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C6" i="26" l="1"/>
  <c r="F6" i="26"/>
  <c r="F4" i="26"/>
  <c r="F15" i="4"/>
  <c r="C15" i="4"/>
  <c r="F12" i="15"/>
  <c r="C9" i="33"/>
  <c r="F9" i="33"/>
  <c r="H14" i="15"/>
  <c r="C14" i="15"/>
  <c r="F9" i="15"/>
  <c r="F10" i="15"/>
  <c r="F11" i="15"/>
  <c r="F14" i="4"/>
  <c r="F5" i="33"/>
  <c r="F6" i="33"/>
  <c r="F7" i="33"/>
  <c r="F8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F14" i="15" l="1"/>
  <c r="C36" i="25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K9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6" i="3"/>
  <c r="K16" i="3"/>
  <c r="H16" i="3"/>
  <c r="F16" i="3"/>
  <c r="C16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2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9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4" i="15"/>
  <c r="K14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6" i="25" l="1"/>
  <c r="Q7" i="25"/>
  <c r="Q7" i="22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<sst xmlns="http://schemas.openxmlformats.org/spreadsheetml/2006/main" count="1706" uniqueCount="369">
  <si>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</si>
  <si>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</si>
  <si>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</si>
  <si>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</si>
  <si>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</si>
  <si>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</si>
  <si>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</si>
  <si>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</si>
  <si>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</si>
  <si>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</si>
  <si>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</si>
  <si>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</si>
  <si>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</si>
  <si>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</si>
  <si>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</si>
  <si>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</si>
  <si>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</si>
  <si>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</si>
  <si>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</si>
  <si>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</si>
  <si>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</si>
  <si>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</si>
  <si>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</si>
  <si>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</si>
  <si>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</si>
  <si>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</si>
  <si>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</si>
  <si>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</si>
  <si>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</si>
  <si>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</si>
  <si>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</si>
  <si>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</si>
  <si>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</si>
  <si>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</si>
  <si>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</si>
  <si>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</si>
  <si>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</si>
  <si>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</si>
  <si>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</si>
  <si>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</si>
  <si>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</si>
  <si>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</si>
  <si>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</si>
  <si>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</si>
  <si>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</si>
  <si>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</si>
  <si>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</si>
  <si>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</si>
  <si>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</si>
  <si>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</si>
  <si>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</si>
  <si>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</si>
  <si>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</si>
  <si>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</si>
  <si>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</si>
  <si>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</si>
  <si>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</si>
  <si>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</si>
  <si>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</si>
  <si>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</si>
  <si>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</si>
  <si>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</si>
  <si>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</si>
  <si>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</si>
  <si>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</si>
  <si>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</si>
  <si>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</si>
  <si>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</si>
  <si>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</si>
  <si>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</si>
  <si>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</si>
  <si>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</si>
  <si>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</si>
  <si>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</si>
  <si>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</si>
  <si>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</si>
  <si>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</si>
  <si>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</si>
  <si>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</si>
  <si>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</si>
  <si>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</si>
  <si>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</si>
  <si>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</si>
  <si>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</si>
  <si>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</si>
  <si>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</si>
  <si>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</si>
  <si>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</si>
  <si>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</si>
  <si>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</si>
  <si>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</si>
  <si>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</si>
  <si>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</si>
  <si>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</si>
  <si>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</si>
  <si>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</si>
  <si>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</si>
  <si>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</si>
  <si>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</si>
  <si>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</si>
  <si>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</si>
  <si>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</si>
  <si>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</si>
  <si>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</si>
  <si>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</si>
  <si>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</si>
  <si>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</si>
  <si>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</si>
  <si>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</si>
  <si>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</si>
  <si>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</si>
  <si>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</si>
  <si>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</si>
  <si>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</si>
  <si>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</si>
  <si>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</si>
  <si>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</si>
  <si>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</si>
  <si>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</si>
  <si>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</si>
  <si>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</si>
  <si>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</si>
  <si>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</si>
  <si>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</si>
  <si>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</si>
  <si>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</si>
  <si>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</si>
  <si>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</si>
  <si>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</si>
  <si>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</si>
  <si>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</si>
  <si>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</si>
  <si>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</si>
  <si>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</si>
  <si>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</si>
  <si>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</si>
  <si>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</si>
  <si>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</si>
  <si>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</si>
  <si>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</si>
  <si>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</si>
  <si>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</si>
  <si>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</si>
  <si>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</si>
  <si>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</si>
  <si>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</si>
  <si>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</si>
  <si>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</si>
  <si>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</si>
  <si>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</si>
  <si>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</si>
  <si>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</si>
  <si>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</si>
  <si>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</si>
  <si>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</si>
  <si>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</si>
  <si>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</si>
  <si>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</si>
  <si>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</si>
  <si>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</si>
  <si>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</si>
  <si>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</si>
  <si>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</si>
  <si>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</si>
  <si>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</si>
  <si>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</si>
  <si>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</si>
  <si>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</si>
  <si>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</si>
  <si>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</si>
  <si>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</si>
  <si>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</si>
  <si>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</si>
  <si>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</si>
  <si>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</si>
  <si>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</si>
  <si>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</si>
  <si>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</si>
  <si>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</si>
  <si>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</si>
  <si>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</si>
  <si>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</si>
  <si>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</si>
  <si>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</si>
  <si>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</si>
  <si>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</si>
  <si>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</si>
  <si>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</si>
  <si>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</si>
  <si>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</si>
  <si>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</si>
  <si>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</si>
  <si>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</si>
  <si>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</si>
  <si>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</si>
  <si>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</si>
  <si>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</si>
  <si>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</si>
  <si>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</si>
  <si>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</si>
  <si>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</si>
  <si>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</si>
  <si>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</si>
  <si>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</si>
  <si>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</si>
  <si>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</si>
  <si>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</si>
  <si>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</si>
  <si>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</si>
  <si>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</si>
  <si>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</si>
  <si>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</si>
  <si>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</si>
  <si>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</si>
  <si>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</si>
  <si>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</si>
  <si>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</si>
  <si>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</si>
  <si>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</si>
  <si>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</si>
  <si>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</si>
  <si>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</si>
  <si>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</si>
  <si>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</si>
  <si>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</si>
  <si>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</si>
  <si>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</si>
  <si>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</si>
  <si>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</si>
  <si>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</si>
  <si>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</si>
  <si>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</si>
  <si>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</si>
  <si>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</si>
  <si>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</si>
  <si>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</si>
  <si>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</si>
  <si>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</si>
  <si>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</si>
  <si>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</si>
  <si>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</si>
  <si>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</si>
  <si>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</si>
  <si>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</si>
  <si>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</si>
  <si>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</si>
  <si>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</si>
  <si>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</si>
  <si>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</si>
  <si>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</si>
  <si>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</si>
  <si>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</si>
  <si>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</si>
  <si>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</si>
  <si>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</si>
  <si>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</si>
  <si>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</si>
  <si>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</si>
  <si>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</si>
  <si>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</si>
  <si>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</si>
  <si>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</si>
  <si>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</si>
  <si>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</si>
  <si>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</si>
  <si>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</si>
  <si>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</si>
  <si>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</si>
  <si>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</si>
  <si>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</si>
  <si>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</si>
  <si>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</si>
  <si>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</si>
  <si>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</si>
  <si>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</si>
  <si>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</si>
  <si>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</si>
  <si>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</si>
  <si>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</si>
  <si>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</si>
  <si>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</si>
  <si>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</si>
  <si>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</si>
  <si>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</si>
  <si>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</si>
  <si>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</si>
  <si>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</si>
  <si>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</si>
  <si>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</si>
  <si>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</si>
  <si>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</si>
  <si>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</si>
  <si>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</si>
  <si>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</si>
  <si>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</si>
  <si>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</si>
  <si>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</si>
  <si>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</si>
  <si>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</si>
  <si>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</si>
  <si>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</si>
  <si>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</si>
  <si>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</si>
  <si>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</si>
  <si>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</si>
  <si>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</si>
  <si>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</si>
  <si>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</si>
  <si>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</si>
  <si>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</si>
  <si>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</si>
  <si>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</si>
  <si>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</si>
  <si>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</si>
  <si>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</si>
  <si>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</si>
  <si>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</si>
  <si>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</si>
  <si>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</si>
  <si>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</si>
  <si>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</si>
  <si>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</si>
  <si>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</si>
  <si>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</si>
  <si>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</si>
  <si>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</si>
  <si>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</si>
  <si>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</si>
  <si>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</si>
  <si>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</si>
  <si>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</si>
  <si>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</si>
  <si>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</si>
  <si>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</si>
  <si>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</si>
  <si>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</si>
  <si>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</si>
  <si>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</si>
  <si>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</si>
  <si>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</si>
  <si>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</si>
  <si>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</si>
  <si>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</si>
  <si>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</si>
  <si>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</si>
  <si>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</si>
  <si>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</si>
  <si>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</si>
  <si>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</si>
  <si>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</si>
  <si>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</si>
  <si>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</si>
  <si>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</si>
  <si>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</si>
  <si>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</si>
  <si>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</si>
  <si>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</si>
  <si>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</si>
  <si>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</si>
  <si>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</si>
  <si>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</si>
  <si>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</si>
  <si>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</si>
  <si>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</si>
  <si>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</si>
  <si>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</si>
  <si>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</si>
  <si>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</si>
  <si>
    <t>Cumu SPX%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</si>
</sst>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3" borderId="0" xfId="0" applyFill="1"/>
    <xf numFmtId="2" fontId="0" fillId="13" borderId="0" xfId="0" applyNumberFormat="1" applyFill="1"/>
    <xf numFmtId="166" fontId="0" fillId="13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6" borderId="2" xfId="0" applyNumberFormat="1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right" vertical="center"/>
    </xf>
    <xf numFmtId="2" fontId="7" fillId="16" borderId="2" xfId="0" applyNumberFormat="1" applyFont="1" applyFill="1" applyBorder="1" applyAlignment="1">
      <alignment horizontal="right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10" fontId="7" fillId="16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7" borderId="0" xfId="0" applyFont="1" applyFill="1"/>
    <xf numFmtId="0" fontId="0" fillId="17" borderId="0" xfId="0" applyFill="1"/>
    <xf numFmtId="2" fontId="0" fillId="17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6" borderId="2" xfId="0" applyNumberFormat="1" applyFont="1" applyFill="1" applyBorder="1" applyAlignment="1">
      <alignment horizontal="center" vertical="center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9" borderId="0" xfId="0" applyFill="1"/>
    <xf numFmtId="2" fontId="0" fillId="19" borderId="0" xfId="0" applyNumberFormat="1" applyFill="1"/>
    <xf numFmtId="1" fontId="4" fillId="19" borderId="0" xfId="0" applyNumberFormat="1" applyFont="1" applyFill="1"/>
    <xf numFmtId="166" fontId="4" fillId="19" borderId="0" xfId="0" applyNumberFormat="1" applyFont="1" applyFill="1"/>
    <xf numFmtId="2" fontId="4" fillId="19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4" borderId="0" xfId="0" applyNumberFormat="1" applyFill="1"/>
    <xf numFmtId="2" fontId="4" fillId="14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8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Balance!$F$2:$F$38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20632"/>
        <c:axId val="302122592"/>
      </c:scatterChart>
      <c:valAx>
        <c:axId val="30212063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2592"/>
        <c:crosses val="autoZero"/>
        <c:crossBetween val="midCat"/>
      </c:valAx>
      <c:valAx>
        <c:axId val="302122592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Balance!$J$2:$J$37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21024"/>
        <c:axId val="302121808"/>
      </c:scatterChart>
      <c:valAx>
        <c:axId val="30212102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1808"/>
        <c:crosses val="autoZero"/>
        <c:crossBetween val="midCat"/>
      </c:valAx>
      <c:valAx>
        <c:axId val="30212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22200"/>
        <c:axId val="302123376"/>
      </c:scatterChart>
      <c:valAx>
        <c:axId val="30212220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3376"/>
        <c:crosses val="autoZero"/>
        <c:crossBetween val="midCat"/>
      </c:valAx>
      <c:valAx>
        <c:axId val="30212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2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18.05</c:v>
                </c:pt>
                <c:pt idx="2">
                  <c:v>16.66</c:v>
                </c:pt>
                <c:pt idx="3">
                  <c:v>15.31</c:v>
                </c:pt>
                <c:pt idx="4">
                  <c:v>15.4</c:v>
                </c:pt>
                <c:pt idx="5">
                  <c:v>14.97</c:v>
                </c:pt>
                <c:pt idx="6">
                  <c:v>14.76</c:v>
                </c:pt>
                <c:pt idx="7">
                  <c:v>15.75</c:v>
                </c:pt>
                <c:pt idx="8">
                  <c:v>15.45</c:v>
                </c:pt>
                <c:pt idx="9">
                  <c:v>15.3</c:v>
                </c:pt>
                <c:pt idx="10">
                  <c:v>15.66</c:v>
                </c:pt>
                <c:pt idx="11">
                  <c:v>16.11</c:v>
                </c:pt>
                <c:pt idx="12">
                  <c:v>15.84</c:v>
                </c:pt>
                <c:pt idx="13">
                  <c:v>16.43</c:v>
                </c:pt>
                <c:pt idx="14">
                  <c:v>16.21</c:v>
                </c:pt>
                <c:pt idx="15">
                  <c:v>15.45</c:v>
                </c:pt>
                <c:pt idx="16">
                  <c:v>15.41</c:v>
                </c:pt>
                <c:pt idx="17">
                  <c:v>15.09</c:v>
                </c:pt>
                <c:pt idx="18">
                  <c:v>14.98</c:v>
                </c:pt>
                <c:pt idx="19">
                  <c:v>14.91</c:v>
                </c:pt>
                <c:pt idx="20">
                  <c:v>16.32</c:v>
                </c:pt>
                <c:pt idx="21">
                  <c:v>16.36</c:v>
                </c:pt>
                <c:pt idx="22">
                  <c:v>16.87</c:v>
                </c:pt>
                <c:pt idx="23">
                  <c:v>16.87</c:v>
                </c:pt>
                <c:pt idx="24">
                  <c:v>16.850000000000001</c:v>
                </c:pt>
                <c:pt idx="25">
                  <c:v>17.29</c:v>
                </c:pt>
                <c:pt idx="26">
                  <c:v>16.649999999999999</c:v>
                </c:pt>
                <c:pt idx="27">
                  <c:v>15.97</c:v>
                </c:pt>
                <c:pt idx="28">
                  <c:v>14.65</c:v>
                </c:pt>
                <c:pt idx="29">
                  <c:v>14.04</c:v>
                </c:pt>
                <c:pt idx="30">
                  <c:v>14.39</c:v>
                </c:pt>
                <c:pt idx="31">
                  <c:v>15.73</c:v>
                </c:pt>
                <c:pt idx="32">
                  <c:v>16.13</c:v>
                </c:pt>
                <c:pt idx="33">
                  <c:v>16.23</c:v>
                </c:pt>
                <c:pt idx="34">
                  <c:v>17.48</c:v>
                </c:pt>
                <c:pt idx="35">
                  <c:v>17.36</c:v>
                </c:pt>
                <c:pt idx="37">
                  <c:v>17.399999999999999</c:v>
                </c:pt>
                <c:pt idx="38">
                  <c:v>18.02</c:v>
                </c:pt>
                <c:pt idx="39">
                  <c:v>19.059999999999999</c:v>
                </c:pt>
                <c:pt idx="40">
                  <c:v>18.88</c:v>
                </c:pt>
                <c:pt idx="41">
                  <c:v>18.98</c:v>
                </c:pt>
                <c:pt idx="42">
                  <c:v>18.399999999999999</c:v>
                </c:pt>
                <c:pt idx="43">
                  <c:v>19.45</c:v>
                </c:pt>
                <c:pt idx="44">
                  <c:v>19.79</c:v>
                </c:pt>
                <c:pt idx="45">
                  <c:v>20.51</c:v>
                </c:pt>
                <c:pt idx="46">
                  <c:v>20.57</c:v>
                </c:pt>
                <c:pt idx="47">
                  <c:v>21.01</c:v>
                </c:pt>
                <c:pt idx="48">
                  <c:v>21.86</c:v>
                </c:pt>
                <c:pt idx="49">
                  <c:v>21.76</c:v>
                </c:pt>
                <c:pt idx="50">
                  <c:v>21.2</c:v>
                </c:pt>
                <c:pt idx="51">
                  <c:v>20.69</c:v>
                </c:pt>
                <c:pt idx="52">
                  <c:v>21.41</c:v>
                </c:pt>
                <c:pt idx="53">
                  <c:v>22.1</c:v>
                </c:pt>
                <c:pt idx="54">
                  <c:v>22.34</c:v>
                </c:pt>
                <c:pt idx="55">
                  <c:v>23.17</c:v>
                </c:pt>
                <c:pt idx="56">
                  <c:v>23.24</c:v>
                </c:pt>
                <c:pt idx="57">
                  <c:v>23.57</c:v>
                </c:pt>
                <c:pt idx="58">
                  <c:v>24.27</c:v>
                </c:pt>
                <c:pt idx="59">
                  <c:v>24.4</c:v>
                </c:pt>
                <c:pt idx="60">
                  <c:v>25.08</c:v>
                </c:pt>
                <c:pt idx="61">
                  <c:v>24.73</c:v>
                </c:pt>
                <c:pt idx="62">
                  <c:v>24.46</c:v>
                </c:pt>
                <c:pt idx="63">
                  <c:v>24.78</c:v>
                </c:pt>
                <c:pt idx="64">
                  <c:v>24.73</c:v>
                </c:pt>
                <c:pt idx="65">
                  <c:v>25.71</c:v>
                </c:pt>
                <c:pt idx="66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38776"/>
        <c:axId val="304839168"/>
      </c:lineChart>
      <c:catAx>
        <c:axId val="30483877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39168"/>
        <c:crosses val="autoZero"/>
        <c:auto val="1"/>
        <c:lblAlgn val="ctr"/>
        <c:lblOffset val="100"/>
        <c:noMultiLvlLbl val="0"/>
      </c:catAx>
      <c:valAx>
        <c:axId val="30483916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3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8/4/2015</c:v>
                </c:pt>
                <c:pt idx="45">
                  <c:v>8/3/2015</c:v>
                </c:pt>
                <c:pt idx="46">
                  <c:v>7/31/2015</c:v>
                </c:pt>
                <c:pt idx="47">
                  <c:v>7/30/2015</c:v>
                </c:pt>
                <c:pt idx="48">
                  <c:v>7/29/2015</c:v>
                </c:pt>
                <c:pt idx="49">
                  <c:v>7/28/2015</c:v>
                </c:pt>
                <c:pt idx="50">
                  <c:v>7/27/2015</c:v>
                </c:pt>
                <c:pt idx="51">
                  <c:v>7/24/2015</c:v>
                </c:pt>
                <c:pt idx="52">
                  <c:v>7/23/2015</c:v>
                </c:pt>
                <c:pt idx="53">
                  <c:v>7/22/2015</c:v>
                </c:pt>
                <c:pt idx="54">
                  <c:v>7/21/2015</c:v>
                </c:pt>
                <c:pt idx="55">
                  <c:v>7/20/2015</c:v>
                </c:pt>
                <c:pt idx="56">
                  <c:v>7/17/2015</c:v>
                </c:pt>
                <c:pt idx="57">
                  <c:v>7/16/2015</c:v>
                </c:pt>
                <c:pt idx="58">
                  <c:v>7/15/2015</c:v>
                </c:pt>
                <c:pt idx="59">
                  <c:v>7/14/2015</c:v>
                </c:pt>
                <c:pt idx="60">
                  <c:v>7/13/2015</c:v>
                </c:pt>
                <c:pt idx="61">
                  <c:v>7/10/2015</c:v>
                </c:pt>
                <c:pt idx="62">
                  <c:v>7/9/2015</c:v>
                </c:pt>
                <c:pt idx="63">
                  <c:v>7/8/2015</c:v>
                </c:pt>
                <c:pt idx="64">
                  <c:v>7/7/2015</c:v>
                </c:pt>
                <c:pt idx="65">
                  <c:v>7/6/2015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15.96</c:v>
                </c:pt>
                <c:pt idx="1">
                  <c:v>16.05</c:v>
                </c:pt>
                <c:pt idx="2">
                  <c:v>15.4</c:v>
                </c:pt>
                <c:pt idx="3">
                  <c:v>14.73</c:v>
                </c:pt>
                <c:pt idx="4">
                  <c:v>14.6</c:v>
                </c:pt>
                <c:pt idx="5">
                  <c:v>14.3</c:v>
                </c:pt>
                <c:pt idx="6">
                  <c:v>14.35</c:v>
                </c:pt>
                <c:pt idx="7">
                  <c:v>14.4</c:v>
                </c:pt>
                <c:pt idx="8">
                  <c:v>14.46</c:v>
                </c:pt>
                <c:pt idx="9">
                  <c:v>14.66</c:v>
                </c:pt>
                <c:pt idx="10">
                  <c:v>14.79</c:v>
                </c:pt>
                <c:pt idx="11">
                  <c:v>15.37</c:v>
                </c:pt>
                <c:pt idx="12">
                  <c:v>15.49</c:v>
                </c:pt>
                <c:pt idx="13">
                  <c:v>15.94</c:v>
                </c:pt>
                <c:pt idx="14">
                  <c:v>15.85</c:v>
                </c:pt>
                <c:pt idx="15">
                  <c:v>15.79</c:v>
                </c:pt>
                <c:pt idx="16">
                  <c:v>15.57</c:v>
                </c:pt>
                <c:pt idx="17">
                  <c:v>15.19</c:v>
                </c:pt>
                <c:pt idx="18">
                  <c:v>15.28</c:v>
                </c:pt>
                <c:pt idx="19">
                  <c:v>15.48</c:v>
                </c:pt>
                <c:pt idx="20">
                  <c:v>15.48</c:v>
                </c:pt>
                <c:pt idx="21">
                  <c:v>15.1</c:v>
                </c:pt>
                <c:pt idx="22">
                  <c:v>15.43</c:v>
                </c:pt>
                <c:pt idx="23">
                  <c:v>15.3</c:v>
                </c:pt>
                <c:pt idx="24">
                  <c:v>15.41</c:v>
                </c:pt>
                <c:pt idx="25">
                  <c:v>15.94</c:v>
                </c:pt>
                <c:pt idx="26">
                  <c:v>16.21</c:v>
                </c:pt>
                <c:pt idx="27">
                  <c:v>15.89</c:v>
                </c:pt>
                <c:pt idx="28">
                  <c:v>15.44</c:v>
                </c:pt>
                <c:pt idx="29">
                  <c:v>15.14</c:v>
                </c:pt>
                <c:pt idx="30">
                  <c:v>15.87</c:v>
                </c:pt>
                <c:pt idx="31">
                  <c:v>16.5</c:v>
                </c:pt>
                <c:pt idx="32">
                  <c:v>16.93</c:v>
                </c:pt>
                <c:pt idx="33">
                  <c:v>17.43</c:v>
                </c:pt>
                <c:pt idx="34">
                  <c:v>17.510000000000002</c:v>
                </c:pt>
                <c:pt idx="35">
                  <c:v>17.55</c:v>
                </c:pt>
                <c:pt idx="36">
                  <c:v>17.48</c:v>
                </c:pt>
                <c:pt idx="37">
                  <c:v>17.02</c:v>
                </c:pt>
                <c:pt idx="38">
                  <c:v>17.18</c:v>
                </c:pt>
                <c:pt idx="39">
                  <c:v>16.670000000000002</c:v>
                </c:pt>
                <c:pt idx="40">
                  <c:v>17.05</c:v>
                </c:pt>
                <c:pt idx="41">
                  <c:v>16.989999999999998</c:v>
                </c:pt>
                <c:pt idx="42">
                  <c:v>17.29</c:v>
                </c:pt>
                <c:pt idx="43">
                  <c:v>17.21</c:v>
                </c:pt>
                <c:pt idx="44">
                  <c:v>17.32</c:v>
                </c:pt>
                <c:pt idx="45">
                  <c:v>17.559999999999999</c:v>
                </c:pt>
                <c:pt idx="46">
                  <c:v>18.3</c:v>
                </c:pt>
                <c:pt idx="47">
                  <c:v>17.5</c:v>
                </c:pt>
                <c:pt idx="48">
                  <c:v>16.63</c:v>
                </c:pt>
                <c:pt idx="49">
                  <c:v>16.68</c:v>
                </c:pt>
                <c:pt idx="50">
                  <c:v>16.57</c:v>
                </c:pt>
                <c:pt idx="51">
                  <c:v>16.61</c:v>
                </c:pt>
                <c:pt idx="52">
                  <c:v>16.87</c:v>
                </c:pt>
                <c:pt idx="53">
                  <c:v>16.95</c:v>
                </c:pt>
                <c:pt idx="54">
                  <c:v>16.940000000000001</c:v>
                </c:pt>
                <c:pt idx="55">
                  <c:v>16.97</c:v>
                </c:pt>
                <c:pt idx="56">
                  <c:v>17.3</c:v>
                </c:pt>
                <c:pt idx="57">
                  <c:v>17.690000000000001</c:v>
                </c:pt>
                <c:pt idx="58">
                  <c:v>17.489999999999998</c:v>
                </c:pt>
                <c:pt idx="59">
                  <c:v>17.63</c:v>
                </c:pt>
                <c:pt idx="60">
                  <c:v>17.54</c:v>
                </c:pt>
                <c:pt idx="61">
                  <c:v>17.37</c:v>
                </c:pt>
                <c:pt idx="62">
                  <c:v>17.37</c:v>
                </c:pt>
                <c:pt idx="63">
                  <c:v>17.43</c:v>
                </c:pt>
                <c:pt idx="64">
                  <c:v>17.690000000000001</c:v>
                </c:pt>
                <c:pt idx="65">
                  <c:v>17.62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37600"/>
        <c:axId val="304839560"/>
      </c:lineChart>
      <c:catAx>
        <c:axId val="30483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39560"/>
        <c:crosses val="autoZero"/>
        <c:auto val="1"/>
        <c:lblAlgn val="ctr"/>
        <c:lblOffset val="100"/>
        <c:noMultiLvlLbl val="0"/>
      </c:catAx>
      <c:valAx>
        <c:axId val="304839560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3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18.22</c:v>
                </c:pt>
                <c:pt idx="1">
                  <c:v>17.57</c:v>
                </c:pt>
                <c:pt idx="2">
                  <c:v>15.91</c:v>
                </c:pt>
                <c:pt idx="3">
                  <c:v>14.77</c:v>
                </c:pt>
                <c:pt idx="4">
                  <c:v>14.98</c:v>
                </c:pt>
                <c:pt idx="5">
                  <c:v>14.38</c:v>
                </c:pt>
                <c:pt idx="6">
                  <c:v>14.06</c:v>
                </c:pt>
                <c:pt idx="7">
                  <c:v>14.91</c:v>
                </c:pt>
                <c:pt idx="8">
                  <c:v>15.34</c:v>
                </c:pt>
                <c:pt idx="9">
                  <c:v>14.81</c:v>
                </c:pt>
                <c:pt idx="10">
                  <c:v>15.41</c:v>
                </c:pt>
                <c:pt idx="11">
                  <c:v>15.75</c:v>
                </c:pt>
                <c:pt idx="12">
                  <c:v>15.5</c:v>
                </c:pt>
                <c:pt idx="13">
                  <c:v>16.41</c:v>
                </c:pt>
                <c:pt idx="14">
                  <c:v>16.68</c:v>
                </c:pt>
                <c:pt idx="15">
                  <c:v>16.52</c:v>
                </c:pt>
                <c:pt idx="16">
                  <c:v>16.7</c:v>
                </c:pt>
                <c:pt idx="17">
                  <c:v>16.8</c:v>
                </c:pt>
                <c:pt idx="18">
                  <c:v>17.2</c:v>
                </c:pt>
                <c:pt idx="19">
                  <c:v>16.96</c:v>
                </c:pt>
                <c:pt idx="20">
                  <c:v>17.53</c:v>
                </c:pt>
                <c:pt idx="21">
                  <c:v>16.82</c:v>
                </c:pt>
                <c:pt idx="22">
                  <c:v>16.59</c:v>
                </c:pt>
                <c:pt idx="23">
                  <c:v>16.29</c:v>
                </c:pt>
                <c:pt idx="24">
                  <c:v>15.82</c:v>
                </c:pt>
                <c:pt idx="25">
                  <c:v>16.41</c:v>
                </c:pt>
                <c:pt idx="26">
                  <c:v>15.96</c:v>
                </c:pt>
                <c:pt idx="27">
                  <c:v>15.67</c:v>
                </c:pt>
                <c:pt idx="28">
                  <c:v>14.42</c:v>
                </c:pt>
                <c:pt idx="29">
                  <c:v>14.27</c:v>
                </c:pt>
                <c:pt idx="30">
                  <c:v>14.44</c:v>
                </c:pt>
                <c:pt idx="31">
                  <c:v>14.53</c:v>
                </c:pt>
                <c:pt idx="32">
                  <c:v>14.74</c:v>
                </c:pt>
                <c:pt idx="33">
                  <c:v>15.9</c:v>
                </c:pt>
                <c:pt idx="34">
                  <c:v>16.38</c:v>
                </c:pt>
                <c:pt idx="35">
                  <c:v>17.22</c:v>
                </c:pt>
                <c:pt idx="36">
                  <c:v>16.95</c:v>
                </c:pt>
                <c:pt idx="37">
                  <c:v>17.7</c:v>
                </c:pt>
                <c:pt idx="38">
                  <c:v>18.190000000000001</c:v>
                </c:pt>
                <c:pt idx="39">
                  <c:v>17.88</c:v>
                </c:pt>
                <c:pt idx="40">
                  <c:v>18.82</c:v>
                </c:pt>
                <c:pt idx="41">
                  <c:v>18.440000000000001</c:v>
                </c:pt>
                <c:pt idx="42">
                  <c:v>18.72</c:v>
                </c:pt>
                <c:pt idx="43">
                  <c:v>18.91</c:v>
                </c:pt>
                <c:pt idx="44">
                  <c:v>19.010000000000002</c:v>
                </c:pt>
                <c:pt idx="45">
                  <c:v>19</c:v>
                </c:pt>
                <c:pt idx="46">
                  <c:v>18.510000000000002</c:v>
                </c:pt>
                <c:pt idx="47">
                  <c:v>19.899999999999999</c:v>
                </c:pt>
                <c:pt idx="48">
                  <c:v>19.87</c:v>
                </c:pt>
                <c:pt idx="49">
                  <c:v>19.75</c:v>
                </c:pt>
                <c:pt idx="50">
                  <c:v>18.12</c:v>
                </c:pt>
                <c:pt idx="51">
                  <c:v>18.34</c:v>
                </c:pt>
                <c:pt idx="52">
                  <c:v>18.7</c:v>
                </c:pt>
                <c:pt idx="53">
                  <c:v>18</c:v>
                </c:pt>
                <c:pt idx="54">
                  <c:v>18.88</c:v>
                </c:pt>
                <c:pt idx="55">
                  <c:v>18.89</c:v>
                </c:pt>
                <c:pt idx="56">
                  <c:v>20.12</c:v>
                </c:pt>
                <c:pt idx="57">
                  <c:v>19.61</c:v>
                </c:pt>
                <c:pt idx="58">
                  <c:v>18.89</c:v>
                </c:pt>
                <c:pt idx="59">
                  <c:v>19.61</c:v>
                </c:pt>
                <c:pt idx="60">
                  <c:v>17.61</c:v>
                </c:pt>
                <c:pt idx="61">
                  <c:v>17.57</c:v>
                </c:pt>
                <c:pt idx="62">
                  <c:v>17.149999999999999</c:v>
                </c:pt>
                <c:pt idx="63">
                  <c:v>17.63</c:v>
                </c:pt>
                <c:pt idx="64">
                  <c:v>18.2</c:v>
                </c:pt>
                <c:pt idx="65">
                  <c:v>18.32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90136"/>
        <c:axId val="328488176"/>
      </c:lineChart>
      <c:catAx>
        <c:axId val="32849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88176"/>
        <c:crosses val="autoZero"/>
        <c:auto val="1"/>
        <c:lblAlgn val="ctr"/>
        <c:lblOffset val="100"/>
        <c:noMultiLvlLbl val="0"/>
      </c:catAx>
      <c:valAx>
        <c:axId val="32848817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9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31.74</c:v>
                </c:pt>
                <c:pt idx="1">
                  <c:v>31.21</c:v>
                </c:pt>
                <c:pt idx="2">
                  <c:v>30.51</c:v>
                </c:pt>
                <c:pt idx="3">
                  <c:v>30</c:v>
                </c:pt>
                <c:pt idx="4">
                  <c:v>30.14</c:v>
                </c:pt>
                <c:pt idx="5">
                  <c:v>29.24</c:v>
                </c:pt>
                <c:pt idx="6">
                  <c:v>28.76</c:v>
                </c:pt>
                <c:pt idx="7">
                  <c:v>28.81</c:v>
                </c:pt>
                <c:pt idx="8">
                  <c:v>28.48</c:v>
                </c:pt>
                <c:pt idx="9">
                  <c:v>28.74</c:v>
                </c:pt>
                <c:pt idx="10">
                  <c:v>28.67</c:v>
                </c:pt>
                <c:pt idx="11">
                  <c:v>29.16</c:v>
                </c:pt>
                <c:pt idx="12">
                  <c:v>29.02</c:v>
                </c:pt>
                <c:pt idx="13">
                  <c:v>29.71</c:v>
                </c:pt>
                <c:pt idx="14">
                  <c:v>29.77</c:v>
                </c:pt>
                <c:pt idx="15">
                  <c:v>29.73</c:v>
                </c:pt>
                <c:pt idx="16">
                  <c:v>29.39</c:v>
                </c:pt>
                <c:pt idx="17">
                  <c:v>29.47</c:v>
                </c:pt>
                <c:pt idx="18">
                  <c:v>29.27</c:v>
                </c:pt>
                <c:pt idx="19">
                  <c:v>29.24</c:v>
                </c:pt>
                <c:pt idx="20">
                  <c:v>29.5</c:v>
                </c:pt>
                <c:pt idx="21">
                  <c:v>28.52</c:v>
                </c:pt>
                <c:pt idx="22">
                  <c:v>29.08</c:v>
                </c:pt>
                <c:pt idx="23">
                  <c:v>28.6</c:v>
                </c:pt>
                <c:pt idx="24">
                  <c:v>27.82</c:v>
                </c:pt>
                <c:pt idx="25">
                  <c:v>28.54</c:v>
                </c:pt>
                <c:pt idx="26">
                  <c:v>28.42</c:v>
                </c:pt>
                <c:pt idx="27">
                  <c:v>27.72</c:v>
                </c:pt>
                <c:pt idx="28">
                  <c:v>27.3</c:v>
                </c:pt>
                <c:pt idx="29">
                  <c:v>25.87</c:v>
                </c:pt>
                <c:pt idx="30">
                  <c:v>26.25</c:v>
                </c:pt>
                <c:pt idx="31">
                  <c:v>26.56</c:v>
                </c:pt>
                <c:pt idx="32">
                  <c:v>27.53</c:v>
                </c:pt>
                <c:pt idx="33">
                  <c:v>28.36</c:v>
                </c:pt>
                <c:pt idx="34">
                  <c:v>28.91</c:v>
                </c:pt>
                <c:pt idx="35">
                  <c:v>29.08</c:v>
                </c:pt>
                <c:pt idx="36">
                  <c:v>29.02</c:v>
                </c:pt>
                <c:pt idx="37">
                  <c:v>28.87</c:v>
                </c:pt>
                <c:pt idx="38">
                  <c:v>29.46</c:v>
                </c:pt>
                <c:pt idx="39">
                  <c:v>28.97</c:v>
                </c:pt>
                <c:pt idx="40">
                  <c:v>29.64</c:v>
                </c:pt>
                <c:pt idx="41">
                  <c:v>28.88</c:v>
                </c:pt>
                <c:pt idx="42">
                  <c:v>29.01</c:v>
                </c:pt>
                <c:pt idx="43">
                  <c:v>29.12</c:v>
                </c:pt>
                <c:pt idx="45">
                  <c:v>29.13</c:v>
                </c:pt>
                <c:pt idx="46">
                  <c:v>29.05</c:v>
                </c:pt>
                <c:pt idx="47">
                  <c:v>28.95</c:v>
                </c:pt>
                <c:pt idx="48">
                  <c:v>28.91</c:v>
                </c:pt>
                <c:pt idx="49">
                  <c:v>29.01</c:v>
                </c:pt>
                <c:pt idx="50">
                  <c:v>28.96</c:v>
                </c:pt>
                <c:pt idx="51">
                  <c:v>28.35</c:v>
                </c:pt>
                <c:pt idx="52">
                  <c:v>28.06</c:v>
                </c:pt>
                <c:pt idx="53">
                  <c:v>28.6</c:v>
                </c:pt>
                <c:pt idx="54">
                  <c:v>28.61</c:v>
                </c:pt>
                <c:pt idx="55">
                  <c:v>28.72</c:v>
                </c:pt>
                <c:pt idx="56">
                  <c:v>29.1</c:v>
                </c:pt>
                <c:pt idx="57">
                  <c:v>29.47</c:v>
                </c:pt>
                <c:pt idx="58">
                  <c:v>29.9</c:v>
                </c:pt>
                <c:pt idx="59">
                  <c:v>29.69</c:v>
                </c:pt>
                <c:pt idx="60">
                  <c:v>29.65</c:v>
                </c:pt>
                <c:pt idx="61">
                  <c:v>29.73</c:v>
                </c:pt>
                <c:pt idx="62">
                  <c:v>29.17</c:v>
                </c:pt>
                <c:pt idx="63">
                  <c:v>28.93</c:v>
                </c:pt>
                <c:pt idx="64">
                  <c:v>29.5</c:v>
                </c:pt>
                <c:pt idx="65">
                  <c:v>29.9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92488"/>
        <c:axId val="328489744"/>
      </c:lineChart>
      <c:catAx>
        <c:axId val="32849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89744"/>
        <c:crosses val="autoZero"/>
        <c:auto val="1"/>
        <c:lblAlgn val="ctr"/>
        <c:lblOffset val="100"/>
        <c:noMultiLvlLbl val="0"/>
      </c:catAx>
      <c:valAx>
        <c:axId val="328489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9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58.78</c:v>
                </c:pt>
                <c:pt idx="1">
                  <c:v>55.88</c:v>
                </c:pt>
                <c:pt idx="2">
                  <c:v>53.69</c:v>
                </c:pt>
                <c:pt idx="3">
                  <c:v>50.75</c:v>
                </c:pt>
                <c:pt idx="4">
                  <c:v>50.06</c:v>
                </c:pt>
                <c:pt idx="5">
                  <c:v>48.28</c:v>
                </c:pt>
                <c:pt idx="6">
                  <c:v>48.26</c:v>
                </c:pt>
                <c:pt idx="7">
                  <c:v>50.27</c:v>
                </c:pt>
                <c:pt idx="8">
                  <c:v>50.05</c:v>
                </c:pt>
                <c:pt idx="9">
                  <c:v>50.07</c:v>
                </c:pt>
                <c:pt idx="10">
                  <c:v>51.15</c:v>
                </c:pt>
                <c:pt idx="11">
                  <c:v>52.3</c:v>
                </c:pt>
                <c:pt idx="12">
                  <c:v>52.43</c:v>
                </c:pt>
                <c:pt idx="13">
                  <c:v>54.6</c:v>
                </c:pt>
                <c:pt idx="15">
                  <c:v>54.69</c:v>
                </c:pt>
                <c:pt idx="16">
                  <c:v>52.79</c:v>
                </c:pt>
                <c:pt idx="17">
                  <c:v>51.98</c:v>
                </c:pt>
                <c:pt idx="18">
                  <c:v>52.5</c:v>
                </c:pt>
                <c:pt idx="19">
                  <c:v>54.1</c:v>
                </c:pt>
                <c:pt idx="20">
                  <c:v>54.92</c:v>
                </c:pt>
                <c:pt idx="21">
                  <c:v>56.53</c:v>
                </c:pt>
                <c:pt idx="22">
                  <c:v>56.35</c:v>
                </c:pt>
                <c:pt idx="23">
                  <c:v>57.4</c:v>
                </c:pt>
                <c:pt idx="24">
                  <c:v>57.51</c:v>
                </c:pt>
                <c:pt idx="25">
                  <c:v>57.07</c:v>
                </c:pt>
                <c:pt idx="26">
                  <c:v>59.45</c:v>
                </c:pt>
                <c:pt idx="27">
                  <c:v>57.46</c:v>
                </c:pt>
                <c:pt idx="28">
                  <c:v>55.76</c:v>
                </c:pt>
                <c:pt idx="29">
                  <c:v>51.22</c:v>
                </c:pt>
                <c:pt idx="30">
                  <c:v>49.94</c:v>
                </c:pt>
                <c:pt idx="31">
                  <c:v>50.98</c:v>
                </c:pt>
                <c:pt idx="32">
                  <c:v>54.99</c:v>
                </c:pt>
                <c:pt idx="33">
                  <c:v>55.74</c:v>
                </c:pt>
                <c:pt idx="34">
                  <c:v>56.73</c:v>
                </c:pt>
                <c:pt idx="35">
                  <c:v>59.21</c:v>
                </c:pt>
                <c:pt idx="36">
                  <c:v>58.78</c:v>
                </c:pt>
                <c:pt idx="37">
                  <c:v>59.08</c:v>
                </c:pt>
                <c:pt idx="38">
                  <c:v>58.79</c:v>
                </c:pt>
                <c:pt idx="39">
                  <c:v>59.42</c:v>
                </c:pt>
                <c:pt idx="40">
                  <c:v>57.89</c:v>
                </c:pt>
                <c:pt idx="41">
                  <c:v>58.44</c:v>
                </c:pt>
                <c:pt idx="42">
                  <c:v>55.92</c:v>
                </c:pt>
                <c:pt idx="43">
                  <c:v>56.81</c:v>
                </c:pt>
                <c:pt idx="44">
                  <c:v>55.92</c:v>
                </c:pt>
                <c:pt idx="45">
                  <c:v>57.55</c:v>
                </c:pt>
                <c:pt idx="46">
                  <c:v>57.7</c:v>
                </c:pt>
                <c:pt idx="47">
                  <c:v>59.01</c:v>
                </c:pt>
                <c:pt idx="48">
                  <c:v>60.33</c:v>
                </c:pt>
                <c:pt idx="49">
                  <c:v>60.04</c:v>
                </c:pt>
                <c:pt idx="50">
                  <c:v>59.65</c:v>
                </c:pt>
                <c:pt idx="51">
                  <c:v>57.68</c:v>
                </c:pt>
                <c:pt idx="52">
                  <c:v>58.49</c:v>
                </c:pt>
                <c:pt idx="53">
                  <c:v>59.28</c:v>
                </c:pt>
                <c:pt idx="54">
                  <c:v>59</c:v>
                </c:pt>
                <c:pt idx="55">
                  <c:v>59.18</c:v>
                </c:pt>
                <c:pt idx="56">
                  <c:v>59.6</c:v>
                </c:pt>
                <c:pt idx="57">
                  <c:v>61.42</c:v>
                </c:pt>
                <c:pt idx="58">
                  <c:v>62.68</c:v>
                </c:pt>
                <c:pt idx="59">
                  <c:v>63.05</c:v>
                </c:pt>
                <c:pt idx="60">
                  <c:v>64.569999999999993</c:v>
                </c:pt>
                <c:pt idx="61">
                  <c:v>63.98</c:v>
                </c:pt>
                <c:pt idx="62">
                  <c:v>64.34</c:v>
                </c:pt>
                <c:pt idx="63">
                  <c:v>64.650000000000006</c:v>
                </c:pt>
                <c:pt idx="64">
                  <c:v>64.37</c:v>
                </c:pt>
                <c:pt idx="65">
                  <c:v>65.05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92096"/>
        <c:axId val="328492880"/>
      </c:lineChart>
      <c:catAx>
        <c:axId val="32849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92880"/>
        <c:crosses val="autoZero"/>
        <c:auto val="1"/>
        <c:lblAlgn val="ctr"/>
        <c:lblOffset val="100"/>
        <c:noMultiLvlLbl val="0"/>
      </c:catAx>
      <c:valAx>
        <c:axId val="3284928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42256.00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93.39</c:v>
                </c:pt>
                <c:pt idx="1">
                  <c:v>93.71</c:v>
                </c:pt>
                <c:pt idx="2">
                  <c:v>91.9</c:v>
                </c:pt>
                <c:pt idx="3">
                  <c:v>90.4</c:v>
                </c:pt>
                <c:pt idx="4">
                  <c:v>88.41</c:v>
                </c:pt>
                <c:pt idx="5">
                  <c:v>86.55</c:v>
                </c:pt>
                <c:pt idx="6">
                  <c:v>84.97</c:v>
                </c:pt>
                <c:pt idx="7">
                  <c:v>86.59</c:v>
                </c:pt>
                <c:pt idx="8">
                  <c:v>84.83</c:v>
                </c:pt>
                <c:pt idx="9">
                  <c:v>85.68</c:v>
                </c:pt>
                <c:pt idx="10">
                  <c:v>86.67</c:v>
                </c:pt>
                <c:pt idx="11">
                  <c:v>88.25</c:v>
                </c:pt>
                <c:pt idx="12">
                  <c:v>87.78</c:v>
                </c:pt>
                <c:pt idx="13">
                  <c:v>89.72</c:v>
                </c:pt>
                <c:pt idx="14">
                  <c:v>89.79</c:v>
                </c:pt>
                <c:pt idx="15">
                  <c:v>87.98</c:v>
                </c:pt>
                <c:pt idx="16">
                  <c:v>85.73</c:v>
                </c:pt>
                <c:pt idx="17">
                  <c:v>86.12</c:v>
                </c:pt>
                <c:pt idx="18">
                  <c:v>87.1</c:v>
                </c:pt>
                <c:pt idx="19">
                  <c:v>86.95</c:v>
                </c:pt>
                <c:pt idx="20">
                  <c:v>87.86</c:v>
                </c:pt>
                <c:pt idx="21">
                  <c:v>84.78</c:v>
                </c:pt>
                <c:pt idx="22">
                  <c:v>85.7</c:v>
                </c:pt>
                <c:pt idx="23">
                  <c:v>85.11</c:v>
                </c:pt>
                <c:pt idx="24">
                  <c:v>83.38</c:v>
                </c:pt>
                <c:pt idx="25">
                  <c:v>85.74</c:v>
                </c:pt>
                <c:pt idx="26">
                  <c:v>86.89</c:v>
                </c:pt>
                <c:pt idx="27">
                  <c:v>86.28</c:v>
                </c:pt>
                <c:pt idx="29">
                  <c:v>83.55</c:v>
                </c:pt>
                <c:pt idx="30">
                  <c:v>80.56</c:v>
                </c:pt>
                <c:pt idx="31">
                  <c:v>82.66</c:v>
                </c:pt>
                <c:pt idx="32">
                  <c:v>86.45</c:v>
                </c:pt>
                <c:pt idx="33">
                  <c:v>89.32</c:v>
                </c:pt>
                <c:pt idx="34">
                  <c:v>92.16</c:v>
                </c:pt>
                <c:pt idx="35">
                  <c:v>92.78</c:v>
                </c:pt>
                <c:pt idx="36">
                  <c:v>92.74</c:v>
                </c:pt>
                <c:pt idx="37">
                  <c:v>92.74</c:v>
                </c:pt>
                <c:pt idx="38">
                  <c:v>92.7</c:v>
                </c:pt>
                <c:pt idx="39">
                  <c:v>92.82</c:v>
                </c:pt>
                <c:pt idx="40">
                  <c:v>92.31</c:v>
                </c:pt>
                <c:pt idx="41">
                  <c:v>93.48</c:v>
                </c:pt>
                <c:pt idx="42">
                  <c:v>92.5</c:v>
                </c:pt>
                <c:pt idx="43">
                  <c:v>93.8</c:v>
                </c:pt>
                <c:pt idx="44">
                  <c:v>95.07</c:v>
                </c:pt>
                <c:pt idx="45">
                  <c:v>95.72</c:v>
                </c:pt>
                <c:pt idx="46">
                  <c:v>96.47</c:v>
                </c:pt>
                <c:pt idx="47">
                  <c:v>97.59</c:v>
                </c:pt>
                <c:pt idx="48">
                  <c:v>97.7</c:v>
                </c:pt>
                <c:pt idx="49">
                  <c:v>98.53</c:v>
                </c:pt>
                <c:pt idx="50">
                  <c:v>96.62</c:v>
                </c:pt>
                <c:pt idx="51">
                  <c:v>92.39</c:v>
                </c:pt>
                <c:pt idx="52">
                  <c:v>92.61</c:v>
                </c:pt>
                <c:pt idx="53">
                  <c:v>92.12</c:v>
                </c:pt>
                <c:pt idx="54">
                  <c:v>97.68</c:v>
                </c:pt>
                <c:pt idx="55">
                  <c:v>98.82</c:v>
                </c:pt>
                <c:pt idx="56">
                  <c:v>98.31</c:v>
                </c:pt>
                <c:pt idx="57">
                  <c:v>97.42</c:v>
                </c:pt>
                <c:pt idx="58">
                  <c:v>96.04</c:v>
                </c:pt>
                <c:pt idx="59">
                  <c:v>96.98</c:v>
                </c:pt>
                <c:pt idx="60">
                  <c:v>96.79</c:v>
                </c:pt>
                <c:pt idx="61">
                  <c:v>97.08</c:v>
                </c:pt>
                <c:pt idx="62">
                  <c:v>97.82</c:v>
                </c:pt>
                <c:pt idx="63">
                  <c:v>96.25</c:v>
                </c:pt>
                <c:pt idx="64">
                  <c:v>95.85</c:v>
                </c:pt>
                <c:pt idx="65">
                  <c:v>97.74</c:v>
                </c:pt>
                <c:pt idx="66">
                  <c:v>96.24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95624"/>
        <c:axId val="328488568"/>
      </c:lineChart>
      <c:catAx>
        <c:axId val="32849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88568"/>
        <c:crosses val="autoZero"/>
        <c:auto val="1"/>
        <c:lblAlgn val="ctr"/>
        <c:lblOffset val="100"/>
        <c:noMultiLvlLbl val="0"/>
      </c:catAx>
      <c:valAx>
        <c:axId val="32848856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9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10.98</c:v>
                </c:pt>
                <c:pt idx="1">
                  <c:v>10.41</c:v>
                </c:pt>
                <c:pt idx="2">
                  <c:v>9.52</c:v>
                </c:pt>
                <c:pt idx="3">
                  <c:v>9.26</c:v>
                </c:pt>
                <c:pt idx="4">
                  <c:v>9.66</c:v>
                </c:pt>
                <c:pt idx="5">
                  <c:v>9.4499999999999993</c:v>
                </c:pt>
                <c:pt idx="6">
                  <c:v>9.59</c:v>
                </c:pt>
                <c:pt idx="7">
                  <c:v>9.07</c:v>
                </c:pt>
                <c:pt idx="8">
                  <c:v>9.18</c:v>
                </c:pt>
                <c:pt idx="9">
                  <c:v>9.1999999999999993</c:v>
                </c:pt>
                <c:pt idx="10">
                  <c:v>9.5</c:v>
                </c:pt>
                <c:pt idx="11">
                  <c:v>9.9</c:v>
                </c:pt>
                <c:pt idx="12">
                  <c:v>9.9700000000000006</c:v>
                </c:pt>
                <c:pt idx="13">
                  <c:v>9.9499999999999993</c:v>
                </c:pt>
                <c:pt idx="14">
                  <c:v>9.86</c:v>
                </c:pt>
                <c:pt idx="15">
                  <c:v>9.6300000000000008</c:v>
                </c:pt>
                <c:pt idx="16">
                  <c:v>9.3800000000000008</c:v>
                </c:pt>
                <c:pt idx="17">
                  <c:v>9.65</c:v>
                </c:pt>
                <c:pt idx="18">
                  <c:v>9.6300000000000008</c:v>
                </c:pt>
                <c:pt idx="19">
                  <c:v>9.57</c:v>
                </c:pt>
                <c:pt idx="20">
                  <c:v>9.7200000000000006</c:v>
                </c:pt>
                <c:pt idx="21">
                  <c:v>9.49</c:v>
                </c:pt>
                <c:pt idx="22">
                  <c:v>9.57</c:v>
                </c:pt>
                <c:pt idx="23">
                  <c:v>9.32</c:v>
                </c:pt>
                <c:pt idx="24">
                  <c:v>9.2200000000000006</c:v>
                </c:pt>
                <c:pt idx="25">
                  <c:v>9.4499999999999993</c:v>
                </c:pt>
                <c:pt idx="26">
                  <c:v>9.41</c:v>
                </c:pt>
                <c:pt idx="27">
                  <c:v>8.86</c:v>
                </c:pt>
                <c:pt idx="28">
                  <c:v>8.26</c:v>
                </c:pt>
                <c:pt idx="29">
                  <c:v>8.11</c:v>
                </c:pt>
                <c:pt idx="30">
                  <c:v>8.1999999999999993</c:v>
                </c:pt>
                <c:pt idx="31">
                  <c:v>8.73</c:v>
                </c:pt>
                <c:pt idx="32">
                  <c:v>9.0299999999999994</c:v>
                </c:pt>
                <c:pt idx="33">
                  <c:v>9.11</c:v>
                </c:pt>
                <c:pt idx="34">
                  <c:v>9.27</c:v>
                </c:pt>
                <c:pt idx="35">
                  <c:v>9.43</c:v>
                </c:pt>
                <c:pt idx="36">
                  <c:v>9.41</c:v>
                </c:pt>
                <c:pt idx="37">
                  <c:v>9.31</c:v>
                </c:pt>
                <c:pt idx="38">
                  <c:v>9.51</c:v>
                </c:pt>
                <c:pt idx="39">
                  <c:v>9.48</c:v>
                </c:pt>
                <c:pt idx="40">
                  <c:v>10.08</c:v>
                </c:pt>
                <c:pt idx="41">
                  <c:v>9.41</c:v>
                </c:pt>
                <c:pt idx="42">
                  <c:v>9.91</c:v>
                </c:pt>
                <c:pt idx="43">
                  <c:v>9.76</c:v>
                </c:pt>
                <c:pt idx="45">
                  <c:v>9.73</c:v>
                </c:pt>
                <c:pt idx="46">
                  <c:v>9.64</c:v>
                </c:pt>
                <c:pt idx="47">
                  <c:v>9.8699999999999992</c:v>
                </c:pt>
                <c:pt idx="48">
                  <c:v>9.98</c:v>
                </c:pt>
                <c:pt idx="49">
                  <c:v>10.16</c:v>
                </c:pt>
                <c:pt idx="50">
                  <c:v>9.8699999999999992</c:v>
                </c:pt>
                <c:pt idx="51">
                  <c:v>9.6199999999999992</c:v>
                </c:pt>
                <c:pt idx="52">
                  <c:v>9.81</c:v>
                </c:pt>
                <c:pt idx="53">
                  <c:v>9.9600000000000009</c:v>
                </c:pt>
                <c:pt idx="54">
                  <c:v>9.99</c:v>
                </c:pt>
                <c:pt idx="55">
                  <c:v>10.23</c:v>
                </c:pt>
                <c:pt idx="56">
                  <c:v>10.199999999999999</c:v>
                </c:pt>
                <c:pt idx="57">
                  <c:v>10.49</c:v>
                </c:pt>
                <c:pt idx="58">
                  <c:v>10.51</c:v>
                </c:pt>
                <c:pt idx="59">
                  <c:v>10.57</c:v>
                </c:pt>
                <c:pt idx="60">
                  <c:v>10.77</c:v>
                </c:pt>
                <c:pt idx="61">
                  <c:v>10.82</c:v>
                </c:pt>
                <c:pt idx="62">
                  <c:v>10.63</c:v>
                </c:pt>
                <c:pt idx="63">
                  <c:v>10.59</c:v>
                </c:pt>
                <c:pt idx="64">
                  <c:v>10.5</c:v>
                </c:pt>
                <c:pt idx="65">
                  <c:v>11.06</c:v>
                </c:pt>
                <c:pt idx="66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42696"/>
        <c:axId val="378754896"/>
      </c:lineChart>
      <c:catAx>
        <c:axId val="304842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4896"/>
        <c:crosses val="autoZero"/>
        <c:auto val="1"/>
        <c:lblAlgn val="ctr"/>
        <c:lblOffset val="100"/>
        <c:noMultiLvlLbl val="0"/>
      </c:catAx>
      <c:valAx>
        <c:axId val="37875489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4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49408"/>
        <c:axId val="378750976"/>
      </c:lineChart>
      <c:catAx>
        <c:axId val="37874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0976"/>
        <c:crosses val="autoZero"/>
        <c:auto val="1"/>
        <c:lblAlgn val="ctr"/>
        <c:lblOffset val="100"/>
        <c:noMultiLvlLbl val="0"/>
      </c:catAx>
      <c:valAx>
        <c:axId val="37875097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43.37</c:v>
                </c:pt>
                <c:pt idx="1">
                  <c:v>43.89</c:v>
                </c:pt>
                <c:pt idx="2">
                  <c:v>43.53</c:v>
                </c:pt>
                <c:pt idx="3">
                  <c:v>41.66</c:v>
                </c:pt>
                <c:pt idx="4">
                  <c:v>42.24</c:v>
                </c:pt>
                <c:pt idx="5">
                  <c:v>40.700000000000003</c:v>
                </c:pt>
                <c:pt idx="6">
                  <c:v>40.549999999999997</c:v>
                </c:pt>
                <c:pt idx="7">
                  <c:v>42.4</c:v>
                </c:pt>
                <c:pt idx="8">
                  <c:v>42.72</c:v>
                </c:pt>
                <c:pt idx="9">
                  <c:v>42.18</c:v>
                </c:pt>
                <c:pt idx="10">
                  <c:v>43.07</c:v>
                </c:pt>
                <c:pt idx="11">
                  <c:v>43.57</c:v>
                </c:pt>
                <c:pt idx="12">
                  <c:v>43.11</c:v>
                </c:pt>
                <c:pt idx="13">
                  <c:v>44.35</c:v>
                </c:pt>
                <c:pt idx="14">
                  <c:v>45.12</c:v>
                </c:pt>
                <c:pt idx="15">
                  <c:v>43.86</c:v>
                </c:pt>
                <c:pt idx="16">
                  <c:v>43.15</c:v>
                </c:pt>
                <c:pt idx="17">
                  <c:v>44.15</c:v>
                </c:pt>
                <c:pt idx="18">
                  <c:v>43.69</c:v>
                </c:pt>
                <c:pt idx="19">
                  <c:v>43.92</c:v>
                </c:pt>
                <c:pt idx="20">
                  <c:v>44.5</c:v>
                </c:pt>
                <c:pt idx="21">
                  <c:v>43.94</c:v>
                </c:pt>
                <c:pt idx="22">
                  <c:v>44.92</c:v>
                </c:pt>
                <c:pt idx="23">
                  <c:v>44.51</c:v>
                </c:pt>
                <c:pt idx="24">
                  <c:v>42.79</c:v>
                </c:pt>
                <c:pt idx="25">
                  <c:v>43.46</c:v>
                </c:pt>
                <c:pt idx="26">
                  <c:v>43.17</c:v>
                </c:pt>
                <c:pt idx="27">
                  <c:v>43.28</c:v>
                </c:pt>
                <c:pt idx="28">
                  <c:v>41.07</c:v>
                </c:pt>
                <c:pt idx="29">
                  <c:v>39.39</c:v>
                </c:pt>
                <c:pt idx="30">
                  <c:v>38.06</c:v>
                </c:pt>
                <c:pt idx="31">
                  <c:v>40.08</c:v>
                </c:pt>
                <c:pt idx="32">
                  <c:v>42.16</c:v>
                </c:pt>
                <c:pt idx="33">
                  <c:v>43.18</c:v>
                </c:pt>
                <c:pt idx="34">
                  <c:v>42.88</c:v>
                </c:pt>
                <c:pt idx="35">
                  <c:v>43.52</c:v>
                </c:pt>
                <c:pt idx="36">
                  <c:v>43.37</c:v>
                </c:pt>
                <c:pt idx="37">
                  <c:v>43.61</c:v>
                </c:pt>
                <c:pt idx="38">
                  <c:v>44.44</c:v>
                </c:pt>
                <c:pt idx="39">
                  <c:v>45.37</c:v>
                </c:pt>
                <c:pt idx="40">
                  <c:v>45.29</c:v>
                </c:pt>
                <c:pt idx="41">
                  <c:v>43.84</c:v>
                </c:pt>
                <c:pt idx="42">
                  <c:v>43.77</c:v>
                </c:pt>
                <c:pt idx="43">
                  <c:v>39.49</c:v>
                </c:pt>
                <c:pt idx="44">
                  <c:v>38.54</c:v>
                </c:pt>
                <c:pt idx="45">
                  <c:v>38.71</c:v>
                </c:pt>
                <c:pt idx="46">
                  <c:v>41.99</c:v>
                </c:pt>
                <c:pt idx="47">
                  <c:v>42.12</c:v>
                </c:pt>
                <c:pt idx="48">
                  <c:v>40.11</c:v>
                </c:pt>
                <c:pt idx="49">
                  <c:v>39.42</c:v>
                </c:pt>
                <c:pt idx="50">
                  <c:v>39.07</c:v>
                </c:pt>
                <c:pt idx="51">
                  <c:v>39.33</c:v>
                </c:pt>
                <c:pt idx="52">
                  <c:v>39.81</c:v>
                </c:pt>
                <c:pt idx="53">
                  <c:v>40.130000000000003</c:v>
                </c:pt>
                <c:pt idx="54">
                  <c:v>40.58</c:v>
                </c:pt>
                <c:pt idx="55">
                  <c:v>39.92</c:v>
                </c:pt>
                <c:pt idx="56">
                  <c:v>40.520000000000003</c:v>
                </c:pt>
                <c:pt idx="57">
                  <c:v>41.25</c:v>
                </c:pt>
                <c:pt idx="58">
                  <c:v>42.95</c:v>
                </c:pt>
                <c:pt idx="59">
                  <c:v>43.48</c:v>
                </c:pt>
                <c:pt idx="60">
                  <c:v>44.06</c:v>
                </c:pt>
                <c:pt idx="61">
                  <c:v>42.49</c:v>
                </c:pt>
                <c:pt idx="62">
                  <c:v>41.99</c:v>
                </c:pt>
                <c:pt idx="63">
                  <c:v>41.68</c:v>
                </c:pt>
                <c:pt idx="64">
                  <c:v>42.42</c:v>
                </c:pt>
                <c:pt idx="65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53328"/>
        <c:axId val="378753720"/>
      </c:lineChart>
      <c:dateAx>
        <c:axId val="378753328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3720"/>
        <c:crosses val="autoZero"/>
        <c:auto val="1"/>
        <c:lblOffset val="100"/>
        <c:baseTimeUnit val="days"/>
      </c:dateAx>
      <c:valAx>
        <c:axId val="378753720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59.88</c:v>
                </c:pt>
                <c:pt idx="1">
                  <c:v>59.9</c:v>
                </c:pt>
                <c:pt idx="2">
                  <c:v>59.15</c:v>
                </c:pt>
                <c:pt idx="3">
                  <c:v>57.97</c:v>
                </c:pt>
                <c:pt idx="4">
                  <c:v>58.24</c:v>
                </c:pt>
                <c:pt idx="5">
                  <c:v>58.36</c:v>
                </c:pt>
                <c:pt idx="6">
                  <c:v>57.74</c:v>
                </c:pt>
                <c:pt idx="7">
                  <c:v>58.99</c:v>
                </c:pt>
                <c:pt idx="8">
                  <c:v>58.59</c:v>
                </c:pt>
                <c:pt idx="9">
                  <c:v>58.51</c:v>
                </c:pt>
                <c:pt idx="10">
                  <c:v>58.1</c:v>
                </c:pt>
                <c:pt idx="11">
                  <c:v>58.56</c:v>
                </c:pt>
                <c:pt idx="12">
                  <c:v>57.57</c:v>
                </c:pt>
                <c:pt idx="13">
                  <c:v>58.99</c:v>
                </c:pt>
                <c:pt idx="14">
                  <c:v>59.2</c:v>
                </c:pt>
                <c:pt idx="15">
                  <c:v>58.98</c:v>
                </c:pt>
                <c:pt idx="16">
                  <c:v>58.24</c:v>
                </c:pt>
                <c:pt idx="17">
                  <c:v>58.14</c:v>
                </c:pt>
                <c:pt idx="18">
                  <c:v>57.67</c:v>
                </c:pt>
                <c:pt idx="19">
                  <c:v>57.35</c:v>
                </c:pt>
                <c:pt idx="20">
                  <c:v>58.2</c:v>
                </c:pt>
                <c:pt idx="21">
                  <c:v>57.04</c:v>
                </c:pt>
                <c:pt idx="22">
                  <c:v>57.98</c:v>
                </c:pt>
                <c:pt idx="23">
                  <c:v>57.93</c:v>
                </c:pt>
                <c:pt idx="24">
                  <c:v>57.14</c:v>
                </c:pt>
                <c:pt idx="25">
                  <c:v>58.28</c:v>
                </c:pt>
                <c:pt idx="26">
                  <c:v>58.63</c:v>
                </c:pt>
                <c:pt idx="27">
                  <c:v>58.74</c:v>
                </c:pt>
                <c:pt idx="29">
                  <c:v>57.4</c:v>
                </c:pt>
                <c:pt idx="30">
                  <c:v>56.99</c:v>
                </c:pt>
                <c:pt idx="31">
                  <c:v>58.39</c:v>
                </c:pt>
                <c:pt idx="32">
                  <c:v>61.25</c:v>
                </c:pt>
                <c:pt idx="33">
                  <c:v>62.7</c:v>
                </c:pt>
                <c:pt idx="34">
                  <c:v>63.66</c:v>
                </c:pt>
                <c:pt idx="35">
                  <c:v>63.57</c:v>
                </c:pt>
                <c:pt idx="36">
                  <c:v>63.85</c:v>
                </c:pt>
                <c:pt idx="37">
                  <c:v>63.86</c:v>
                </c:pt>
                <c:pt idx="38">
                  <c:v>63.49</c:v>
                </c:pt>
                <c:pt idx="39">
                  <c:v>63.61</c:v>
                </c:pt>
                <c:pt idx="40">
                  <c:v>63.47</c:v>
                </c:pt>
                <c:pt idx="41">
                  <c:v>63.1</c:v>
                </c:pt>
                <c:pt idx="42">
                  <c:v>62.54</c:v>
                </c:pt>
                <c:pt idx="43">
                  <c:v>61.97</c:v>
                </c:pt>
                <c:pt idx="44">
                  <c:v>62.5</c:v>
                </c:pt>
                <c:pt idx="45">
                  <c:v>62.34</c:v>
                </c:pt>
                <c:pt idx="46">
                  <c:v>69.38</c:v>
                </c:pt>
                <c:pt idx="47">
                  <c:v>68.95</c:v>
                </c:pt>
                <c:pt idx="48">
                  <c:v>69.16</c:v>
                </c:pt>
                <c:pt idx="49">
                  <c:v>69.040000000000006</c:v>
                </c:pt>
                <c:pt idx="50">
                  <c:v>68.58</c:v>
                </c:pt>
                <c:pt idx="51">
                  <c:v>68.400000000000006</c:v>
                </c:pt>
                <c:pt idx="52">
                  <c:v>68.319999999999993</c:v>
                </c:pt>
                <c:pt idx="53">
                  <c:v>68.36</c:v>
                </c:pt>
                <c:pt idx="54">
                  <c:v>68.37</c:v>
                </c:pt>
                <c:pt idx="55">
                  <c:v>67.7</c:v>
                </c:pt>
                <c:pt idx="56">
                  <c:v>67.709999999999994</c:v>
                </c:pt>
                <c:pt idx="57">
                  <c:v>67.59</c:v>
                </c:pt>
                <c:pt idx="58">
                  <c:v>67.98</c:v>
                </c:pt>
                <c:pt idx="59">
                  <c:v>68.06</c:v>
                </c:pt>
                <c:pt idx="60">
                  <c:v>67.59</c:v>
                </c:pt>
                <c:pt idx="61">
                  <c:v>67.25</c:v>
                </c:pt>
                <c:pt idx="62">
                  <c:v>66.19</c:v>
                </c:pt>
                <c:pt idx="63">
                  <c:v>65.41</c:v>
                </c:pt>
                <c:pt idx="64">
                  <c:v>64.92</c:v>
                </c:pt>
                <c:pt idx="65">
                  <c:v>65.739999999999995</c:v>
                </c:pt>
                <c:pt idx="66">
                  <c:v>64.81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50192"/>
        <c:axId val="368941992"/>
      </c:lineChart>
      <c:catAx>
        <c:axId val="37875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1992"/>
        <c:crosses val="autoZero"/>
        <c:auto val="1"/>
        <c:lblAlgn val="ctr"/>
        <c:lblOffset val="100"/>
        <c:noMultiLvlLbl val="0"/>
      </c:catAx>
      <c:valAx>
        <c:axId val="3689419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8/5/2015</c:v>
                </c:pt>
                <c:pt idx="45">
                  <c:v>8/4/2015</c:v>
                </c:pt>
                <c:pt idx="46">
                  <c:v>8/3/2015</c:v>
                </c:pt>
                <c:pt idx="47">
                  <c:v>7/31/2015</c:v>
                </c:pt>
                <c:pt idx="48">
                  <c:v>7/30/2015</c:v>
                </c:pt>
                <c:pt idx="49">
                  <c:v>7/29/2015</c:v>
                </c:pt>
                <c:pt idx="50">
                  <c:v>7/28/2015</c:v>
                </c:pt>
                <c:pt idx="51">
                  <c:v>7/27/2015</c:v>
                </c:pt>
                <c:pt idx="52">
                  <c:v>7/24/2015</c:v>
                </c:pt>
                <c:pt idx="53">
                  <c:v>7/23/2015</c:v>
                </c:pt>
                <c:pt idx="54">
                  <c:v>7/22/2015</c:v>
                </c:pt>
                <c:pt idx="55">
                  <c:v>7/21/2015</c:v>
                </c:pt>
                <c:pt idx="56">
                  <c:v>7/20/2015</c:v>
                </c:pt>
                <c:pt idx="57">
                  <c:v>7/17/2015</c:v>
                </c:pt>
                <c:pt idx="58">
                  <c:v>7/16/2015</c:v>
                </c:pt>
                <c:pt idx="59">
                  <c:v>7/15/2015</c:v>
                </c:pt>
                <c:pt idx="60">
                  <c:v>7/14/2015</c:v>
                </c:pt>
                <c:pt idx="61">
                  <c:v>7/13/2015</c:v>
                </c:pt>
                <c:pt idx="62">
                  <c:v>7/10/2015</c:v>
                </c:pt>
                <c:pt idx="63">
                  <c:v>7/9/2015</c:v>
                </c:pt>
                <c:pt idx="64">
                  <c:v>7/8/2015</c:v>
                </c:pt>
                <c:pt idx="65">
                  <c:v>7/7/2015</c:v>
                </c:pt>
                <c:pt idx="66">
                  <c:v>7/6/2015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79.430000000000007</c:v>
                </c:pt>
                <c:pt idx="1">
                  <c:v>79.98</c:v>
                </c:pt>
                <c:pt idx="2">
                  <c:v>79.010000000000005</c:v>
                </c:pt>
                <c:pt idx="3">
                  <c:v>77.33</c:v>
                </c:pt>
                <c:pt idx="4">
                  <c:v>76.400000000000006</c:v>
                </c:pt>
                <c:pt idx="5">
                  <c:v>74.91</c:v>
                </c:pt>
                <c:pt idx="6">
                  <c:v>74.66</c:v>
                </c:pt>
                <c:pt idx="7">
                  <c:v>75.62</c:v>
                </c:pt>
                <c:pt idx="8">
                  <c:v>75.69</c:v>
                </c:pt>
                <c:pt idx="9">
                  <c:v>76.34</c:v>
                </c:pt>
                <c:pt idx="10">
                  <c:v>77.430000000000007</c:v>
                </c:pt>
                <c:pt idx="11">
                  <c:v>79.569999999999993</c:v>
                </c:pt>
                <c:pt idx="12">
                  <c:v>78.95</c:v>
                </c:pt>
                <c:pt idx="13">
                  <c:v>81.11</c:v>
                </c:pt>
                <c:pt idx="14">
                  <c:v>81.69</c:v>
                </c:pt>
                <c:pt idx="15">
                  <c:v>80.52</c:v>
                </c:pt>
                <c:pt idx="16">
                  <c:v>78.69</c:v>
                </c:pt>
                <c:pt idx="17">
                  <c:v>79.17</c:v>
                </c:pt>
                <c:pt idx="18">
                  <c:v>79.040000000000006</c:v>
                </c:pt>
                <c:pt idx="19">
                  <c:v>78.94</c:v>
                </c:pt>
                <c:pt idx="20">
                  <c:v>78.69</c:v>
                </c:pt>
                <c:pt idx="21">
                  <c:v>76.53</c:v>
                </c:pt>
                <c:pt idx="22">
                  <c:v>77.16</c:v>
                </c:pt>
                <c:pt idx="23">
                  <c:v>76.540000000000006</c:v>
                </c:pt>
                <c:pt idx="24">
                  <c:v>75.709999999999994</c:v>
                </c:pt>
                <c:pt idx="25">
                  <c:v>77.91</c:v>
                </c:pt>
                <c:pt idx="26">
                  <c:v>79.2</c:v>
                </c:pt>
                <c:pt idx="27">
                  <c:v>77.92</c:v>
                </c:pt>
                <c:pt idx="28">
                  <c:v>74.12</c:v>
                </c:pt>
                <c:pt idx="29">
                  <c:v>72.44</c:v>
                </c:pt>
                <c:pt idx="30">
                  <c:v>74.739999999999995</c:v>
                </c:pt>
                <c:pt idx="31">
                  <c:v>77.98</c:v>
                </c:pt>
                <c:pt idx="32">
                  <c:v>79.95</c:v>
                </c:pt>
                <c:pt idx="33">
                  <c:v>81.5</c:v>
                </c:pt>
                <c:pt idx="34">
                  <c:v>82.35</c:v>
                </c:pt>
                <c:pt idx="35">
                  <c:v>82.15</c:v>
                </c:pt>
                <c:pt idx="36">
                  <c:v>81.739999999999995</c:v>
                </c:pt>
                <c:pt idx="37">
                  <c:v>81.02</c:v>
                </c:pt>
                <c:pt idx="38">
                  <c:v>81.34</c:v>
                </c:pt>
                <c:pt idx="39">
                  <c:v>80.98</c:v>
                </c:pt>
                <c:pt idx="40">
                  <c:v>82.62</c:v>
                </c:pt>
                <c:pt idx="41">
                  <c:v>81.11</c:v>
                </c:pt>
                <c:pt idx="42">
                  <c:v>81.599999999999994</c:v>
                </c:pt>
                <c:pt idx="43">
                  <c:v>82.58</c:v>
                </c:pt>
                <c:pt idx="45">
                  <c:v>83.18</c:v>
                </c:pt>
                <c:pt idx="46">
                  <c:v>83.01</c:v>
                </c:pt>
                <c:pt idx="47">
                  <c:v>84.33</c:v>
                </c:pt>
                <c:pt idx="48">
                  <c:v>85.8</c:v>
                </c:pt>
                <c:pt idx="49">
                  <c:v>85.97</c:v>
                </c:pt>
                <c:pt idx="50">
                  <c:v>84.92</c:v>
                </c:pt>
                <c:pt idx="51">
                  <c:v>82.8</c:v>
                </c:pt>
                <c:pt idx="52">
                  <c:v>82.96</c:v>
                </c:pt>
                <c:pt idx="53">
                  <c:v>83.48</c:v>
                </c:pt>
                <c:pt idx="54">
                  <c:v>85.37</c:v>
                </c:pt>
                <c:pt idx="55">
                  <c:v>85.92</c:v>
                </c:pt>
                <c:pt idx="56">
                  <c:v>86.09</c:v>
                </c:pt>
                <c:pt idx="57">
                  <c:v>85.94</c:v>
                </c:pt>
                <c:pt idx="58">
                  <c:v>85.6</c:v>
                </c:pt>
                <c:pt idx="59">
                  <c:v>86.96</c:v>
                </c:pt>
                <c:pt idx="60">
                  <c:v>86.72</c:v>
                </c:pt>
                <c:pt idx="61">
                  <c:v>86.46</c:v>
                </c:pt>
                <c:pt idx="62">
                  <c:v>86.35</c:v>
                </c:pt>
                <c:pt idx="63">
                  <c:v>85.62</c:v>
                </c:pt>
                <c:pt idx="64">
                  <c:v>85.4</c:v>
                </c:pt>
                <c:pt idx="65">
                  <c:v>87.82</c:v>
                </c:pt>
                <c:pt idx="66">
                  <c:v>86.94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44344"/>
        <c:axId val="368943560"/>
      </c:lineChart>
      <c:catAx>
        <c:axId val="36894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3560"/>
        <c:crosses val="autoZero"/>
        <c:auto val="1"/>
        <c:lblAlgn val="ctr"/>
        <c:lblOffset val="100"/>
        <c:noMultiLvlLbl val="0"/>
      </c:catAx>
      <c:valAx>
        <c:axId val="3689435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47.22</c:v>
                </c:pt>
                <c:pt idx="2">
                  <c:v>46.38</c:v>
                </c:pt>
                <c:pt idx="3">
                  <c:v>43.23</c:v>
                </c:pt>
                <c:pt idx="4">
                  <c:v>42.71</c:v>
                </c:pt>
                <c:pt idx="5">
                  <c:v>41.04</c:v>
                </c:pt>
                <c:pt idx="6">
                  <c:v>40.340000000000003</c:v>
                </c:pt>
                <c:pt idx="7">
                  <c:v>41.33</c:v>
                </c:pt>
                <c:pt idx="8">
                  <c:v>42.99</c:v>
                </c:pt>
                <c:pt idx="9">
                  <c:v>43.78</c:v>
                </c:pt>
                <c:pt idx="10">
                  <c:v>47.44</c:v>
                </c:pt>
                <c:pt idx="11">
                  <c:v>47.9</c:v>
                </c:pt>
                <c:pt idx="12">
                  <c:v>48.09</c:v>
                </c:pt>
                <c:pt idx="13">
                  <c:v>48.5</c:v>
                </c:pt>
                <c:pt idx="14">
                  <c:v>48.2</c:v>
                </c:pt>
                <c:pt idx="15">
                  <c:v>48.97</c:v>
                </c:pt>
                <c:pt idx="16">
                  <c:v>48.07</c:v>
                </c:pt>
                <c:pt idx="17">
                  <c:v>48.14</c:v>
                </c:pt>
                <c:pt idx="18">
                  <c:v>48.12</c:v>
                </c:pt>
                <c:pt idx="19">
                  <c:v>47.11</c:v>
                </c:pt>
                <c:pt idx="20">
                  <c:v>50.1</c:v>
                </c:pt>
                <c:pt idx="21">
                  <c:v>49.09</c:v>
                </c:pt>
                <c:pt idx="22">
                  <c:v>49.79</c:v>
                </c:pt>
                <c:pt idx="23">
                  <c:v>49.42</c:v>
                </c:pt>
                <c:pt idx="24">
                  <c:v>46.16</c:v>
                </c:pt>
                <c:pt idx="25">
                  <c:v>48.28</c:v>
                </c:pt>
                <c:pt idx="26">
                  <c:v>48</c:v>
                </c:pt>
                <c:pt idx="27">
                  <c:v>46.23</c:v>
                </c:pt>
                <c:pt idx="28">
                  <c:v>43.05</c:v>
                </c:pt>
                <c:pt idx="29">
                  <c:v>43.63</c:v>
                </c:pt>
                <c:pt idx="30">
                  <c:v>43.87</c:v>
                </c:pt>
                <c:pt idx="31">
                  <c:v>40.99</c:v>
                </c:pt>
                <c:pt idx="32">
                  <c:v>46.98</c:v>
                </c:pt>
                <c:pt idx="33">
                  <c:v>49.18</c:v>
                </c:pt>
                <c:pt idx="34">
                  <c:v>50.62</c:v>
                </c:pt>
                <c:pt idx="35">
                  <c:v>49.94</c:v>
                </c:pt>
                <c:pt idx="36">
                  <c:v>48.81</c:v>
                </c:pt>
                <c:pt idx="37">
                  <c:v>50.06</c:v>
                </c:pt>
                <c:pt idx="38">
                  <c:v>50.86</c:v>
                </c:pt>
                <c:pt idx="39">
                  <c:v>48.79</c:v>
                </c:pt>
                <c:pt idx="40">
                  <c:v>51.17</c:v>
                </c:pt>
                <c:pt idx="41">
                  <c:v>52.25</c:v>
                </c:pt>
                <c:pt idx="42">
                  <c:v>55.34</c:v>
                </c:pt>
                <c:pt idx="43">
                  <c:v>60.17</c:v>
                </c:pt>
                <c:pt idx="44">
                  <c:v>59</c:v>
                </c:pt>
                <c:pt idx="45">
                  <c:v>57.92</c:v>
                </c:pt>
                <c:pt idx="46">
                  <c:v>58</c:v>
                </c:pt>
                <c:pt idx="47">
                  <c:v>59.58</c:v>
                </c:pt>
                <c:pt idx="48">
                  <c:v>58.05</c:v>
                </c:pt>
                <c:pt idx="49">
                  <c:v>56.03</c:v>
                </c:pt>
                <c:pt idx="50">
                  <c:v>54.69</c:v>
                </c:pt>
                <c:pt idx="51">
                  <c:v>54.62</c:v>
                </c:pt>
                <c:pt idx="52">
                  <c:v>53.67</c:v>
                </c:pt>
                <c:pt idx="53">
                  <c:v>55.36</c:v>
                </c:pt>
                <c:pt idx="54">
                  <c:v>56.2</c:v>
                </c:pt>
                <c:pt idx="55">
                  <c:v>55.77</c:v>
                </c:pt>
                <c:pt idx="56">
                  <c:v>52.15</c:v>
                </c:pt>
                <c:pt idx="57">
                  <c:v>52.8</c:v>
                </c:pt>
                <c:pt idx="58">
                  <c:v>52.54</c:v>
                </c:pt>
                <c:pt idx="59">
                  <c:v>54.26</c:v>
                </c:pt>
                <c:pt idx="60">
                  <c:v>53.39</c:v>
                </c:pt>
                <c:pt idx="61">
                  <c:v>53</c:v>
                </c:pt>
                <c:pt idx="62">
                  <c:v>51.98</c:v>
                </c:pt>
                <c:pt idx="63">
                  <c:v>51.48</c:v>
                </c:pt>
                <c:pt idx="64">
                  <c:v>53.21</c:v>
                </c:pt>
                <c:pt idx="65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38856"/>
        <c:axId val="368940032"/>
      </c:lineChart>
      <c:dateAx>
        <c:axId val="368938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0032"/>
        <c:crosses val="autoZero"/>
        <c:auto val="1"/>
        <c:lblOffset val="100"/>
        <c:baseTimeUnit val="days"/>
      </c:dateAx>
      <c:valAx>
        <c:axId val="3689400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3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7.6</c:v>
                </c:pt>
                <c:pt idx="2">
                  <c:v>7.47</c:v>
                </c:pt>
                <c:pt idx="3">
                  <c:v>7.14</c:v>
                </c:pt>
                <c:pt idx="4">
                  <c:v>7.17</c:v>
                </c:pt>
                <c:pt idx="5">
                  <c:v>7.01</c:v>
                </c:pt>
                <c:pt idx="6">
                  <c:v>7.19</c:v>
                </c:pt>
                <c:pt idx="7">
                  <c:v>7.41</c:v>
                </c:pt>
                <c:pt idx="8">
                  <c:v>7.42</c:v>
                </c:pt>
                <c:pt idx="9">
                  <c:v>7.59</c:v>
                </c:pt>
                <c:pt idx="10">
                  <c:v>7.57</c:v>
                </c:pt>
                <c:pt idx="11">
                  <c:v>7.81</c:v>
                </c:pt>
                <c:pt idx="12">
                  <c:v>7.74</c:v>
                </c:pt>
                <c:pt idx="13">
                  <c:v>8.02</c:v>
                </c:pt>
                <c:pt idx="14">
                  <c:v>7.97</c:v>
                </c:pt>
                <c:pt idx="15">
                  <c:v>7.72</c:v>
                </c:pt>
                <c:pt idx="16">
                  <c:v>7.66</c:v>
                </c:pt>
                <c:pt idx="17">
                  <c:v>7.65</c:v>
                </c:pt>
                <c:pt idx="18">
                  <c:v>7.72</c:v>
                </c:pt>
                <c:pt idx="19">
                  <c:v>7.97</c:v>
                </c:pt>
                <c:pt idx="20">
                  <c:v>8.11</c:v>
                </c:pt>
                <c:pt idx="21">
                  <c:v>7.69</c:v>
                </c:pt>
                <c:pt idx="22">
                  <c:v>7.83</c:v>
                </c:pt>
                <c:pt idx="23">
                  <c:v>7.79</c:v>
                </c:pt>
                <c:pt idx="24">
                  <c:v>7.66</c:v>
                </c:pt>
                <c:pt idx="25">
                  <c:v>8.2200000000000006</c:v>
                </c:pt>
                <c:pt idx="26">
                  <c:v>8.2899999999999991</c:v>
                </c:pt>
                <c:pt idx="27">
                  <c:v>8.33</c:v>
                </c:pt>
                <c:pt idx="28">
                  <c:v>8.18</c:v>
                </c:pt>
                <c:pt idx="29">
                  <c:v>7.62</c:v>
                </c:pt>
                <c:pt idx="30">
                  <c:v>7.62</c:v>
                </c:pt>
                <c:pt idx="31">
                  <c:v>7.91</c:v>
                </c:pt>
                <c:pt idx="32">
                  <c:v>7.95</c:v>
                </c:pt>
                <c:pt idx="33">
                  <c:v>8.16</c:v>
                </c:pt>
                <c:pt idx="34">
                  <c:v>8.65</c:v>
                </c:pt>
                <c:pt idx="35">
                  <c:v>8.6999999999999993</c:v>
                </c:pt>
                <c:pt idx="36">
                  <c:v>8.69</c:v>
                </c:pt>
                <c:pt idx="37">
                  <c:v>8.61</c:v>
                </c:pt>
                <c:pt idx="38">
                  <c:v>8.56</c:v>
                </c:pt>
                <c:pt idx="39">
                  <c:v>8.77</c:v>
                </c:pt>
                <c:pt idx="40">
                  <c:v>8.66</c:v>
                </c:pt>
                <c:pt idx="41">
                  <c:v>8.66</c:v>
                </c:pt>
                <c:pt idx="42">
                  <c:v>8.7899999999999991</c:v>
                </c:pt>
                <c:pt idx="43">
                  <c:v>8.7899999999999991</c:v>
                </c:pt>
                <c:pt idx="44">
                  <c:v>8.4600000000000009</c:v>
                </c:pt>
                <c:pt idx="45">
                  <c:v>8.7100000000000009</c:v>
                </c:pt>
                <c:pt idx="46">
                  <c:v>8.76</c:v>
                </c:pt>
                <c:pt idx="47">
                  <c:v>8.6199999999999992</c:v>
                </c:pt>
                <c:pt idx="48">
                  <c:v>8.6999999999999993</c:v>
                </c:pt>
                <c:pt idx="49">
                  <c:v>8.75</c:v>
                </c:pt>
                <c:pt idx="50">
                  <c:v>9.31</c:v>
                </c:pt>
                <c:pt idx="51">
                  <c:v>9.59</c:v>
                </c:pt>
                <c:pt idx="52">
                  <c:v>9.76</c:v>
                </c:pt>
                <c:pt idx="53">
                  <c:v>9.7799999999999994</c:v>
                </c:pt>
                <c:pt idx="54">
                  <c:v>9.99</c:v>
                </c:pt>
                <c:pt idx="55">
                  <c:v>10.08</c:v>
                </c:pt>
                <c:pt idx="56">
                  <c:v>10.050000000000001</c:v>
                </c:pt>
                <c:pt idx="57">
                  <c:v>10.18</c:v>
                </c:pt>
                <c:pt idx="58">
                  <c:v>10.46</c:v>
                </c:pt>
                <c:pt idx="59">
                  <c:v>10.36</c:v>
                </c:pt>
                <c:pt idx="60">
                  <c:v>10.09</c:v>
                </c:pt>
                <c:pt idx="61">
                  <c:v>10.17</c:v>
                </c:pt>
                <c:pt idx="62">
                  <c:v>10</c:v>
                </c:pt>
                <c:pt idx="63">
                  <c:v>9.9700000000000006</c:v>
                </c:pt>
                <c:pt idx="64">
                  <c:v>10.47</c:v>
                </c:pt>
                <c:pt idx="65">
                  <c:v>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47480"/>
        <c:axId val="368945128"/>
      </c:lineChart>
      <c:catAx>
        <c:axId val="368947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5128"/>
        <c:crosses val="autoZero"/>
        <c:auto val="1"/>
        <c:lblAlgn val="ctr"/>
        <c:lblOffset val="100"/>
        <c:noMultiLvlLbl val="0"/>
      </c:catAx>
      <c:valAx>
        <c:axId val="36894512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117.11</c:v>
                </c:pt>
                <c:pt idx="1">
                  <c:v>121.22</c:v>
                </c:pt>
                <c:pt idx="2">
                  <c:v>123.33</c:v>
                </c:pt>
                <c:pt idx="3">
                  <c:v>122.14</c:v>
                </c:pt>
                <c:pt idx="4">
                  <c:v>125.01</c:v>
                </c:pt>
                <c:pt idx="5">
                  <c:v>119.67</c:v>
                </c:pt>
                <c:pt idx="6">
                  <c:v>120.85</c:v>
                </c:pt>
                <c:pt idx="7">
                  <c:v>126.74</c:v>
                </c:pt>
                <c:pt idx="8">
                  <c:v>124.1</c:v>
                </c:pt>
                <c:pt idx="9">
                  <c:v>125.54</c:v>
                </c:pt>
                <c:pt idx="10">
                  <c:v>124.7</c:v>
                </c:pt>
                <c:pt idx="11">
                  <c:v>127.26</c:v>
                </c:pt>
                <c:pt idx="12">
                  <c:v>127.59</c:v>
                </c:pt>
                <c:pt idx="13">
                  <c:v>130.61000000000001</c:v>
                </c:pt>
                <c:pt idx="14">
                  <c:v>131.49</c:v>
                </c:pt>
                <c:pt idx="16">
                  <c:v>134.38</c:v>
                </c:pt>
                <c:pt idx="17">
                  <c:v>131.19</c:v>
                </c:pt>
                <c:pt idx="18">
                  <c:v>131.08000000000001</c:v>
                </c:pt>
                <c:pt idx="19">
                  <c:v>128.72</c:v>
                </c:pt>
                <c:pt idx="20">
                  <c:v>127.17</c:v>
                </c:pt>
                <c:pt idx="21">
                  <c:v>129.16</c:v>
                </c:pt>
                <c:pt idx="22">
                  <c:v>121.15</c:v>
                </c:pt>
                <c:pt idx="23">
                  <c:v>123.77</c:v>
                </c:pt>
                <c:pt idx="24">
                  <c:v>124.04</c:v>
                </c:pt>
                <c:pt idx="25">
                  <c:v>119.37</c:v>
                </c:pt>
                <c:pt idx="26">
                  <c:v>125.97</c:v>
                </c:pt>
                <c:pt idx="27">
                  <c:v>127.62</c:v>
                </c:pt>
                <c:pt idx="28">
                  <c:v>126.26</c:v>
                </c:pt>
                <c:pt idx="29">
                  <c:v>116.2</c:v>
                </c:pt>
                <c:pt idx="30">
                  <c:v>108.51</c:v>
                </c:pt>
                <c:pt idx="31">
                  <c:v>109.94</c:v>
                </c:pt>
                <c:pt idx="32">
                  <c:v>111.45</c:v>
                </c:pt>
                <c:pt idx="33">
                  <c:v>115.03</c:v>
                </c:pt>
                <c:pt idx="34">
                  <c:v>121.45</c:v>
                </c:pt>
                <c:pt idx="35">
                  <c:v>122.24</c:v>
                </c:pt>
                <c:pt idx="36">
                  <c:v>125.52</c:v>
                </c:pt>
                <c:pt idx="37">
                  <c:v>121.96</c:v>
                </c:pt>
                <c:pt idx="38">
                  <c:v>124.19</c:v>
                </c:pt>
                <c:pt idx="39">
                  <c:v>125.73</c:v>
                </c:pt>
                <c:pt idx="40">
                  <c:v>124.21</c:v>
                </c:pt>
                <c:pt idx="41">
                  <c:v>127.28</c:v>
                </c:pt>
                <c:pt idx="42">
                  <c:v>122.55</c:v>
                </c:pt>
                <c:pt idx="43">
                  <c:v>123.27</c:v>
                </c:pt>
                <c:pt idx="44">
                  <c:v>124.75</c:v>
                </c:pt>
                <c:pt idx="45">
                  <c:v>123.47</c:v>
                </c:pt>
                <c:pt idx="46">
                  <c:v>125.8</c:v>
                </c:pt>
                <c:pt idx="47">
                  <c:v>125.14</c:v>
                </c:pt>
                <c:pt idx="48">
                  <c:v>127.65</c:v>
                </c:pt>
                <c:pt idx="49">
                  <c:v>128.58000000000001</c:v>
                </c:pt>
                <c:pt idx="50">
                  <c:v>128.41999999999999</c:v>
                </c:pt>
                <c:pt idx="51">
                  <c:v>124.65</c:v>
                </c:pt>
                <c:pt idx="52">
                  <c:v>128.47999999999999</c:v>
                </c:pt>
                <c:pt idx="53">
                  <c:v>131.97</c:v>
                </c:pt>
                <c:pt idx="54">
                  <c:v>129.59</c:v>
                </c:pt>
                <c:pt idx="55">
                  <c:v>134.51</c:v>
                </c:pt>
                <c:pt idx="56">
                  <c:v>134.63999999999999</c:v>
                </c:pt>
                <c:pt idx="57">
                  <c:v>133.66</c:v>
                </c:pt>
                <c:pt idx="58">
                  <c:v>134.69999999999999</c:v>
                </c:pt>
                <c:pt idx="59">
                  <c:v>131.72</c:v>
                </c:pt>
                <c:pt idx="60">
                  <c:v>132.30000000000001</c:v>
                </c:pt>
                <c:pt idx="61">
                  <c:v>129.18</c:v>
                </c:pt>
                <c:pt idx="62">
                  <c:v>129.84</c:v>
                </c:pt>
                <c:pt idx="63">
                  <c:v>124.68</c:v>
                </c:pt>
                <c:pt idx="64">
                  <c:v>128.05000000000001</c:v>
                </c:pt>
                <c:pt idx="65">
                  <c:v>132.84</c:v>
                </c:pt>
                <c:pt idx="66">
                  <c:v>134.19999999999999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39248"/>
        <c:axId val="368945912"/>
      </c:lineChart>
      <c:catAx>
        <c:axId val="36893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5912"/>
        <c:crosses val="autoZero"/>
        <c:auto val="1"/>
        <c:lblAlgn val="ctr"/>
        <c:lblOffset val="100"/>
        <c:noMultiLvlLbl val="0"/>
      </c:catAx>
      <c:valAx>
        <c:axId val="368945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3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DIS!$AA$2:$AA$68</c:f>
              <c:numCache>
                <c:formatCode>General</c:formatCode>
                <c:ptCount val="67"/>
                <c:pt idx="0">
                  <c:v>103.77</c:v>
                </c:pt>
                <c:pt idx="1">
                  <c:v>103.85</c:v>
                </c:pt>
                <c:pt idx="2">
                  <c:v>103</c:v>
                </c:pt>
                <c:pt idx="3">
                  <c:v>102.67</c:v>
                </c:pt>
                <c:pt idx="4">
                  <c:v>102.2</c:v>
                </c:pt>
                <c:pt idx="5">
                  <c:v>99.42</c:v>
                </c:pt>
                <c:pt idx="6">
                  <c:v>98.49</c:v>
                </c:pt>
                <c:pt idx="7">
                  <c:v>100.3</c:v>
                </c:pt>
                <c:pt idx="8">
                  <c:v>100.62</c:v>
                </c:pt>
                <c:pt idx="9">
                  <c:v>101.57</c:v>
                </c:pt>
                <c:pt idx="10">
                  <c:v>102.49</c:v>
                </c:pt>
                <c:pt idx="11">
                  <c:v>103.41</c:v>
                </c:pt>
                <c:pt idx="12">
                  <c:v>102.84</c:v>
                </c:pt>
                <c:pt idx="13">
                  <c:v>104.2</c:v>
                </c:pt>
                <c:pt idx="14">
                  <c:v>103.96</c:v>
                </c:pt>
                <c:pt idx="15">
                  <c:v>103.43</c:v>
                </c:pt>
                <c:pt idx="16">
                  <c:v>103.82</c:v>
                </c:pt>
                <c:pt idx="17">
                  <c:v>104.48</c:v>
                </c:pt>
                <c:pt idx="18">
                  <c:v>102.6</c:v>
                </c:pt>
                <c:pt idx="19">
                  <c:v>101.91</c:v>
                </c:pt>
                <c:pt idx="20">
                  <c:v>104.01</c:v>
                </c:pt>
                <c:pt idx="21">
                  <c:v>100.97</c:v>
                </c:pt>
                <c:pt idx="22">
                  <c:v>101.99</c:v>
                </c:pt>
                <c:pt idx="23">
                  <c:v>101.89</c:v>
                </c:pt>
                <c:pt idx="24">
                  <c:v>99.51</c:v>
                </c:pt>
                <c:pt idx="25">
                  <c:v>101.88</c:v>
                </c:pt>
                <c:pt idx="26">
                  <c:v>102.48</c:v>
                </c:pt>
                <c:pt idx="27">
                  <c:v>102.17</c:v>
                </c:pt>
                <c:pt idx="28">
                  <c:v>99.23</c:v>
                </c:pt>
                <c:pt idx="29">
                  <c:v>95.89</c:v>
                </c:pt>
                <c:pt idx="30">
                  <c:v>95.36</c:v>
                </c:pt>
                <c:pt idx="31">
                  <c:v>98.84</c:v>
                </c:pt>
                <c:pt idx="32">
                  <c:v>100.02</c:v>
                </c:pt>
                <c:pt idx="33">
                  <c:v>106.45</c:v>
                </c:pt>
                <c:pt idx="34">
                  <c:v>106.94</c:v>
                </c:pt>
                <c:pt idx="35">
                  <c:v>109.05</c:v>
                </c:pt>
                <c:pt idx="36">
                  <c:v>107.16</c:v>
                </c:pt>
                <c:pt idx="37">
                  <c:v>107.52</c:v>
                </c:pt>
                <c:pt idx="38">
                  <c:v>106.99</c:v>
                </c:pt>
                <c:pt idx="39">
                  <c:v>108</c:v>
                </c:pt>
                <c:pt idx="40">
                  <c:v>111</c:v>
                </c:pt>
                <c:pt idx="41">
                  <c:v>109.35</c:v>
                </c:pt>
                <c:pt idx="42">
                  <c:v>108.55</c:v>
                </c:pt>
                <c:pt idx="43">
                  <c:v>110.53</c:v>
                </c:pt>
                <c:pt idx="44">
                  <c:v>121.69</c:v>
                </c:pt>
                <c:pt idx="45">
                  <c:v>121.12</c:v>
                </c:pt>
                <c:pt idx="46">
                  <c:v>120</c:v>
                </c:pt>
                <c:pt idx="47">
                  <c:v>120.03</c:v>
                </c:pt>
                <c:pt idx="48">
                  <c:v>119.84</c:v>
                </c:pt>
                <c:pt idx="49">
                  <c:v>118.46</c:v>
                </c:pt>
                <c:pt idx="50">
                  <c:v>118.25</c:v>
                </c:pt>
                <c:pt idx="51">
                  <c:v>118.91</c:v>
                </c:pt>
                <c:pt idx="52">
                  <c:v>118.8</c:v>
                </c:pt>
                <c:pt idx="53">
                  <c:v>119.33</c:v>
                </c:pt>
                <c:pt idx="54">
                  <c:v>119.31</c:v>
                </c:pt>
                <c:pt idx="55">
                  <c:v>119.58</c:v>
                </c:pt>
                <c:pt idx="56">
                  <c:v>118.86</c:v>
                </c:pt>
                <c:pt idx="57">
                  <c:v>119.07</c:v>
                </c:pt>
                <c:pt idx="58">
                  <c:v>118.3</c:v>
                </c:pt>
                <c:pt idx="59">
                  <c:v>117.85</c:v>
                </c:pt>
                <c:pt idx="60">
                  <c:v>118.05</c:v>
                </c:pt>
                <c:pt idx="61">
                  <c:v>116.44</c:v>
                </c:pt>
                <c:pt idx="62">
                  <c:v>115.6</c:v>
                </c:pt>
                <c:pt idx="63">
                  <c:v>115.19</c:v>
                </c:pt>
                <c:pt idx="64">
                  <c:v>117.1</c:v>
                </c:pt>
                <c:pt idx="65">
                  <c:v>115.7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42384"/>
        <c:axId val="368942776"/>
      </c:lineChart>
      <c:catAx>
        <c:axId val="368942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2776"/>
        <c:crosses val="autoZero"/>
        <c:auto val="1"/>
        <c:lblAlgn val="ctr"/>
        <c:lblOffset val="100"/>
        <c:noMultiLvlLbl val="0"/>
      </c:catAx>
      <c:valAx>
        <c:axId val="3689427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97.54</c:v>
                </c:pt>
                <c:pt idx="1">
                  <c:v>99.26</c:v>
                </c:pt>
                <c:pt idx="2">
                  <c:v>98.28</c:v>
                </c:pt>
                <c:pt idx="3">
                  <c:v>98.27</c:v>
                </c:pt>
                <c:pt idx="4">
                  <c:v>98.19</c:v>
                </c:pt>
                <c:pt idx="5">
                  <c:v>96</c:v>
                </c:pt>
                <c:pt idx="6">
                  <c:v>94.8</c:v>
                </c:pt>
                <c:pt idx="7">
                  <c:v>100.14</c:v>
                </c:pt>
                <c:pt idx="8">
                  <c:v>102.51</c:v>
                </c:pt>
                <c:pt idx="9">
                  <c:v>105.49</c:v>
                </c:pt>
                <c:pt idx="10">
                  <c:v>106.51</c:v>
                </c:pt>
                <c:pt idx="11">
                  <c:v>105.74</c:v>
                </c:pt>
                <c:pt idx="12">
                  <c:v>108.44</c:v>
                </c:pt>
                <c:pt idx="13">
                  <c:v>111.61</c:v>
                </c:pt>
                <c:pt idx="14">
                  <c:v>111.03</c:v>
                </c:pt>
                <c:pt idx="15">
                  <c:v>111.05</c:v>
                </c:pt>
                <c:pt idx="16">
                  <c:v>109.35</c:v>
                </c:pt>
                <c:pt idx="18">
                  <c:v>109.63</c:v>
                </c:pt>
                <c:pt idx="19">
                  <c:v>107.25</c:v>
                </c:pt>
                <c:pt idx="20">
                  <c:v>103.82</c:v>
                </c:pt>
                <c:pt idx="21">
                  <c:v>104.9</c:v>
                </c:pt>
                <c:pt idx="22">
                  <c:v>102.06</c:v>
                </c:pt>
                <c:pt idx="23">
                  <c:v>101.91</c:v>
                </c:pt>
                <c:pt idx="24">
                  <c:v>104.27</c:v>
                </c:pt>
                <c:pt idx="25">
                  <c:v>101.49</c:v>
                </c:pt>
                <c:pt idx="26">
                  <c:v>105.07</c:v>
                </c:pt>
                <c:pt idx="27">
                  <c:v>107.78</c:v>
                </c:pt>
                <c:pt idx="28">
                  <c:v>107.99</c:v>
                </c:pt>
                <c:pt idx="29">
                  <c:v>106.96</c:v>
                </c:pt>
                <c:pt idx="30">
                  <c:v>102.56</c:v>
                </c:pt>
                <c:pt idx="31">
                  <c:v>100.66</c:v>
                </c:pt>
                <c:pt idx="32">
                  <c:v>105.33</c:v>
                </c:pt>
                <c:pt idx="33">
                  <c:v>112.39</c:v>
                </c:pt>
                <c:pt idx="34">
                  <c:v>116.21</c:v>
                </c:pt>
                <c:pt idx="35">
                  <c:v>117.06</c:v>
                </c:pt>
                <c:pt idx="36">
                  <c:v>116.42</c:v>
                </c:pt>
                <c:pt idx="37">
                  <c:v>115.6</c:v>
                </c:pt>
                <c:pt idx="38">
                  <c:v>115.2</c:v>
                </c:pt>
                <c:pt idx="39">
                  <c:v>116.25</c:v>
                </c:pt>
                <c:pt idx="40">
                  <c:v>115.61</c:v>
                </c:pt>
                <c:pt idx="41">
                  <c:v>116.58</c:v>
                </c:pt>
                <c:pt idx="42">
                  <c:v>114.44</c:v>
                </c:pt>
                <c:pt idx="43">
                  <c:v>115.3</c:v>
                </c:pt>
                <c:pt idx="44">
                  <c:v>118.66</c:v>
                </c:pt>
                <c:pt idx="45">
                  <c:v>118.87</c:v>
                </c:pt>
                <c:pt idx="46">
                  <c:v>119.6</c:v>
                </c:pt>
                <c:pt idx="47">
                  <c:v>117.86</c:v>
                </c:pt>
                <c:pt idx="48">
                  <c:v>117.9</c:v>
                </c:pt>
                <c:pt idx="49">
                  <c:v>115.71</c:v>
                </c:pt>
                <c:pt idx="50">
                  <c:v>113.07</c:v>
                </c:pt>
                <c:pt idx="51">
                  <c:v>110.54</c:v>
                </c:pt>
                <c:pt idx="52">
                  <c:v>112.83</c:v>
                </c:pt>
                <c:pt idx="53">
                  <c:v>117.66</c:v>
                </c:pt>
                <c:pt idx="54">
                  <c:v>117.44</c:v>
                </c:pt>
                <c:pt idx="55">
                  <c:v>117.78</c:v>
                </c:pt>
                <c:pt idx="56">
                  <c:v>118.2</c:v>
                </c:pt>
                <c:pt idx="57">
                  <c:v>118.26</c:v>
                </c:pt>
                <c:pt idx="58">
                  <c:v>118.85</c:v>
                </c:pt>
                <c:pt idx="59">
                  <c:v>117.39</c:v>
                </c:pt>
                <c:pt idx="60">
                  <c:v>117.36</c:v>
                </c:pt>
                <c:pt idx="61">
                  <c:v>114.55</c:v>
                </c:pt>
                <c:pt idx="62">
                  <c:v>113.74</c:v>
                </c:pt>
                <c:pt idx="63">
                  <c:v>113.36</c:v>
                </c:pt>
                <c:pt idx="64">
                  <c:v>112.94</c:v>
                </c:pt>
                <c:pt idx="65">
                  <c:v>115.13</c:v>
                </c:pt>
                <c:pt idx="66">
                  <c:v>115.66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51400"/>
        <c:axId val="368953360"/>
      </c:lineChart>
      <c:catAx>
        <c:axId val="36895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3360"/>
        <c:crosses val="autoZero"/>
        <c:auto val="1"/>
        <c:lblAlgn val="ctr"/>
        <c:lblOffset val="100"/>
        <c:noMultiLvlLbl val="0"/>
      </c:catAx>
      <c:valAx>
        <c:axId val="36895336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42.84</c:v>
                </c:pt>
                <c:pt idx="1">
                  <c:v>40.840000000000003</c:v>
                </c:pt>
                <c:pt idx="2">
                  <c:v>40.26</c:v>
                </c:pt>
                <c:pt idx="3">
                  <c:v>40.700000000000003</c:v>
                </c:pt>
                <c:pt idx="4">
                  <c:v>40.39</c:v>
                </c:pt>
                <c:pt idx="5">
                  <c:v>40</c:v>
                </c:pt>
                <c:pt idx="6">
                  <c:v>40.36</c:v>
                </c:pt>
                <c:pt idx="7">
                  <c:v>40.58</c:v>
                </c:pt>
                <c:pt idx="8">
                  <c:v>41.3</c:v>
                </c:pt>
                <c:pt idx="9">
                  <c:v>42.16</c:v>
                </c:pt>
                <c:pt idx="10">
                  <c:v>43.26</c:v>
                </c:pt>
                <c:pt idx="11">
                  <c:v>43.26</c:v>
                </c:pt>
                <c:pt idx="12">
                  <c:v>43.35</c:v>
                </c:pt>
                <c:pt idx="13">
                  <c:v>44.39</c:v>
                </c:pt>
                <c:pt idx="14">
                  <c:v>43.67</c:v>
                </c:pt>
                <c:pt idx="15">
                  <c:v>43.13</c:v>
                </c:pt>
                <c:pt idx="16">
                  <c:v>44.26</c:v>
                </c:pt>
                <c:pt idx="17">
                  <c:v>44.32</c:v>
                </c:pt>
                <c:pt idx="18">
                  <c:v>44.74</c:v>
                </c:pt>
                <c:pt idx="19">
                  <c:v>45.4</c:v>
                </c:pt>
                <c:pt idx="20">
                  <c:v>44.36</c:v>
                </c:pt>
                <c:pt idx="21">
                  <c:v>45.43</c:v>
                </c:pt>
                <c:pt idx="22">
                  <c:v>45.17</c:v>
                </c:pt>
                <c:pt idx="23">
                  <c:v>44.06</c:v>
                </c:pt>
                <c:pt idx="24">
                  <c:v>45.6</c:v>
                </c:pt>
                <c:pt idx="25">
                  <c:v>44.83</c:v>
                </c:pt>
                <c:pt idx="26">
                  <c:v>44.93</c:v>
                </c:pt>
                <c:pt idx="27">
                  <c:v>43.97</c:v>
                </c:pt>
                <c:pt idx="28">
                  <c:v>43.4</c:v>
                </c:pt>
                <c:pt idx="29">
                  <c:v>43.64</c:v>
                </c:pt>
                <c:pt idx="30">
                  <c:v>45.17</c:v>
                </c:pt>
                <c:pt idx="31">
                  <c:v>46.56</c:v>
                </c:pt>
                <c:pt idx="32">
                  <c:v>47.75</c:v>
                </c:pt>
                <c:pt idx="33">
                  <c:v>48.41</c:v>
                </c:pt>
                <c:pt idx="34">
                  <c:v>48.56</c:v>
                </c:pt>
                <c:pt idx="35">
                  <c:v>48.26</c:v>
                </c:pt>
                <c:pt idx="36">
                  <c:v>48.01</c:v>
                </c:pt>
                <c:pt idx="38">
                  <c:v>48.31</c:v>
                </c:pt>
                <c:pt idx="39">
                  <c:v>48.27</c:v>
                </c:pt>
                <c:pt idx="40">
                  <c:v>49.3</c:v>
                </c:pt>
                <c:pt idx="41">
                  <c:v>48.22</c:v>
                </c:pt>
                <c:pt idx="42">
                  <c:v>48.13</c:v>
                </c:pt>
                <c:pt idx="43">
                  <c:v>47.99</c:v>
                </c:pt>
                <c:pt idx="44">
                  <c:v>47.91</c:v>
                </c:pt>
                <c:pt idx="45">
                  <c:v>48.58</c:v>
                </c:pt>
                <c:pt idx="46">
                  <c:v>49.36</c:v>
                </c:pt>
                <c:pt idx="47">
                  <c:v>48.68</c:v>
                </c:pt>
                <c:pt idx="48">
                  <c:v>48.55</c:v>
                </c:pt>
                <c:pt idx="49">
                  <c:v>47.73</c:v>
                </c:pt>
                <c:pt idx="50">
                  <c:v>46.94</c:v>
                </c:pt>
                <c:pt idx="51">
                  <c:v>47.37</c:v>
                </c:pt>
                <c:pt idx="52">
                  <c:v>48.58</c:v>
                </c:pt>
                <c:pt idx="53">
                  <c:v>49.25</c:v>
                </c:pt>
                <c:pt idx="54">
                  <c:v>49.05</c:v>
                </c:pt>
                <c:pt idx="55">
                  <c:v>53.37</c:v>
                </c:pt>
                <c:pt idx="56">
                  <c:v>53.53</c:v>
                </c:pt>
                <c:pt idx="57">
                  <c:v>54.08</c:v>
                </c:pt>
                <c:pt idx="58">
                  <c:v>54.14</c:v>
                </c:pt>
                <c:pt idx="59">
                  <c:v>54.52</c:v>
                </c:pt>
                <c:pt idx="60">
                  <c:v>53.19</c:v>
                </c:pt>
                <c:pt idx="61">
                  <c:v>53.38</c:v>
                </c:pt>
                <c:pt idx="62">
                  <c:v>52.92</c:v>
                </c:pt>
                <c:pt idx="63">
                  <c:v>53.46</c:v>
                </c:pt>
                <c:pt idx="64">
                  <c:v>54.27</c:v>
                </c:pt>
                <c:pt idx="65">
                  <c:v>54.66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51544"/>
        <c:axId val="381244096"/>
      </c:lineChart>
      <c:catAx>
        <c:axId val="381251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4096"/>
        <c:crosses val="autoZero"/>
        <c:auto val="1"/>
        <c:lblAlgn val="ctr"/>
        <c:lblOffset val="100"/>
        <c:noMultiLvlLbl val="0"/>
      </c:catAx>
      <c:valAx>
        <c:axId val="3812440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32.22</c:v>
                </c:pt>
                <c:pt idx="1">
                  <c:v>31.76</c:v>
                </c:pt>
                <c:pt idx="2">
                  <c:v>31.73</c:v>
                </c:pt>
                <c:pt idx="3">
                  <c:v>30.67</c:v>
                </c:pt>
                <c:pt idx="4">
                  <c:v>30.02</c:v>
                </c:pt>
                <c:pt idx="5">
                  <c:v>29.15</c:v>
                </c:pt>
                <c:pt idx="6">
                  <c:v>28.56</c:v>
                </c:pt>
                <c:pt idx="7">
                  <c:v>29.41</c:v>
                </c:pt>
                <c:pt idx="8">
                  <c:v>29.44</c:v>
                </c:pt>
                <c:pt idx="9">
                  <c:v>29.72</c:v>
                </c:pt>
                <c:pt idx="10">
                  <c:v>30.03</c:v>
                </c:pt>
                <c:pt idx="11">
                  <c:v>30.62</c:v>
                </c:pt>
                <c:pt idx="12">
                  <c:v>30.51</c:v>
                </c:pt>
                <c:pt idx="13">
                  <c:v>31.31</c:v>
                </c:pt>
                <c:pt idx="14">
                  <c:v>31.2</c:v>
                </c:pt>
                <c:pt idx="15">
                  <c:v>30.99</c:v>
                </c:pt>
                <c:pt idx="16">
                  <c:v>30.72</c:v>
                </c:pt>
                <c:pt idx="17">
                  <c:v>30.15</c:v>
                </c:pt>
                <c:pt idx="18">
                  <c:v>30</c:v>
                </c:pt>
                <c:pt idx="20">
                  <c:v>29.62</c:v>
                </c:pt>
                <c:pt idx="21">
                  <c:v>29.88</c:v>
                </c:pt>
                <c:pt idx="22">
                  <c:v>28.88</c:v>
                </c:pt>
                <c:pt idx="23">
                  <c:v>29.11</c:v>
                </c:pt>
                <c:pt idx="24">
                  <c:v>29.21</c:v>
                </c:pt>
                <c:pt idx="25">
                  <c:v>28.64</c:v>
                </c:pt>
                <c:pt idx="26">
                  <c:v>29.44</c:v>
                </c:pt>
                <c:pt idx="27">
                  <c:v>29</c:v>
                </c:pt>
                <c:pt idx="28">
                  <c:v>28.58</c:v>
                </c:pt>
                <c:pt idx="29">
                  <c:v>28.1</c:v>
                </c:pt>
                <c:pt idx="30">
                  <c:v>27.28</c:v>
                </c:pt>
                <c:pt idx="31">
                  <c:v>27.8</c:v>
                </c:pt>
                <c:pt idx="32">
                  <c:v>29.6</c:v>
                </c:pt>
                <c:pt idx="33">
                  <c:v>30.84</c:v>
                </c:pt>
                <c:pt idx="34">
                  <c:v>31.63</c:v>
                </c:pt>
                <c:pt idx="35">
                  <c:v>31.71</c:v>
                </c:pt>
                <c:pt idx="36">
                  <c:v>31.61</c:v>
                </c:pt>
                <c:pt idx="37">
                  <c:v>31.49</c:v>
                </c:pt>
                <c:pt idx="38">
                  <c:v>31.06</c:v>
                </c:pt>
                <c:pt idx="39">
                  <c:v>30.87</c:v>
                </c:pt>
                <c:pt idx="40">
                  <c:v>30.83</c:v>
                </c:pt>
                <c:pt idx="41">
                  <c:v>31.94</c:v>
                </c:pt>
                <c:pt idx="42">
                  <c:v>31.74</c:v>
                </c:pt>
                <c:pt idx="43">
                  <c:v>31.86</c:v>
                </c:pt>
                <c:pt idx="44">
                  <c:v>31.6</c:v>
                </c:pt>
                <c:pt idx="45">
                  <c:v>31.52</c:v>
                </c:pt>
                <c:pt idx="46">
                  <c:v>31.68</c:v>
                </c:pt>
                <c:pt idx="47">
                  <c:v>31.51</c:v>
                </c:pt>
                <c:pt idx="48">
                  <c:v>31.91</c:v>
                </c:pt>
                <c:pt idx="49">
                  <c:v>31.95</c:v>
                </c:pt>
                <c:pt idx="50">
                  <c:v>31.32</c:v>
                </c:pt>
                <c:pt idx="51">
                  <c:v>31.05</c:v>
                </c:pt>
                <c:pt idx="52">
                  <c:v>31.06</c:v>
                </c:pt>
                <c:pt idx="53">
                  <c:v>31.5</c:v>
                </c:pt>
                <c:pt idx="54">
                  <c:v>30.3</c:v>
                </c:pt>
                <c:pt idx="55">
                  <c:v>30.39</c:v>
                </c:pt>
                <c:pt idx="56">
                  <c:v>30.5</c:v>
                </c:pt>
                <c:pt idx="57">
                  <c:v>30.65</c:v>
                </c:pt>
                <c:pt idx="58">
                  <c:v>30.61</c:v>
                </c:pt>
                <c:pt idx="59">
                  <c:v>31.43</c:v>
                </c:pt>
                <c:pt idx="60">
                  <c:v>31.77</c:v>
                </c:pt>
                <c:pt idx="61">
                  <c:v>31.68</c:v>
                </c:pt>
                <c:pt idx="62">
                  <c:v>31.4</c:v>
                </c:pt>
                <c:pt idx="63">
                  <c:v>31.01</c:v>
                </c:pt>
                <c:pt idx="64">
                  <c:v>31.19</c:v>
                </c:pt>
                <c:pt idx="65">
                  <c:v>32.86</c:v>
                </c:pt>
                <c:pt idx="66">
                  <c:v>32.65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44880"/>
        <c:axId val="381254288"/>
      </c:lineChart>
      <c:catAx>
        <c:axId val="381244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4288"/>
        <c:crosses val="autoZero"/>
        <c:auto val="1"/>
        <c:lblAlgn val="ctr"/>
        <c:lblOffset val="100"/>
        <c:noMultiLvlLbl val="0"/>
      </c:catAx>
      <c:valAx>
        <c:axId val="381254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29.77</c:v>
                </c:pt>
                <c:pt idx="1">
                  <c:v>29.52</c:v>
                </c:pt>
                <c:pt idx="2">
                  <c:v>28.22</c:v>
                </c:pt>
                <c:pt idx="3">
                  <c:v>27.46</c:v>
                </c:pt>
                <c:pt idx="4">
                  <c:v>27.49</c:v>
                </c:pt>
                <c:pt idx="5">
                  <c:v>26.92</c:v>
                </c:pt>
                <c:pt idx="6">
                  <c:v>26.46</c:v>
                </c:pt>
                <c:pt idx="7">
                  <c:v>27.1</c:v>
                </c:pt>
                <c:pt idx="8">
                  <c:v>27.31</c:v>
                </c:pt>
                <c:pt idx="9">
                  <c:v>28.1</c:v>
                </c:pt>
                <c:pt idx="10">
                  <c:v>28.48</c:v>
                </c:pt>
                <c:pt idx="11">
                  <c:v>28.91</c:v>
                </c:pt>
                <c:pt idx="12">
                  <c:v>29.02</c:v>
                </c:pt>
                <c:pt idx="13">
                  <c:v>29.89</c:v>
                </c:pt>
                <c:pt idx="14">
                  <c:v>30.07</c:v>
                </c:pt>
                <c:pt idx="15">
                  <c:v>29.75</c:v>
                </c:pt>
                <c:pt idx="16">
                  <c:v>29.17</c:v>
                </c:pt>
                <c:pt idx="17">
                  <c:v>30.39</c:v>
                </c:pt>
                <c:pt idx="18">
                  <c:v>30.36</c:v>
                </c:pt>
                <c:pt idx="19">
                  <c:v>30.51</c:v>
                </c:pt>
                <c:pt idx="20">
                  <c:v>31.06</c:v>
                </c:pt>
                <c:pt idx="21">
                  <c:v>30.32</c:v>
                </c:pt>
                <c:pt idx="22">
                  <c:v>30.88</c:v>
                </c:pt>
                <c:pt idx="23">
                  <c:v>30.7</c:v>
                </c:pt>
                <c:pt idx="24">
                  <c:v>30.44</c:v>
                </c:pt>
                <c:pt idx="25">
                  <c:v>31.75</c:v>
                </c:pt>
                <c:pt idx="26">
                  <c:v>31.35</c:v>
                </c:pt>
                <c:pt idx="27">
                  <c:v>30.76</c:v>
                </c:pt>
                <c:pt idx="28">
                  <c:v>29.97</c:v>
                </c:pt>
                <c:pt idx="29">
                  <c:v>29.4</c:v>
                </c:pt>
                <c:pt idx="30">
                  <c:v>29.97</c:v>
                </c:pt>
                <c:pt idx="31">
                  <c:v>31.22</c:v>
                </c:pt>
                <c:pt idx="32">
                  <c:v>31.99</c:v>
                </c:pt>
                <c:pt idx="34">
                  <c:v>32.78</c:v>
                </c:pt>
                <c:pt idx="35">
                  <c:v>32.96</c:v>
                </c:pt>
                <c:pt idx="36">
                  <c:v>33.21</c:v>
                </c:pt>
                <c:pt idx="37">
                  <c:v>32.96</c:v>
                </c:pt>
                <c:pt idx="38">
                  <c:v>32.770000000000003</c:v>
                </c:pt>
                <c:pt idx="39">
                  <c:v>32.950000000000003</c:v>
                </c:pt>
                <c:pt idx="40">
                  <c:v>32.78</c:v>
                </c:pt>
                <c:pt idx="41">
                  <c:v>33.61</c:v>
                </c:pt>
                <c:pt idx="42">
                  <c:v>32.71</c:v>
                </c:pt>
                <c:pt idx="43">
                  <c:v>32.950000000000003</c:v>
                </c:pt>
                <c:pt idx="44">
                  <c:v>32.950000000000003</c:v>
                </c:pt>
                <c:pt idx="45">
                  <c:v>32.74</c:v>
                </c:pt>
                <c:pt idx="46">
                  <c:v>32.619999999999997</c:v>
                </c:pt>
                <c:pt idx="47">
                  <c:v>33.380000000000003</c:v>
                </c:pt>
                <c:pt idx="48">
                  <c:v>33.49</c:v>
                </c:pt>
                <c:pt idx="49">
                  <c:v>33.049999999999997</c:v>
                </c:pt>
                <c:pt idx="50">
                  <c:v>31.98</c:v>
                </c:pt>
                <c:pt idx="51">
                  <c:v>31.54</c:v>
                </c:pt>
                <c:pt idx="52">
                  <c:v>31.88</c:v>
                </c:pt>
                <c:pt idx="53">
                  <c:v>32.659999999999997</c:v>
                </c:pt>
                <c:pt idx="54">
                  <c:v>33.22</c:v>
                </c:pt>
                <c:pt idx="55">
                  <c:v>33.869999999999997</c:v>
                </c:pt>
                <c:pt idx="56">
                  <c:v>34.130000000000003</c:v>
                </c:pt>
                <c:pt idx="57">
                  <c:v>34.32</c:v>
                </c:pt>
                <c:pt idx="58">
                  <c:v>34.83</c:v>
                </c:pt>
                <c:pt idx="59">
                  <c:v>34.75</c:v>
                </c:pt>
                <c:pt idx="60">
                  <c:v>35.36</c:v>
                </c:pt>
                <c:pt idx="61">
                  <c:v>35.340000000000003</c:v>
                </c:pt>
                <c:pt idx="62">
                  <c:v>34.83</c:v>
                </c:pt>
                <c:pt idx="63">
                  <c:v>34.74</c:v>
                </c:pt>
                <c:pt idx="64">
                  <c:v>35.36</c:v>
                </c:pt>
                <c:pt idx="65">
                  <c:v>35.979999999999997</c:v>
                </c:pt>
                <c:pt idx="66">
                  <c:v>35.65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45664"/>
        <c:axId val="381252328"/>
      </c:lineChart>
      <c:catAx>
        <c:axId val="38124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328"/>
        <c:crosses val="autoZero"/>
        <c:auto val="1"/>
        <c:lblAlgn val="ctr"/>
        <c:lblOffset val="100"/>
        <c:noMultiLvlLbl val="0"/>
      </c:catAx>
      <c:valAx>
        <c:axId val="381252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4.1900000000000004</c:v>
                </c:pt>
                <c:pt idx="1">
                  <c:v>4.22</c:v>
                </c:pt>
                <c:pt idx="2">
                  <c:v>4.0599999999999996</c:v>
                </c:pt>
                <c:pt idx="3">
                  <c:v>3.83</c:v>
                </c:pt>
                <c:pt idx="4">
                  <c:v>5.15</c:v>
                </c:pt>
                <c:pt idx="5">
                  <c:v>5.3</c:v>
                </c:pt>
                <c:pt idx="6">
                  <c:v>5.78</c:v>
                </c:pt>
                <c:pt idx="7">
                  <c:v>6.73</c:v>
                </c:pt>
                <c:pt idx="8">
                  <c:v>6.76</c:v>
                </c:pt>
                <c:pt idx="9">
                  <c:v>6.84</c:v>
                </c:pt>
                <c:pt idx="10">
                  <c:v>6.89</c:v>
                </c:pt>
                <c:pt idx="11">
                  <c:v>6.81</c:v>
                </c:pt>
                <c:pt idx="12">
                  <c:v>6.58</c:v>
                </c:pt>
                <c:pt idx="13">
                  <c:v>6.31</c:v>
                </c:pt>
                <c:pt idx="14">
                  <c:v>6.25</c:v>
                </c:pt>
                <c:pt idx="15">
                  <c:v>6.21</c:v>
                </c:pt>
                <c:pt idx="16">
                  <c:v>6.3</c:v>
                </c:pt>
                <c:pt idx="17">
                  <c:v>6.33</c:v>
                </c:pt>
                <c:pt idx="18">
                  <c:v>6.12</c:v>
                </c:pt>
                <c:pt idx="19">
                  <c:v>6.17</c:v>
                </c:pt>
                <c:pt idx="20">
                  <c:v>5.99</c:v>
                </c:pt>
                <c:pt idx="21">
                  <c:v>5.85</c:v>
                </c:pt>
                <c:pt idx="22">
                  <c:v>5.81</c:v>
                </c:pt>
                <c:pt idx="23">
                  <c:v>5.76</c:v>
                </c:pt>
                <c:pt idx="24">
                  <c:v>5.77</c:v>
                </c:pt>
                <c:pt idx="25">
                  <c:v>5.38</c:v>
                </c:pt>
                <c:pt idx="26">
                  <c:v>5.2</c:v>
                </c:pt>
                <c:pt idx="27">
                  <c:v>5.18</c:v>
                </c:pt>
                <c:pt idx="28">
                  <c:v>5.12</c:v>
                </c:pt>
                <c:pt idx="29">
                  <c:v>5.17</c:v>
                </c:pt>
                <c:pt idx="30">
                  <c:v>5.33</c:v>
                </c:pt>
                <c:pt idx="31">
                  <c:v>5.76</c:v>
                </c:pt>
                <c:pt idx="32">
                  <c:v>5.67</c:v>
                </c:pt>
                <c:pt idx="33">
                  <c:v>5.76</c:v>
                </c:pt>
                <c:pt idx="34">
                  <c:v>5.93</c:v>
                </c:pt>
                <c:pt idx="35">
                  <c:v>5.99</c:v>
                </c:pt>
                <c:pt idx="36">
                  <c:v>5.96</c:v>
                </c:pt>
                <c:pt idx="37">
                  <c:v>6.1</c:v>
                </c:pt>
                <c:pt idx="38">
                  <c:v>5.99</c:v>
                </c:pt>
                <c:pt idx="39">
                  <c:v>5.55</c:v>
                </c:pt>
                <c:pt idx="40">
                  <c:v>5.66</c:v>
                </c:pt>
                <c:pt idx="41">
                  <c:v>4.91</c:v>
                </c:pt>
                <c:pt idx="42">
                  <c:v>5.05</c:v>
                </c:pt>
                <c:pt idx="43">
                  <c:v>5.57</c:v>
                </c:pt>
                <c:pt idx="44">
                  <c:v>5.79</c:v>
                </c:pt>
                <c:pt idx="45">
                  <c:v>5.98</c:v>
                </c:pt>
                <c:pt idx="46">
                  <c:v>6.06</c:v>
                </c:pt>
                <c:pt idx="47">
                  <c:v>6.1</c:v>
                </c:pt>
                <c:pt idx="48">
                  <c:v>6.17</c:v>
                </c:pt>
                <c:pt idx="49">
                  <c:v>6.27</c:v>
                </c:pt>
                <c:pt idx="50">
                  <c:v>6.03</c:v>
                </c:pt>
                <c:pt idx="51">
                  <c:v>6.35</c:v>
                </c:pt>
                <c:pt idx="52">
                  <c:v>6.24</c:v>
                </c:pt>
                <c:pt idx="53">
                  <c:v>6.1</c:v>
                </c:pt>
                <c:pt idx="54">
                  <c:v>5.88</c:v>
                </c:pt>
                <c:pt idx="55">
                  <c:v>5.97</c:v>
                </c:pt>
                <c:pt idx="56">
                  <c:v>6.15</c:v>
                </c:pt>
                <c:pt idx="57">
                  <c:v>6.21</c:v>
                </c:pt>
                <c:pt idx="58">
                  <c:v>6.38</c:v>
                </c:pt>
                <c:pt idx="59">
                  <c:v>6.45</c:v>
                </c:pt>
                <c:pt idx="60">
                  <c:v>5.7</c:v>
                </c:pt>
                <c:pt idx="61">
                  <c:v>5.75</c:v>
                </c:pt>
                <c:pt idx="62">
                  <c:v>5.81</c:v>
                </c:pt>
                <c:pt idx="63">
                  <c:v>5.91</c:v>
                </c:pt>
                <c:pt idx="64">
                  <c:v>6.02</c:v>
                </c:pt>
                <c:pt idx="65">
                  <c:v>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49976"/>
        <c:axId val="381246840"/>
      </c:lineChart>
      <c:dateAx>
        <c:axId val="381249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6840"/>
        <c:crosses val="autoZero"/>
        <c:auto val="1"/>
        <c:lblOffset val="100"/>
        <c:baseTimeUnit val="days"/>
      </c:dateAx>
      <c:valAx>
        <c:axId val="38124684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92.55</c:v>
                </c:pt>
                <c:pt idx="1">
                  <c:v>92.26</c:v>
                </c:pt>
                <c:pt idx="2">
                  <c:v>89.77</c:v>
                </c:pt>
                <c:pt idx="3">
                  <c:v>88.36</c:v>
                </c:pt>
                <c:pt idx="4">
                  <c:v>88.99</c:v>
                </c:pt>
                <c:pt idx="5">
                  <c:v>87.98</c:v>
                </c:pt>
                <c:pt idx="6">
                  <c:v>86.83</c:v>
                </c:pt>
                <c:pt idx="7">
                  <c:v>87.3</c:v>
                </c:pt>
                <c:pt idx="8">
                  <c:v>86.82</c:v>
                </c:pt>
                <c:pt idx="9">
                  <c:v>86.96</c:v>
                </c:pt>
                <c:pt idx="10">
                  <c:v>88.2</c:v>
                </c:pt>
                <c:pt idx="11">
                  <c:v>91.55</c:v>
                </c:pt>
                <c:pt idx="12">
                  <c:v>91.07</c:v>
                </c:pt>
                <c:pt idx="13">
                  <c:v>93.31</c:v>
                </c:pt>
                <c:pt idx="14">
                  <c:v>93.94</c:v>
                </c:pt>
                <c:pt idx="15">
                  <c:v>92.68</c:v>
                </c:pt>
                <c:pt idx="16">
                  <c:v>91.83</c:v>
                </c:pt>
                <c:pt idx="17">
                  <c:v>92.33</c:v>
                </c:pt>
                <c:pt idx="18">
                  <c:v>91.4</c:v>
                </c:pt>
                <c:pt idx="19">
                  <c:v>91.85</c:v>
                </c:pt>
                <c:pt idx="20">
                  <c:v>92.82</c:v>
                </c:pt>
                <c:pt idx="21">
                  <c:v>90.68</c:v>
                </c:pt>
                <c:pt idx="22">
                  <c:v>91.91</c:v>
                </c:pt>
                <c:pt idx="23">
                  <c:v>91.24</c:v>
                </c:pt>
                <c:pt idx="24">
                  <c:v>89.72</c:v>
                </c:pt>
                <c:pt idx="25">
                  <c:v>91.61</c:v>
                </c:pt>
                <c:pt idx="26">
                  <c:v>93.24</c:v>
                </c:pt>
                <c:pt idx="27">
                  <c:v>93.27</c:v>
                </c:pt>
                <c:pt idx="28">
                  <c:v>91.56</c:v>
                </c:pt>
                <c:pt idx="29">
                  <c:v>88.8</c:v>
                </c:pt>
                <c:pt idx="30">
                  <c:v>90.87</c:v>
                </c:pt>
                <c:pt idx="31">
                  <c:v>93.01</c:v>
                </c:pt>
                <c:pt idx="32">
                  <c:v>95.82</c:v>
                </c:pt>
                <c:pt idx="33">
                  <c:v>98.21</c:v>
                </c:pt>
                <c:pt idx="34">
                  <c:v>99.41</c:v>
                </c:pt>
                <c:pt idx="35">
                  <c:v>99.36</c:v>
                </c:pt>
                <c:pt idx="36">
                  <c:v>98.7</c:v>
                </c:pt>
                <c:pt idx="37">
                  <c:v>98.38</c:v>
                </c:pt>
                <c:pt idx="38">
                  <c:v>98.69</c:v>
                </c:pt>
                <c:pt idx="40">
                  <c:v>98.61</c:v>
                </c:pt>
                <c:pt idx="41">
                  <c:v>99.55</c:v>
                </c:pt>
                <c:pt idx="42">
                  <c:v>98.29</c:v>
                </c:pt>
                <c:pt idx="43">
                  <c:v>98.98</c:v>
                </c:pt>
                <c:pt idx="44">
                  <c:v>98.87</c:v>
                </c:pt>
                <c:pt idx="45">
                  <c:v>99.03</c:v>
                </c:pt>
                <c:pt idx="46">
                  <c:v>99.42</c:v>
                </c:pt>
                <c:pt idx="47">
                  <c:v>100.31</c:v>
                </c:pt>
                <c:pt idx="48">
                  <c:v>100.73</c:v>
                </c:pt>
                <c:pt idx="49">
                  <c:v>99.36</c:v>
                </c:pt>
                <c:pt idx="50">
                  <c:v>98.97</c:v>
                </c:pt>
                <c:pt idx="51">
                  <c:v>98.87</c:v>
                </c:pt>
                <c:pt idx="52">
                  <c:v>99.31</c:v>
                </c:pt>
                <c:pt idx="53">
                  <c:v>101.14</c:v>
                </c:pt>
                <c:pt idx="54">
                  <c:v>101.55</c:v>
                </c:pt>
                <c:pt idx="55">
                  <c:v>102.71</c:v>
                </c:pt>
                <c:pt idx="56">
                  <c:v>110.48</c:v>
                </c:pt>
                <c:pt idx="57">
                  <c:v>110.74</c:v>
                </c:pt>
                <c:pt idx="58">
                  <c:v>111.26</c:v>
                </c:pt>
                <c:pt idx="59">
                  <c:v>111.25</c:v>
                </c:pt>
                <c:pt idx="60">
                  <c:v>111.51</c:v>
                </c:pt>
                <c:pt idx="61">
                  <c:v>111.58</c:v>
                </c:pt>
                <c:pt idx="62">
                  <c:v>110.18</c:v>
                </c:pt>
                <c:pt idx="63">
                  <c:v>108.92</c:v>
                </c:pt>
                <c:pt idx="64">
                  <c:v>108.67</c:v>
                </c:pt>
                <c:pt idx="65">
                  <c:v>110.09</c:v>
                </c:pt>
                <c:pt idx="66">
                  <c:v>109.36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43312"/>
        <c:axId val="381248016"/>
      </c:lineChart>
      <c:dateAx>
        <c:axId val="38124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8016"/>
        <c:crosses val="autoZero"/>
        <c:auto val="1"/>
        <c:lblOffset val="100"/>
        <c:baseTimeUnit val="days"/>
      </c:dateAx>
      <c:valAx>
        <c:axId val="381248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116.05</c:v>
                </c:pt>
                <c:pt idx="1">
                  <c:v>119.65</c:v>
                </c:pt>
                <c:pt idx="2">
                  <c:v>118.83</c:v>
                </c:pt>
                <c:pt idx="3">
                  <c:v>116.61</c:v>
                </c:pt>
                <c:pt idx="4">
                  <c:v>116.01</c:v>
                </c:pt>
                <c:pt idx="5">
                  <c:v>114.22</c:v>
                </c:pt>
                <c:pt idx="6">
                  <c:v>112.7</c:v>
                </c:pt>
                <c:pt idx="7">
                  <c:v>116.37</c:v>
                </c:pt>
                <c:pt idx="8">
                  <c:v>121.09</c:v>
                </c:pt>
                <c:pt idx="9">
                  <c:v>123.28</c:v>
                </c:pt>
                <c:pt idx="10">
                  <c:v>122.93</c:v>
                </c:pt>
                <c:pt idx="11">
                  <c:v>123.94</c:v>
                </c:pt>
                <c:pt idx="12">
                  <c:v>122.47</c:v>
                </c:pt>
                <c:pt idx="13">
                  <c:v>123.26</c:v>
                </c:pt>
                <c:pt idx="14">
                  <c:v>121.15</c:v>
                </c:pt>
                <c:pt idx="15">
                  <c:v>120.03</c:v>
                </c:pt>
                <c:pt idx="16">
                  <c:v>117.8</c:v>
                </c:pt>
                <c:pt idx="17">
                  <c:v>118.7</c:v>
                </c:pt>
                <c:pt idx="18">
                  <c:v>116.77</c:v>
                </c:pt>
                <c:pt idx="19">
                  <c:v>115.08</c:v>
                </c:pt>
                <c:pt idx="21">
                  <c:v>116.09</c:v>
                </c:pt>
                <c:pt idx="22">
                  <c:v>112.36</c:v>
                </c:pt>
                <c:pt idx="23">
                  <c:v>113.99</c:v>
                </c:pt>
                <c:pt idx="24">
                  <c:v>114.23</c:v>
                </c:pt>
                <c:pt idx="25">
                  <c:v>112.63</c:v>
                </c:pt>
                <c:pt idx="26">
                  <c:v>115.7</c:v>
                </c:pt>
                <c:pt idx="27">
                  <c:v>117.28</c:v>
                </c:pt>
                <c:pt idx="28">
                  <c:v>117.77</c:v>
                </c:pt>
                <c:pt idx="29">
                  <c:v>113.46</c:v>
                </c:pt>
                <c:pt idx="30">
                  <c:v>109.98</c:v>
                </c:pt>
                <c:pt idx="31">
                  <c:v>110.43</c:v>
                </c:pt>
                <c:pt idx="32">
                  <c:v>116.28</c:v>
                </c:pt>
                <c:pt idx="33">
                  <c:v>119.79</c:v>
                </c:pt>
                <c:pt idx="34">
                  <c:v>123.22</c:v>
                </c:pt>
                <c:pt idx="35">
                  <c:v>125.5</c:v>
                </c:pt>
                <c:pt idx="36">
                  <c:v>123.82</c:v>
                </c:pt>
                <c:pt idx="37">
                  <c:v>121.02</c:v>
                </c:pt>
                <c:pt idx="38">
                  <c:v>120.52</c:v>
                </c:pt>
                <c:pt idx="39">
                  <c:v>121.2</c:v>
                </c:pt>
                <c:pt idx="40">
                  <c:v>122.26</c:v>
                </c:pt>
                <c:pt idx="41">
                  <c:v>122.48</c:v>
                </c:pt>
                <c:pt idx="42">
                  <c:v>121.82</c:v>
                </c:pt>
                <c:pt idx="43">
                  <c:v>122.04</c:v>
                </c:pt>
                <c:pt idx="44">
                  <c:v>123.92</c:v>
                </c:pt>
                <c:pt idx="45">
                  <c:v>120.84</c:v>
                </c:pt>
                <c:pt idx="46">
                  <c:v>120.89</c:v>
                </c:pt>
                <c:pt idx="47">
                  <c:v>121.4</c:v>
                </c:pt>
                <c:pt idx="48">
                  <c:v>120.56</c:v>
                </c:pt>
                <c:pt idx="49">
                  <c:v>121.52</c:v>
                </c:pt>
                <c:pt idx="50">
                  <c:v>121.52</c:v>
                </c:pt>
                <c:pt idx="51">
                  <c:v>117.88</c:v>
                </c:pt>
                <c:pt idx="52">
                  <c:v>117.94</c:v>
                </c:pt>
                <c:pt idx="53">
                  <c:v>119.33</c:v>
                </c:pt>
                <c:pt idx="54">
                  <c:v>120.61</c:v>
                </c:pt>
                <c:pt idx="55">
                  <c:v>120.86</c:v>
                </c:pt>
                <c:pt idx="56">
                  <c:v>122.65</c:v>
                </c:pt>
                <c:pt idx="57">
                  <c:v>123.85</c:v>
                </c:pt>
                <c:pt idx="58">
                  <c:v>124.93</c:v>
                </c:pt>
                <c:pt idx="59">
                  <c:v>125.86</c:v>
                </c:pt>
                <c:pt idx="60">
                  <c:v>125</c:v>
                </c:pt>
                <c:pt idx="61">
                  <c:v>122.45</c:v>
                </c:pt>
                <c:pt idx="62">
                  <c:v>122.15</c:v>
                </c:pt>
                <c:pt idx="63">
                  <c:v>119.34</c:v>
                </c:pt>
                <c:pt idx="64">
                  <c:v>118.78</c:v>
                </c:pt>
                <c:pt idx="65">
                  <c:v>120.7</c:v>
                </c:pt>
                <c:pt idx="66">
                  <c:v>122.16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51152"/>
        <c:axId val="381253112"/>
      </c:lineChart>
      <c:dateAx>
        <c:axId val="381251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3112"/>
        <c:crosses val="autoZero"/>
        <c:auto val="1"/>
        <c:lblOffset val="100"/>
        <c:baseTimeUnit val="days"/>
      </c:dateAx>
      <c:valAx>
        <c:axId val="381253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275.99</c:v>
                </c:pt>
                <c:pt idx="1">
                  <c:v>286.55</c:v>
                </c:pt>
                <c:pt idx="2">
                  <c:v>290.35000000000002</c:v>
                </c:pt>
                <c:pt idx="3">
                  <c:v>287.3</c:v>
                </c:pt>
                <c:pt idx="4">
                  <c:v>291.81</c:v>
                </c:pt>
                <c:pt idx="5">
                  <c:v>278.23</c:v>
                </c:pt>
                <c:pt idx="6">
                  <c:v>272.27999999999997</c:v>
                </c:pt>
                <c:pt idx="7">
                  <c:v>284.79000000000002</c:v>
                </c:pt>
                <c:pt idx="8">
                  <c:v>293.01</c:v>
                </c:pt>
                <c:pt idx="9">
                  <c:v>298.33999999999997</c:v>
                </c:pt>
                <c:pt idx="10">
                  <c:v>299.06</c:v>
                </c:pt>
                <c:pt idx="11">
                  <c:v>297.16000000000003</c:v>
                </c:pt>
                <c:pt idx="12">
                  <c:v>314.67</c:v>
                </c:pt>
                <c:pt idx="13">
                  <c:v>325.3</c:v>
                </c:pt>
                <c:pt idx="14">
                  <c:v>319.56</c:v>
                </c:pt>
                <c:pt idx="15">
                  <c:v>319.86</c:v>
                </c:pt>
                <c:pt idx="16">
                  <c:v>316.23</c:v>
                </c:pt>
                <c:pt idx="17">
                  <c:v>315.37</c:v>
                </c:pt>
                <c:pt idx="18">
                  <c:v>312.62</c:v>
                </c:pt>
                <c:pt idx="19">
                  <c:v>303.48</c:v>
                </c:pt>
                <c:pt idx="20">
                  <c:v>308.74</c:v>
                </c:pt>
                <c:pt idx="21">
                  <c:v>302.26</c:v>
                </c:pt>
                <c:pt idx="22">
                  <c:v>301.63</c:v>
                </c:pt>
                <c:pt idx="23">
                  <c:v>304.20999999999998</c:v>
                </c:pt>
                <c:pt idx="24">
                  <c:v>292.5</c:v>
                </c:pt>
                <c:pt idx="25">
                  <c:v>297.3</c:v>
                </c:pt>
                <c:pt idx="26">
                  <c:v>303.69</c:v>
                </c:pt>
                <c:pt idx="27">
                  <c:v>304.49</c:v>
                </c:pt>
                <c:pt idx="28">
                  <c:v>298.25</c:v>
                </c:pt>
                <c:pt idx="29">
                  <c:v>281.75</c:v>
                </c:pt>
                <c:pt idx="30">
                  <c:v>278.35000000000002</c:v>
                </c:pt>
                <c:pt idx="31">
                  <c:v>295.64</c:v>
                </c:pt>
                <c:pt idx="32">
                  <c:v>309.89999999999998</c:v>
                </c:pt>
                <c:pt idx="33">
                  <c:v>315.82</c:v>
                </c:pt>
                <c:pt idx="34">
                  <c:v>312.13</c:v>
                </c:pt>
                <c:pt idx="35">
                  <c:v>316.08</c:v>
                </c:pt>
                <c:pt idx="36">
                  <c:v>312.61</c:v>
                </c:pt>
                <c:pt idx="37">
                  <c:v>313.91000000000003</c:v>
                </c:pt>
                <c:pt idx="38">
                  <c:v>316.73</c:v>
                </c:pt>
                <c:pt idx="39">
                  <c:v>314.85000000000002</c:v>
                </c:pt>
                <c:pt idx="40">
                  <c:v>314.94</c:v>
                </c:pt>
                <c:pt idx="41">
                  <c:v>309</c:v>
                </c:pt>
                <c:pt idx="42">
                  <c:v>316.60000000000002</c:v>
                </c:pt>
                <c:pt idx="43">
                  <c:v>335.41</c:v>
                </c:pt>
                <c:pt idx="44">
                  <c:v>330.38</c:v>
                </c:pt>
                <c:pt idx="45">
                  <c:v>324.38</c:v>
                </c:pt>
                <c:pt idx="46">
                  <c:v>318.77999999999997</c:v>
                </c:pt>
                <c:pt idx="47">
                  <c:v>317</c:v>
                </c:pt>
                <c:pt idx="48">
                  <c:v>313.33999999999997</c:v>
                </c:pt>
                <c:pt idx="49">
                  <c:v>319.93</c:v>
                </c:pt>
                <c:pt idx="50">
                  <c:v>309.43</c:v>
                </c:pt>
                <c:pt idx="51">
                  <c:v>300.02999999999997</c:v>
                </c:pt>
                <c:pt idx="52">
                  <c:v>385.05</c:v>
                </c:pt>
                <c:pt idx="53">
                  <c:v>391.74</c:v>
                </c:pt>
                <c:pt idx="54">
                  <c:v>409.5</c:v>
                </c:pt>
                <c:pt idx="55">
                  <c:v>408.93</c:v>
                </c:pt>
                <c:pt idx="56">
                  <c:v>404.66</c:v>
                </c:pt>
                <c:pt idx="57">
                  <c:v>403.73</c:v>
                </c:pt>
                <c:pt idx="58">
                  <c:v>400.55</c:v>
                </c:pt>
                <c:pt idx="59">
                  <c:v>400.2</c:v>
                </c:pt>
                <c:pt idx="60">
                  <c:v>391.23</c:v>
                </c:pt>
                <c:pt idx="61">
                  <c:v>388.23</c:v>
                </c:pt>
                <c:pt idx="62">
                  <c:v>399.29</c:v>
                </c:pt>
                <c:pt idx="63">
                  <c:v>397.68</c:v>
                </c:pt>
                <c:pt idx="64">
                  <c:v>408.06</c:v>
                </c:pt>
                <c:pt idx="65">
                  <c:v>404.63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55856"/>
        <c:axId val="381256640"/>
      </c:lineChart>
      <c:catAx>
        <c:axId val="381255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6640"/>
        <c:crosses val="autoZero"/>
        <c:auto val="1"/>
        <c:lblAlgn val="ctr"/>
        <c:lblOffset val="100"/>
        <c:noMultiLvlLbl val="0"/>
      </c:catAx>
      <c:valAx>
        <c:axId val="381256640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8.4700000000000006</c:v>
                </c:pt>
                <c:pt idx="1">
                  <c:v>8.68</c:v>
                </c:pt>
                <c:pt idx="2">
                  <c:v>8.49</c:v>
                </c:pt>
                <c:pt idx="3">
                  <c:v>8.0299999999999994</c:v>
                </c:pt>
                <c:pt idx="4">
                  <c:v>8.24</c:v>
                </c:pt>
                <c:pt idx="5">
                  <c:v>8.0399999999999991</c:v>
                </c:pt>
                <c:pt idx="6">
                  <c:v>8.68</c:v>
                </c:pt>
                <c:pt idx="7">
                  <c:v>9.1300000000000008</c:v>
                </c:pt>
                <c:pt idx="8">
                  <c:v>9.84</c:v>
                </c:pt>
                <c:pt idx="9">
                  <c:v>9.83</c:v>
                </c:pt>
                <c:pt idx="10">
                  <c:v>10.17</c:v>
                </c:pt>
                <c:pt idx="11">
                  <c:v>10.51</c:v>
                </c:pt>
                <c:pt idx="12">
                  <c:v>11.24</c:v>
                </c:pt>
                <c:pt idx="13">
                  <c:v>11.32</c:v>
                </c:pt>
                <c:pt idx="14">
                  <c:v>11.02</c:v>
                </c:pt>
                <c:pt idx="15">
                  <c:v>10.75</c:v>
                </c:pt>
                <c:pt idx="16">
                  <c:v>10.58</c:v>
                </c:pt>
                <c:pt idx="17">
                  <c:v>10.64</c:v>
                </c:pt>
                <c:pt idx="18">
                  <c:v>11.01</c:v>
                </c:pt>
                <c:pt idx="19">
                  <c:v>10.78</c:v>
                </c:pt>
                <c:pt idx="20">
                  <c:v>10.59</c:v>
                </c:pt>
                <c:pt idx="21">
                  <c:v>10.17</c:v>
                </c:pt>
                <c:pt idx="22">
                  <c:v>10.15</c:v>
                </c:pt>
                <c:pt idx="23">
                  <c:v>10.64</c:v>
                </c:pt>
                <c:pt idx="24">
                  <c:v>10.24</c:v>
                </c:pt>
                <c:pt idx="25">
                  <c:v>10.46</c:v>
                </c:pt>
                <c:pt idx="26">
                  <c:v>10.78</c:v>
                </c:pt>
                <c:pt idx="27">
                  <c:v>10.67</c:v>
                </c:pt>
                <c:pt idx="28">
                  <c:v>10.51</c:v>
                </c:pt>
                <c:pt idx="29">
                  <c:v>10.08</c:v>
                </c:pt>
                <c:pt idx="30">
                  <c:v>10.14</c:v>
                </c:pt>
                <c:pt idx="31">
                  <c:v>10.62</c:v>
                </c:pt>
                <c:pt idx="32">
                  <c:v>10.26</c:v>
                </c:pt>
                <c:pt idx="33">
                  <c:v>10.84</c:v>
                </c:pt>
                <c:pt idx="34">
                  <c:v>11.05</c:v>
                </c:pt>
                <c:pt idx="35">
                  <c:v>10.99</c:v>
                </c:pt>
                <c:pt idx="36">
                  <c:v>10.01</c:v>
                </c:pt>
                <c:pt idx="37">
                  <c:v>13.83</c:v>
                </c:pt>
                <c:pt idx="38">
                  <c:v>14.33</c:v>
                </c:pt>
                <c:pt idx="39">
                  <c:v>13.93</c:v>
                </c:pt>
                <c:pt idx="40">
                  <c:v>14.52</c:v>
                </c:pt>
                <c:pt idx="41">
                  <c:v>14</c:v>
                </c:pt>
                <c:pt idx="42">
                  <c:v>14.33</c:v>
                </c:pt>
                <c:pt idx="43">
                  <c:v>15</c:v>
                </c:pt>
                <c:pt idx="44">
                  <c:v>15.13</c:v>
                </c:pt>
                <c:pt idx="45">
                  <c:v>15.39</c:v>
                </c:pt>
                <c:pt idx="46">
                  <c:v>14.72</c:v>
                </c:pt>
                <c:pt idx="47">
                  <c:v>14.28</c:v>
                </c:pt>
                <c:pt idx="48">
                  <c:v>14.29</c:v>
                </c:pt>
                <c:pt idx="49">
                  <c:v>14.3</c:v>
                </c:pt>
                <c:pt idx="50">
                  <c:v>14.29</c:v>
                </c:pt>
                <c:pt idx="51">
                  <c:v>14.73</c:v>
                </c:pt>
                <c:pt idx="52">
                  <c:v>16.16</c:v>
                </c:pt>
                <c:pt idx="53">
                  <c:v>16.5</c:v>
                </c:pt>
                <c:pt idx="54">
                  <c:v>16.62</c:v>
                </c:pt>
                <c:pt idx="55">
                  <c:v>16.78</c:v>
                </c:pt>
                <c:pt idx="56">
                  <c:v>16.68</c:v>
                </c:pt>
                <c:pt idx="57">
                  <c:v>16.510000000000002</c:v>
                </c:pt>
                <c:pt idx="58">
                  <c:v>16.489999999999998</c:v>
                </c:pt>
                <c:pt idx="59">
                  <c:v>16.71</c:v>
                </c:pt>
                <c:pt idx="60">
                  <c:v>16.440000000000001</c:v>
                </c:pt>
                <c:pt idx="61">
                  <c:v>16.25</c:v>
                </c:pt>
                <c:pt idx="62">
                  <c:v>15.63</c:v>
                </c:pt>
                <c:pt idx="63">
                  <c:v>15.46</c:v>
                </c:pt>
                <c:pt idx="64">
                  <c:v>15.96</c:v>
                </c:pt>
                <c:pt idx="65">
                  <c:v>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51368"/>
        <c:axId val="382099672"/>
      </c:lineChart>
      <c:catAx>
        <c:axId val="37875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99672"/>
        <c:crosses val="autoZero"/>
        <c:auto val="1"/>
        <c:lblAlgn val="ctr"/>
        <c:lblOffset val="100"/>
        <c:noMultiLvlLbl val="0"/>
      </c:catAx>
      <c:valAx>
        <c:axId val="38209967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5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94.8</c:v>
                </c:pt>
                <c:pt idx="1">
                  <c:v>98.54</c:v>
                </c:pt>
                <c:pt idx="2">
                  <c:v>94.07</c:v>
                </c:pt>
                <c:pt idx="3">
                  <c:v>89.63</c:v>
                </c:pt>
                <c:pt idx="4">
                  <c:v>85.55</c:v>
                </c:pt>
                <c:pt idx="5">
                  <c:v>86.94</c:v>
                </c:pt>
                <c:pt idx="6">
                  <c:v>86.93</c:v>
                </c:pt>
                <c:pt idx="7">
                  <c:v>100.21</c:v>
                </c:pt>
                <c:pt idx="8">
                  <c:v>111.02</c:v>
                </c:pt>
                <c:pt idx="9">
                  <c:v>113.37</c:v>
                </c:pt>
                <c:pt idx="10">
                  <c:v>119.84</c:v>
                </c:pt>
                <c:pt idx="11">
                  <c:v>127.44</c:v>
                </c:pt>
                <c:pt idx="12">
                  <c:v>141.13999999999999</c:v>
                </c:pt>
                <c:pt idx="13">
                  <c:v>138.08000000000001</c:v>
                </c:pt>
                <c:pt idx="14">
                  <c:v>132.72999999999999</c:v>
                </c:pt>
                <c:pt idx="15">
                  <c:v>132.51</c:v>
                </c:pt>
                <c:pt idx="16">
                  <c:v>130.11000000000001</c:v>
                </c:pt>
                <c:pt idx="17">
                  <c:v>132.79</c:v>
                </c:pt>
                <c:pt idx="18">
                  <c:v>130.91</c:v>
                </c:pt>
                <c:pt idx="19">
                  <c:v>130.31</c:v>
                </c:pt>
                <c:pt idx="20">
                  <c:v>138.1</c:v>
                </c:pt>
                <c:pt idx="21">
                  <c:v>129.32</c:v>
                </c:pt>
                <c:pt idx="22">
                  <c:v>128.08000000000001</c:v>
                </c:pt>
                <c:pt idx="23">
                  <c:v>131.80000000000001</c:v>
                </c:pt>
                <c:pt idx="24">
                  <c:v>128.86000000000001</c:v>
                </c:pt>
                <c:pt idx="25">
                  <c:v>133.07</c:v>
                </c:pt>
                <c:pt idx="26">
                  <c:v>137.47</c:v>
                </c:pt>
                <c:pt idx="27">
                  <c:v>133.36000000000001</c:v>
                </c:pt>
                <c:pt idx="28">
                  <c:v>129.66999999999999</c:v>
                </c:pt>
                <c:pt idx="29">
                  <c:v>125.07</c:v>
                </c:pt>
                <c:pt idx="30">
                  <c:v>120.01</c:v>
                </c:pt>
                <c:pt idx="31">
                  <c:v>123.79</c:v>
                </c:pt>
                <c:pt idx="32">
                  <c:v>121.25</c:v>
                </c:pt>
                <c:pt idx="33">
                  <c:v>127.01</c:v>
                </c:pt>
                <c:pt idx="34">
                  <c:v>129.61000000000001</c:v>
                </c:pt>
                <c:pt idx="35">
                  <c:v>131.69</c:v>
                </c:pt>
                <c:pt idx="36">
                  <c:v>127.82</c:v>
                </c:pt>
                <c:pt idx="37">
                  <c:v>131.91</c:v>
                </c:pt>
                <c:pt idx="38">
                  <c:v>134.86000000000001</c:v>
                </c:pt>
                <c:pt idx="39">
                  <c:v>135.88999999999999</c:v>
                </c:pt>
                <c:pt idx="40">
                  <c:v>139.22999999999999</c:v>
                </c:pt>
                <c:pt idx="41">
                  <c:v>154.84</c:v>
                </c:pt>
                <c:pt idx="42">
                  <c:v>156.83000000000001</c:v>
                </c:pt>
                <c:pt idx="43">
                  <c:v>166.51</c:v>
                </c:pt>
                <c:pt idx="44">
                  <c:v>164.47</c:v>
                </c:pt>
                <c:pt idx="45">
                  <c:v>164.6</c:v>
                </c:pt>
                <c:pt idx="46">
                  <c:v>165.83</c:v>
                </c:pt>
                <c:pt idx="47">
                  <c:v>159.16999999999999</c:v>
                </c:pt>
                <c:pt idx="48">
                  <c:v>159.02000000000001</c:v>
                </c:pt>
                <c:pt idx="49">
                  <c:v>160.32</c:v>
                </c:pt>
                <c:pt idx="50">
                  <c:v>159.49</c:v>
                </c:pt>
                <c:pt idx="51">
                  <c:v>158.91</c:v>
                </c:pt>
                <c:pt idx="52">
                  <c:v>163.54</c:v>
                </c:pt>
                <c:pt idx="53">
                  <c:v>162</c:v>
                </c:pt>
                <c:pt idx="54">
                  <c:v>160.63</c:v>
                </c:pt>
                <c:pt idx="55">
                  <c:v>165.33</c:v>
                </c:pt>
                <c:pt idx="56">
                  <c:v>164.19</c:v>
                </c:pt>
                <c:pt idx="57">
                  <c:v>166.59</c:v>
                </c:pt>
                <c:pt idx="58">
                  <c:v>167.81</c:v>
                </c:pt>
                <c:pt idx="59">
                  <c:v>166.17</c:v>
                </c:pt>
                <c:pt idx="60">
                  <c:v>163.9</c:v>
                </c:pt>
                <c:pt idx="61">
                  <c:v>159.03</c:v>
                </c:pt>
                <c:pt idx="62">
                  <c:v>158.43</c:v>
                </c:pt>
                <c:pt idx="63">
                  <c:v>154.63</c:v>
                </c:pt>
                <c:pt idx="64">
                  <c:v>159.6</c:v>
                </c:pt>
                <c:pt idx="65">
                  <c:v>163.22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98888"/>
        <c:axId val="382103200"/>
      </c:lineChart>
      <c:catAx>
        <c:axId val="382098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03200"/>
        <c:crosses val="autoZero"/>
        <c:auto val="1"/>
        <c:lblAlgn val="ctr"/>
        <c:lblOffset val="100"/>
        <c:noMultiLvlLbl val="0"/>
      </c:catAx>
      <c:valAx>
        <c:axId val="3821032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9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42"/>
  <sheetViews>
    <sheetView workbookViewId="0">
      <pane ySplit="1" topLeftCell="A5" activePane="bottomLeft" state="frozen"/>
      <selection pane="bottomLeft" activeCell="J39" sqref="J39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25"/>
      <c r="B1" s="225" t="s">
        <v>104</v>
      </c>
      <c r="C1" s="233" t="s">
        <v>240</v>
      </c>
      <c r="D1" s="233" t="s">
        <v>242</v>
      </c>
      <c r="E1" s="233" t="s">
        <v>368</v>
      </c>
      <c r="F1" s="225" t="s">
        <v>103</v>
      </c>
      <c r="G1" s="225" t="s">
        <v>105</v>
      </c>
      <c r="H1" s="233" t="s">
        <v>239</v>
      </c>
      <c r="I1" s="233" t="s">
        <v>241</v>
      </c>
      <c r="J1" s="226" t="s">
        <v>122</v>
      </c>
      <c r="K1" s="227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65">
        <v>42233</v>
      </c>
      <c r="C2" s="238">
        <v>2102.44</v>
      </c>
      <c r="D2" s="234"/>
      <c r="E2" s="234"/>
      <c r="F2" s="66">
        <v>322588.21000000002</v>
      </c>
      <c r="G2" s="40">
        <v>360000</v>
      </c>
      <c r="H2" s="41"/>
      <c r="I2" s="41"/>
      <c r="J2" s="66">
        <f t="shared" ref="J2:J29" si="0">F2-G2</f>
        <v>-37411.789999999979</v>
      </c>
      <c r="K2" s="90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65">
        <v>42234</v>
      </c>
      <c r="C3" s="40">
        <v>2096.92</v>
      </c>
      <c r="D3" s="235">
        <f>(C3-C2)/C2</f>
        <v>-2.6255208234242031E-3</v>
      </c>
      <c r="E3" s="235">
        <f>(C3-$C$2)/$C$2</f>
        <v>-2.6255208234242031E-3</v>
      </c>
      <c r="F3" s="66">
        <v>319994.03000000003</v>
      </c>
      <c r="G3" s="40">
        <v>360000</v>
      </c>
      <c r="H3" s="40">
        <f t="shared" ref="H3:H28" si="2">F3-F2-G3+G2</f>
        <v>-2594.179999999993</v>
      </c>
      <c r="I3" s="235">
        <f>H3/G2</f>
        <v>-7.2060555555555359E-3</v>
      </c>
      <c r="J3" s="66">
        <f t="shared" si="0"/>
        <v>-40005.969999999972</v>
      </c>
      <c r="K3" s="90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65">
        <v>42235</v>
      </c>
      <c r="C4" s="40">
        <v>2079.61</v>
      </c>
      <c r="D4" s="235">
        <f t="shared" ref="D4:D37" si="3">(C4-C3)/C3</f>
        <v>-8.254964424012334E-3</v>
      </c>
      <c r="E4" s="235">
        <f t="shared" ref="E4:E37" si="4">(C4-$C$2)/$C$2</f>
        <v>-1.0858811666444668E-2</v>
      </c>
      <c r="F4" s="66">
        <v>311839.78000000003</v>
      </c>
      <c r="G4" s="40">
        <v>360000</v>
      </c>
      <c r="H4" s="40">
        <f t="shared" si="2"/>
        <v>-8154.25</v>
      </c>
      <c r="I4" s="235">
        <f t="shared" ref="I4:I27" si="5">H4/G3</f>
        <v>-2.2650694444444446E-2</v>
      </c>
      <c r="J4" s="66">
        <f t="shared" si="0"/>
        <v>-48160.219999999972</v>
      </c>
      <c r="K4" s="90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65">
        <v>42236</v>
      </c>
      <c r="C5" s="40">
        <v>2035.73</v>
      </c>
      <c r="D5" s="235">
        <f t="shared" si="3"/>
        <v>-2.1100110116800797E-2</v>
      </c>
      <c r="E5" s="235">
        <f t="shared" si="4"/>
        <v>-3.1729799661345884E-2</v>
      </c>
      <c r="F5" s="66">
        <v>301697.40999999997</v>
      </c>
      <c r="G5" s="40">
        <v>360000</v>
      </c>
      <c r="H5" s="40">
        <f t="shared" si="2"/>
        <v>-10142.370000000054</v>
      </c>
      <c r="I5" s="235">
        <f t="shared" si="5"/>
        <v>-2.817325000000015E-2</v>
      </c>
      <c r="J5" s="66">
        <f t="shared" si="0"/>
        <v>-58302.590000000026</v>
      </c>
      <c r="K5" s="90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65">
        <v>42237</v>
      </c>
      <c r="C6" s="40">
        <v>1970.89</v>
      </c>
      <c r="D6" s="235">
        <f t="shared" si="3"/>
        <v>-3.1850982202944356E-2</v>
      </c>
      <c r="E6" s="235">
        <f t="shared" si="4"/>
        <v>-6.2570156579973724E-2</v>
      </c>
      <c r="F6" s="66">
        <v>295093.56</v>
      </c>
      <c r="G6" s="40">
        <v>360000</v>
      </c>
      <c r="H6" s="40">
        <f t="shared" si="2"/>
        <v>-6603.8499999999767</v>
      </c>
      <c r="I6" s="235">
        <f t="shared" si="5"/>
        <v>-1.8344027777777713E-2</v>
      </c>
      <c r="J6" s="66">
        <f t="shared" si="0"/>
        <v>-64906.44</v>
      </c>
      <c r="K6" s="90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65">
        <v>42240</v>
      </c>
      <c r="C7" s="40">
        <v>1893.21</v>
      </c>
      <c r="D7" s="235">
        <f t="shared" si="3"/>
        <v>-3.9413665907280494E-2</v>
      </c>
      <c r="E7" s="235">
        <f t="shared" si="4"/>
        <v>-9.95177032400449E-2</v>
      </c>
      <c r="F7" s="66">
        <v>283095.28999999998</v>
      </c>
      <c r="G7" s="40">
        <v>360000</v>
      </c>
      <c r="H7" s="40">
        <f t="shared" si="2"/>
        <v>-11998.270000000019</v>
      </c>
      <c r="I7" s="235">
        <f t="shared" si="5"/>
        <v>-3.3328527777777832E-2</v>
      </c>
      <c r="J7" s="66">
        <f t="shared" si="0"/>
        <v>-76904.710000000021</v>
      </c>
      <c r="K7" s="90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65">
        <v>42241</v>
      </c>
      <c r="C8" s="40">
        <v>1867.61</v>
      </c>
      <c r="D8" s="235">
        <f t="shared" si="3"/>
        <v>-1.3522007595565277E-2</v>
      </c>
      <c r="E8" s="235">
        <f t="shared" si="4"/>
        <v>-0.11169403169650509</v>
      </c>
      <c r="F8" s="66">
        <v>276943.21000000002</v>
      </c>
      <c r="G8" s="40">
        <v>360000</v>
      </c>
      <c r="H8" s="40">
        <f t="shared" si="2"/>
        <v>-6152.0799999999581</v>
      </c>
      <c r="I8" s="235">
        <f t="shared" si="5"/>
        <v>-1.7089111111110996E-2</v>
      </c>
      <c r="J8" s="66">
        <f t="shared" si="0"/>
        <v>-83056.789999999979</v>
      </c>
      <c r="K8" s="90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65">
        <v>42242</v>
      </c>
      <c r="C9" s="40">
        <v>1940.51</v>
      </c>
      <c r="D9" s="235">
        <f t="shared" si="3"/>
        <v>3.9033845395987435E-2</v>
      </c>
      <c r="E9" s="235">
        <f t="shared" si="4"/>
        <v>-7.7020033865413548E-2</v>
      </c>
      <c r="F9" s="66">
        <v>284832.2</v>
      </c>
      <c r="G9" s="40">
        <v>360000</v>
      </c>
      <c r="H9" s="40">
        <f t="shared" si="2"/>
        <v>7888.9899999999907</v>
      </c>
      <c r="I9" s="235">
        <f t="shared" si="5"/>
        <v>2.1913861111111085E-2</v>
      </c>
      <c r="J9" s="66">
        <f t="shared" si="0"/>
        <v>-75167.799999999988</v>
      </c>
      <c r="K9" s="90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65">
        <v>42243</v>
      </c>
      <c r="C10" s="40">
        <v>1987.66</v>
      </c>
      <c r="D10" s="235">
        <f t="shared" si="3"/>
        <v>2.429773616214299E-2</v>
      </c>
      <c r="E10" s="235">
        <f t="shared" si="4"/>
        <v>-5.4593710165331696E-2</v>
      </c>
      <c r="F10" s="66">
        <v>300742.98</v>
      </c>
      <c r="G10" s="40">
        <v>360000</v>
      </c>
      <c r="H10" s="40">
        <f t="shared" si="2"/>
        <v>15910.77999999997</v>
      </c>
      <c r="I10" s="235">
        <f t="shared" si="5"/>
        <v>4.4196611111111027E-2</v>
      </c>
      <c r="J10" s="66">
        <f t="shared" si="0"/>
        <v>-59257.020000000019</v>
      </c>
      <c r="K10" s="90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65">
        <v>42244</v>
      </c>
      <c r="C11" s="40">
        <v>1988.87</v>
      </c>
      <c r="D11" s="235">
        <f t="shared" si="3"/>
        <v>6.0875602467213154E-4</v>
      </c>
      <c r="E11" s="235">
        <f t="shared" si="4"/>
        <v>-5.401818839063191E-2</v>
      </c>
      <c r="F11" s="66">
        <v>307941.06</v>
      </c>
      <c r="G11" s="40">
        <v>360000</v>
      </c>
      <c r="H11" s="40">
        <f t="shared" si="2"/>
        <v>7198.0800000000163</v>
      </c>
      <c r="I11" s="235">
        <f t="shared" si="5"/>
        <v>1.9994666666666713E-2</v>
      </c>
      <c r="J11" s="66">
        <f t="shared" si="0"/>
        <v>-52058.94</v>
      </c>
      <c r="K11" s="90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65">
        <v>42247</v>
      </c>
      <c r="C12" s="40">
        <v>1972.18</v>
      </c>
      <c r="D12" s="235">
        <f t="shared" si="3"/>
        <v>-8.391699809439445E-3</v>
      </c>
      <c r="E12" s="235">
        <f t="shared" si="4"/>
        <v>-6.1956583778847427E-2</v>
      </c>
      <c r="F12" s="66">
        <v>311200.71000000002</v>
      </c>
      <c r="G12" s="40">
        <v>360000</v>
      </c>
      <c r="H12" s="40">
        <f t="shared" si="2"/>
        <v>3259.6500000000233</v>
      </c>
      <c r="I12" s="235">
        <f t="shared" si="5"/>
        <v>9.0545833333333988E-3</v>
      </c>
      <c r="J12" s="66">
        <f t="shared" si="0"/>
        <v>-48799.289999999979</v>
      </c>
      <c r="K12" s="90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65">
        <v>42248</v>
      </c>
      <c r="C13" s="40">
        <v>1913.85</v>
      </c>
      <c r="D13" s="235">
        <f t="shared" si="3"/>
        <v>-2.9576407832956501E-2</v>
      </c>
      <c r="E13" s="235">
        <f t="shared" si="4"/>
        <v>-8.9700538422023995E-2</v>
      </c>
      <c r="F13" s="66">
        <v>307440.78999999998</v>
      </c>
      <c r="G13" s="40">
        <v>365000</v>
      </c>
      <c r="H13" s="40">
        <f t="shared" si="2"/>
        <v>-8759.9200000000419</v>
      </c>
      <c r="I13" s="235">
        <f t="shared" si="5"/>
        <v>-2.4333111111111229E-2</v>
      </c>
      <c r="J13" s="66">
        <f t="shared" si="0"/>
        <v>-57559.210000000021</v>
      </c>
      <c r="K13" s="90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65">
        <v>42249</v>
      </c>
      <c r="C14" s="40">
        <v>1948.86</v>
      </c>
      <c r="D14" s="235">
        <f t="shared" si="3"/>
        <v>1.829296966846931E-2</v>
      </c>
      <c r="E14" s="235">
        <f t="shared" si="4"/>
        <v>-7.3048457982154147E-2</v>
      </c>
      <c r="F14" s="66">
        <v>326031.94</v>
      </c>
      <c r="G14" s="40">
        <v>380000</v>
      </c>
      <c r="H14" s="40">
        <f t="shared" si="2"/>
        <v>3591.1500000000233</v>
      </c>
      <c r="I14" s="235">
        <f t="shared" si="5"/>
        <v>9.8387671232877342E-3</v>
      </c>
      <c r="J14" s="66">
        <f t="shared" si="0"/>
        <v>-53968.06</v>
      </c>
      <c r="K14" s="90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65">
        <v>42250</v>
      </c>
      <c r="C15" s="40">
        <v>1951.13</v>
      </c>
      <c r="D15" s="235">
        <f t="shared" si="3"/>
        <v>1.1647835144649741E-3</v>
      </c>
      <c r="E15" s="235">
        <f t="shared" si="4"/>
        <v>-7.1968760107303867E-2</v>
      </c>
      <c r="F15" s="66">
        <v>328219.34000000003</v>
      </c>
      <c r="G15" s="40">
        <v>380000</v>
      </c>
      <c r="H15" s="40">
        <f t="shared" si="2"/>
        <v>2187.4000000000233</v>
      </c>
      <c r="I15" s="235">
        <f t="shared" si="5"/>
        <v>5.7563157894737456E-3</v>
      </c>
      <c r="J15" s="66">
        <f t="shared" si="0"/>
        <v>-51780.659999999974</v>
      </c>
      <c r="K15" s="90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65">
        <v>42251</v>
      </c>
      <c r="C16" s="40">
        <v>1921.22</v>
      </c>
      <c r="D16" s="235">
        <f t="shared" si="3"/>
        <v>-1.5329578244402004E-2</v>
      </c>
      <c r="E16" s="235">
        <f t="shared" si="4"/>
        <v>-8.6195087612488355E-2</v>
      </c>
      <c r="F16" s="66">
        <v>324929.40000000002</v>
      </c>
      <c r="G16" s="40">
        <v>380000</v>
      </c>
      <c r="H16" s="40">
        <f t="shared" si="2"/>
        <v>-3289.9400000000023</v>
      </c>
      <c r="I16" s="235">
        <f t="shared" si="5"/>
        <v>-8.6577368421052701E-3</v>
      </c>
      <c r="J16" s="66">
        <f t="shared" si="0"/>
        <v>-55070.599999999977</v>
      </c>
      <c r="K16" s="90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65">
        <v>42255</v>
      </c>
      <c r="C17" s="40">
        <v>1969.41</v>
      </c>
      <c r="D17" s="235">
        <f t="shared" si="3"/>
        <v>2.5083020164270647E-2</v>
      </c>
      <c r="E17" s="235">
        <f t="shared" si="4"/>
        <v>-6.3274100568862832E-2</v>
      </c>
      <c r="F17" s="66">
        <v>331613.90000000002</v>
      </c>
      <c r="G17" s="40">
        <v>380000</v>
      </c>
      <c r="H17" s="40">
        <f t="shared" si="2"/>
        <v>6684.5</v>
      </c>
      <c r="I17" s="235">
        <f t="shared" si="5"/>
        <v>1.7590789473684209E-2</v>
      </c>
      <c r="J17" s="66">
        <f t="shared" si="0"/>
        <v>-48386.099999999977</v>
      </c>
      <c r="K17" s="90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65">
        <v>42256</v>
      </c>
      <c r="C18" s="40">
        <v>1942.04</v>
      </c>
      <c r="D18" s="235">
        <f t="shared" si="3"/>
        <v>-1.3897563229596741E-2</v>
      </c>
      <c r="E18" s="235">
        <f t="shared" si="4"/>
        <v>-7.629230798500794E-2</v>
      </c>
      <c r="F18" s="66">
        <v>321792.48</v>
      </c>
      <c r="G18" s="40">
        <v>380000</v>
      </c>
      <c r="H18" s="40">
        <f t="shared" si="2"/>
        <v>-9821.4200000000419</v>
      </c>
      <c r="I18" s="235">
        <f t="shared" si="5"/>
        <v>-2.5845842105263268E-2</v>
      </c>
      <c r="J18" s="66">
        <f t="shared" si="0"/>
        <v>-58207.520000000019</v>
      </c>
      <c r="K18" s="90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65">
        <v>42257</v>
      </c>
      <c r="C19" s="40">
        <v>1952.29</v>
      </c>
      <c r="D19" s="235">
        <f t="shared" si="3"/>
        <v>5.2779551399559227E-3</v>
      </c>
      <c r="E19" s="235">
        <f t="shared" si="4"/>
        <v>-7.1417020224120581E-2</v>
      </c>
      <c r="F19" s="66">
        <v>323389.99</v>
      </c>
      <c r="G19" s="40">
        <v>380000</v>
      </c>
      <c r="H19" s="40">
        <f t="shared" si="2"/>
        <v>1597.5100000000093</v>
      </c>
      <c r="I19" s="235">
        <f t="shared" si="5"/>
        <v>4.2039736842105508E-3</v>
      </c>
      <c r="J19" s="66">
        <f t="shared" si="0"/>
        <v>-56610.010000000009</v>
      </c>
      <c r="K19" s="90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65">
        <v>42258</v>
      </c>
      <c r="C20" s="40">
        <v>1961.05</v>
      </c>
      <c r="D20" s="235">
        <f t="shared" si="3"/>
        <v>4.4870382986134183E-3</v>
      </c>
      <c r="E20" s="235">
        <f t="shared" si="4"/>
        <v>-6.7250432830425644E-2</v>
      </c>
      <c r="F20" s="66">
        <v>323039.64</v>
      </c>
      <c r="G20" s="40">
        <v>380000</v>
      </c>
      <c r="H20" s="40">
        <f t="shared" si="2"/>
        <v>-350.34999999997672</v>
      </c>
      <c r="I20" s="235">
        <f t="shared" si="5"/>
        <v>-9.2197368421046506E-4</v>
      </c>
      <c r="J20" s="66">
        <f t="shared" si="0"/>
        <v>-56960.359999999986</v>
      </c>
      <c r="K20" s="90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65">
        <v>42261</v>
      </c>
      <c r="C21" s="40">
        <v>1953.03</v>
      </c>
      <c r="D21" s="235">
        <f t="shared" si="3"/>
        <v>-4.0896458529869114E-3</v>
      </c>
      <c r="E21" s="235">
        <f t="shared" si="4"/>
        <v>-7.1065048229676034E-2</v>
      </c>
      <c r="F21" s="66">
        <v>326015.75</v>
      </c>
      <c r="G21" s="40">
        <v>380000</v>
      </c>
      <c r="H21" s="40">
        <f t="shared" si="2"/>
        <v>2976.109999999986</v>
      </c>
      <c r="I21" s="235">
        <f t="shared" si="5"/>
        <v>7.8318684210525943E-3</v>
      </c>
      <c r="J21" s="66">
        <f t="shared" si="0"/>
        <v>-53984.25</v>
      </c>
      <c r="K21" s="90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65">
        <v>42262</v>
      </c>
      <c r="C22" s="40">
        <v>1978.09</v>
      </c>
      <c r="D22" s="235">
        <f t="shared" si="3"/>
        <v>1.2831344116577803E-2</v>
      </c>
      <c r="E22" s="235">
        <f t="shared" si="4"/>
        <v>-5.9145564201594399E-2</v>
      </c>
      <c r="F22" s="66">
        <v>328528.74</v>
      </c>
      <c r="G22" s="40">
        <v>380000</v>
      </c>
      <c r="H22" s="40">
        <f t="shared" si="2"/>
        <v>2512.9899999999907</v>
      </c>
      <c r="I22" s="235">
        <f t="shared" si="5"/>
        <v>6.6131315789473436E-3</v>
      </c>
      <c r="J22" s="66">
        <f t="shared" si="0"/>
        <v>-51471.260000000009</v>
      </c>
      <c r="K22" s="90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65">
        <v>42263</v>
      </c>
      <c r="C23" s="40">
        <v>1995.31</v>
      </c>
      <c r="D23" s="235">
        <f t="shared" si="3"/>
        <v>8.7053672987579076E-3</v>
      </c>
      <c r="E23" s="235">
        <f t="shared" si="4"/>
        <v>-5.0955080763303642E-2</v>
      </c>
      <c r="F23" s="66">
        <v>333204.93</v>
      </c>
      <c r="G23" s="40">
        <v>380000</v>
      </c>
      <c r="H23" s="40">
        <f t="shared" si="2"/>
        <v>4676.1900000000023</v>
      </c>
      <c r="I23" s="235">
        <f t="shared" si="5"/>
        <v>1.2305763157894743E-2</v>
      </c>
      <c r="J23" s="66">
        <f t="shared" si="0"/>
        <v>-46795.070000000007</v>
      </c>
      <c r="K23" s="90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65">
        <v>42264</v>
      </c>
      <c r="C24" s="40">
        <v>1990.2</v>
      </c>
      <c r="D24" s="235">
        <f t="shared" si="3"/>
        <v>-2.5610055580335385E-3</v>
      </c>
      <c r="E24" s="235">
        <f t="shared" si="4"/>
        <v>-5.3385590076292309E-2</v>
      </c>
      <c r="F24" s="66">
        <v>333913.03999999998</v>
      </c>
      <c r="G24" s="40">
        <v>380000</v>
      </c>
      <c r="H24" s="40">
        <f t="shared" si="2"/>
        <v>708.10999999998603</v>
      </c>
      <c r="I24" s="235">
        <f t="shared" si="5"/>
        <v>1.8634473684210158E-3</v>
      </c>
      <c r="J24" s="66">
        <f t="shared" si="0"/>
        <v>-46086.960000000021</v>
      </c>
      <c r="K24" s="90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65">
        <v>42265</v>
      </c>
      <c r="C25" s="40">
        <v>1958.08</v>
      </c>
      <c r="D25" s="235">
        <f t="shared" si="3"/>
        <v>-1.6139081499346859E-2</v>
      </c>
      <c r="E25" s="235">
        <f t="shared" si="4"/>
        <v>-6.866307718650716E-2</v>
      </c>
      <c r="F25" s="66">
        <v>334619.5</v>
      </c>
      <c r="G25" s="40">
        <v>390000</v>
      </c>
      <c r="H25" s="40">
        <f t="shared" si="2"/>
        <v>-9293.539999999979</v>
      </c>
      <c r="I25" s="235">
        <f t="shared" si="5"/>
        <v>-2.4456684210526259E-2</v>
      </c>
      <c r="J25" s="66">
        <f t="shared" si="0"/>
        <v>-55380.5</v>
      </c>
      <c r="K25" s="90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65">
        <v>42268</v>
      </c>
      <c r="C26" s="40">
        <v>1966.97</v>
      </c>
      <c r="D26" s="235">
        <f t="shared" si="3"/>
        <v>4.5401617911423947E-3</v>
      </c>
      <c r="E26" s="235">
        <f t="shared" si="4"/>
        <v>-6.4434656874869212E-2</v>
      </c>
      <c r="F26" s="66">
        <v>336797.05</v>
      </c>
      <c r="G26" s="40">
        <v>390000</v>
      </c>
      <c r="H26" s="40">
        <f t="shared" si="2"/>
        <v>2177.5499999999884</v>
      </c>
      <c r="I26" s="235">
        <f t="shared" si="5"/>
        <v>5.5834615384615085E-3</v>
      </c>
      <c r="J26" s="66">
        <f t="shared" si="0"/>
        <v>-53202.950000000012</v>
      </c>
      <c r="K26" s="90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65">
        <v>42269</v>
      </c>
      <c r="C27" s="40">
        <v>1942.74</v>
      </c>
      <c r="D27" s="235">
        <f t="shared" si="3"/>
        <v>-1.2318439020422282E-2</v>
      </c>
      <c r="E27" s="235">
        <f t="shared" si="4"/>
        <v>-7.5959361503776579E-2</v>
      </c>
      <c r="F27" s="66">
        <v>328628.18</v>
      </c>
      <c r="G27" s="40">
        <v>390000</v>
      </c>
      <c r="H27" s="40">
        <f t="shared" si="2"/>
        <v>-8168.8699999999953</v>
      </c>
      <c r="I27" s="235">
        <f t="shared" si="5"/>
        <v>-2.0945820512820502E-2</v>
      </c>
      <c r="J27" s="66">
        <f t="shared" si="0"/>
        <v>-61371.820000000007</v>
      </c>
      <c r="K27" s="90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65">
        <v>42270</v>
      </c>
      <c r="C28" s="40">
        <v>1938.76</v>
      </c>
      <c r="D28" s="235">
        <f t="shared" si="3"/>
        <v>-2.0486529334857047E-3</v>
      </c>
      <c r="E28" s="235">
        <f t="shared" si="4"/>
        <v>-7.7852400068491881E-2</v>
      </c>
      <c r="F28" s="66">
        <v>321819.21000000002</v>
      </c>
      <c r="G28" s="40">
        <v>390000</v>
      </c>
      <c r="H28" s="40">
        <f t="shared" si="2"/>
        <v>-6808.9699999999721</v>
      </c>
      <c r="I28" s="235">
        <f t="shared" ref="I28" si="6">H28/G27</f>
        <v>-1.7458897435897364E-2</v>
      </c>
      <c r="J28" s="66">
        <f t="shared" si="0"/>
        <v>-68180.789999999979</v>
      </c>
      <c r="K28" s="90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65">
        <v>42271</v>
      </c>
      <c r="C29" s="40">
        <v>1932.24</v>
      </c>
      <c r="D29" s="235">
        <f t="shared" si="3"/>
        <v>-3.3629742722152212E-3</v>
      </c>
      <c r="E29" s="235">
        <f t="shared" si="4"/>
        <v>-8.0953558722246549E-2</v>
      </c>
      <c r="F29" s="41">
        <v>323446.15999999997</v>
      </c>
      <c r="G29" s="40">
        <v>390000</v>
      </c>
      <c r="H29" s="40">
        <f t="shared" ref="H29" si="7">F29-F28-G29+G28</f>
        <v>1626.9499999999534</v>
      </c>
      <c r="I29" s="235">
        <f t="shared" ref="I29" si="8">H29/G28</f>
        <v>4.1716666666665476E-3</v>
      </c>
      <c r="J29" s="66">
        <f t="shared" si="0"/>
        <v>-66553.840000000026</v>
      </c>
      <c r="K29" s="90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65">
        <v>42272</v>
      </c>
      <c r="C30" s="40">
        <v>1931.34</v>
      </c>
      <c r="D30" s="235">
        <f t="shared" si="3"/>
        <v>-4.6578064836670961E-4</v>
      </c>
      <c r="E30" s="235">
        <f t="shared" si="4"/>
        <v>-8.1381632769544021E-2</v>
      </c>
      <c r="F30" s="66">
        <v>320711.92</v>
      </c>
      <c r="G30" s="40">
        <v>390000</v>
      </c>
      <c r="H30" s="40">
        <f t="shared" ref="H30" si="9">F30-F29-G30+G29</f>
        <v>-2734.2399999999907</v>
      </c>
      <c r="I30" s="235">
        <f t="shared" ref="I30" si="10">H30/G29</f>
        <v>-7.010871794871771E-3</v>
      </c>
      <c r="J30" s="66">
        <f t="shared" ref="J30:J32" si="11">F30-G30</f>
        <v>-69288.080000000016</v>
      </c>
      <c r="K30" s="90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65">
        <v>42275</v>
      </c>
      <c r="C31" s="40">
        <v>1881.77</v>
      </c>
      <c r="D31" s="235">
        <f t="shared" si="3"/>
        <v>-2.5666117824929811E-2</v>
      </c>
      <c r="E31" s="235">
        <f t="shared" si="4"/>
        <v>-0.10495900001902554</v>
      </c>
      <c r="F31" s="66">
        <v>308867.92</v>
      </c>
      <c r="G31" s="40">
        <v>390000</v>
      </c>
      <c r="H31" s="40">
        <f t="shared" ref="H31:H33" si="13">F31-F30-G31+G30</f>
        <v>-11844</v>
      </c>
      <c r="I31" s="235">
        <f t="shared" ref="I31:I33" si="14">H31/G30</f>
        <v>-3.036923076923077E-2</v>
      </c>
      <c r="J31" s="66">
        <f t="shared" si="11"/>
        <v>-81132.080000000016</v>
      </c>
      <c r="K31" s="90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65">
        <v>42276</v>
      </c>
      <c r="C32" s="40">
        <v>1884.09</v>
      </c>
      <c r="D32" s="235">
        <f t="shared" si="3"/>
        <v>1.2328818080849075E-3</v>
      </c>
      <c r="E32" s="235">
        <f t="shared" si="4"/>
        <v>-0.10385552025265887</v>
      </c>
      <c r="F32" s="66">
        <v>312033</v>
      </c>
      <c r="G32" s="40">
        <v>390000</v>
      </c>
      <c r="H32" s="40">
        <f t="shared" si="13"/>
        <v>3165.0800000000163</v>
      </c>
      <c r="I32" s="235">
        <f t="shared" si="14"/>
        <v>8.1155897435897847E-3</v>
      </c>
      <c r="J32" s="66">
        <f t="shared" si="11"/>
        <v>-77967</v>
      </c>
      <c r="K32" s="90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65">
        <v>42277</v>
      </c>
      <c r="C33" s="40">
        <v>1920.03</v>
      </c>
      <c r="D33" s="235">
        <f t="shared" si="3"/>
        <v>1.9075521869974393E-2</v>
      </c>
      <c r="E33" s="235">
        <f t="shared" si="4"/>
        <v>-8.6761096630581652E-2</v>
      </c>
      <c r="F33" s="66">
        <v>320653.48</v>
      </c>
      <c r="G33" s="40">
        <v>390000</v>
      </c>
      <c r="H33" s="40">
        <f t="shared" si="13"/>
        <v>8620.4799999999814</v>
      </c>
      <c r="I33" s="235">
        <f t="shared" si="14"/>
        <v>2.2103794871794823E-2</v>
      </c>
      <c r="J33" s="66">
        <f t="shared" ref="J33" si="15">F33-G33</f>
        <v>-69346.520000000019</v>
      </c>
      <c r="K33" s="90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65">
        <v>42278</v>
      </c>
      <c r="C34" s="40">
        <v>1923.82</v>
      </c>
      <c r="D34" s="235">
        <f t="shared" si="3"/>
        <v>1.9739274907162718E-3</v>
      </c>
      <c r="E34" s="235">
        <f t="shared" si="4"/>
        <v>-8.4958429253629175E-2</v>
      </c>
      <c r="F34" s="66">
        <v>321963.56</v>
      </c>
      <c r="G34" s="40">
        <v>390000</v>
      </c>
      <c r="H34" s="40">
        <f t="shared" ref="H34" si="17">F34-F33-G34+G33</f>
        <v>1310.0800000000163</v>
      </c>
      <c r="I34" s="235">
        <f t="shared" ref="I34" si="18">H34/G33</f>
        <v>3.3591794871795288E-3</v>
      </c>
      <c r="J34" s="66">
        <f t="shared" ref="J34" si="19">F34-G34</f>
        <v>-68036.44</v>
      </c>
      <c r="K34" s="90">
        <f t="shared" ref="K34" si="20">J34/G34</f>
        <v>-0.17445241025641026</v>
      </c>
    </row>
    <row r="35" spans="1:18" x14ac:dyDescent="0.25">
      <c r="B35" s="65">
        <v>42279</v>
      </c>
      <c r="C35" s="40">
        <v>1951.36</v>
      </c>
      <c r="D35" s="235">
        <f t="shared" si="3"/>
        <v>1.4315268580220584E-2</v>
      </c>
      <c r="E35" s="235">
        <f t="shared" si="4"/>
        <v>-7.1859363406327953E-2</v>
      </c>
      <c r="F35" s="66">
        <v>336327.01</v>
      </c>
      <c r="G35" s="40">
        <v>390000</v>
      </c>
      <c r="H35" s="40">
        <f t="shared" ref="H35" si="21">F35-F34-G35+G34</f>
        <v>14363.450000000012</v>
      </c>
      <c r="I35" s="235">
        <f t="shared" ref="I35" si="22">H35/G34</f>
        <v>3.6829358974359003E-2</v>
      </c>
      <c r="J35" s="66">
        <f t="shared" ref="J35" si="23">F35-G35</f>
        <v>-53672.989999999991</v>
      </c>
      <c r="K35" s="90">
        <f t="shared" ref="K35" si="24">J35/G35</f>
        <v>-0.13762305128205127</v>
      </c>
    </row>
    <row r="36" spans="1:18" x14ac:dyDescent="0.25">
      <c r="B36" s="65">
        <v>42282</v>
      </c>
      <c r="C36" s="40">
        <v>1987.05</v>
      </c>
      <c r="D36" s="235">
        <f t="shared" si="3"/>
        <v>1.8289808133814395E-2</v>
      </c>
      <c r="E36" s="235">
        <f t="shared" si="4"/>
        <v>-5.4883849241833343E-2</v>
      </c>
      <c r="F36" s="66">
        <v>348049.53</v>
      </c>
      <c r="G36" s="40">
        <v>390000</v>
      </c>
      <c r="H36" s="40">
        <f t="shared" ref="H36" si="25">F36-F35-G36+G35</f>
        <v>11722.520000000019</v>
      </c>
      <c r="I36" s="235">
        <f t="shared" ref="I36" si="26">H36/G35</f>
        <v>3.0057743589743637E-2</v>
      </c>
      <c r="J36" s="66">
        <f t="shared" ref="J36" si="27">F36-G36</f>
        <v>-41950.469999999972</v>
      </c>
      <c r="K36" s="90">
        <f t="shared" ref="K36" si="28">J36/G36</f>
        <v>-0.10756530769230763</v>
      </c>
    </row>
    <row r="37" spans="1:18" x14ac:dyDescent="0.25">
      <c r="B37" s="65">
        <v>42283</v>
      </c>
      <c r="C37" s="40">
        <v>1979.92</v>
      </c>
      <c r="D37" s="235">
        <f t="shared" si="3"/>
        <v>-3.5882338139452364E-3</v>
      </c>
      <c r="E37" s="235">
        <f t="shared" si="4"/>
        <v>-5.8275146972089562E-2</v>
      </c>
      <c r="F37" s="66">
        <v>349442.62</v>
      </c>
      <c r="G37" s="40">
        <v>390000</v>
      </c>
      <c r="H37" s="40">
        <f t="shared" ref="H37" si="29">F37-F36-G37+G36</f>
        <v>1393.0899999999674</v>
      </c>
      <c r="I37" s="235">
        <f t="shared" ref="I37" si="30">H37/G36</f>
        <v>3.5720256410255577E-3</v>
      </c>
      <c r="J37" s="66">
        <f t="shared" ref="J37" si="31">F37-G37</f>
        <v>-40557.380000000005</v>
      </c>
      <c r="K37" s="90">
        <f t="shared" ref="K37" si="32">J37/G37</f>
        <v>-0.10399328205128207</v>
      </c>
    </row>
    <row r="38" spans="1:18" x14ac:dyDescent="0.25">
      <c r="B38" s="65">
        <v>42284</v>
      </c>
      <c r="C38" s="40"/>
      <c r="E38" s="235"/>
      <c r="F38" s="66"/>
      <c r="G38" s="40">
        <v>390000</v>
      </c>
      <c r="K38" s="90"/>
    </row>
    <row r="39" spans="1:18" x14ac:dyDescent="0.25">
      <c r="B39" s="65">
        <v>42285</v>
      </c>
      <c r="C39" s="40"/>
      <c r="E39" s="235"/>
      <c r="F39" s="66"/>
      <c r="G39" s="40">
        <v>390000</v>
      </c>
      <c r="K39" s="90"/>
    </row>
    <row r="40" spans="1:18" x14ac:dyDescent="0.25">
      <c r="B40" s="65">
        <v>42286</v>
      </c>
      <c r="C40" s="40"/>
      <c r="E40" s="235"/>
      <c r="F40" s="66"/>
      <c r="G40" s="40">
        <v>390000</v>
      </c>
      <c r="K40" s="90"/>
    </row>
    <row r="41" spans="1:18" x14ac:dyDescent="0.25">
      <c r="C41" s="2"/>
      <c r="F41" s="66"/>
    </row>
    <row r="42" spans="1:18" x14ac:dyDescent="0.25">
      <c r="C42" s="2"/>
      <c r="F42" s="66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34" activePane="bottomLeft" state="frozen"/>
      <selection activeCell="E5" sqref="E5"/>
      <selection pane="bottomLeft" activeCell="G162" sqref="G162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1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1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1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6">
        <v>41.19</v>
      </c>
    </row>
    <row r="5" spans="1:17" ht="18" customHeight="1" outlineLevel="1" x14ac:dyDescent="0.25">
      <c r="A5" s="251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1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3" t="s">
        <v>237</v>
      </c>
    </row>
    <row r="7" spans="1:17" ht="18" customHeight="1" outlineLevel="1" x14ac:dyDescent="0.25">
      <c r="A7" s="252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2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2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3" t="s">
        <v>237</v>
      </c>
    </row>
    <row r="10" spans="1:17" ht="18" customHeight="1" outlineLevel="1" x14ac:dyDescent="0.25">
      <c r="A10" s="251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1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1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1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1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3" t="s">
        <v>237</v>
      </c>
    </row>
    <row r="15" spans="1:17" ht="18" customHeight="1" outlineLevel="1" x14ac:dyDescent="0.25">
      <c r="A15" s="252" t="s">
        <v>30</v>
      </c>
      <c r="B15" s="37"/>
      <c r="C15" s="32"/>
      <c r="D15" s="31"/>
      <c r="E15" s="31"/>
      <c r="F15" s="31"/>
      <c r="G15" s="37"/>
      <c r="H15" s="32"/>
      <c r="I15" s="31"/>
      <c r="J15" s="210"/>
      <c r="K15" s="31"/>
      <c r="L15" s="37"/>
      <c r="M15" s="31"/>
      <c r="N15" s="31"/>
      <c r="O15" s="44"/>
      <c r="P15" s="213"/>
    </row>
    <row r="16" spans="1:17" ht="18" customHeight="1" outlineLevel="1" x14ac:dyDescent="0.25">
      <c r="A16" s="252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3"/>
    </row>
    <row r="17" spans="1:16" ht="18" customHeight="1" x14ac:dyDescent="0.25">
      <c r="A17" s="252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0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3" t="s">
        <v>237</v>
      </c>
    </row>
    <row r="18" spans="1:16" ht="18" customHeight="1" outlineLevel="1" x14ac:dyDescent="0.25">
      <c r="A18" s="258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59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59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59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59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59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59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59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59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3" t="s">
        <v>237</v>
      </c>
    </row>
    <row r="27" spans="1:16" ht="18" customHeight="1" outlineLevel="1" x14ac:dyDescent="0.25">
      <c r="A27" s="254" t="s">
        <v>8</v>
      </c>
      <c r="B27" s="37"/>
      <c r="C27" s="32"/>
      <c r="D27" s="31"/>
      <c r="E27" s="31"/>
      <c r="F27" s="31"/>
      <c r="G27" s="37"/>
      <c r="H27" s="32"/>
      <c r="I27" s="31"/>
      <c r="J27" s="210"/>
      <c r="K27" s="31"/>
      <c r="L27" s="37"/>
      <c r="M27" s="31"/>
      <c r="N27" s="31"/>
      <c r="O27" s="44"/>
    </row>
    <row r="28" spans="1:16" ht="18" customHeight="1" outlineLevel="1" x14ac:dyDescent="0.25">
      <c r="A28" s="254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4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0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4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4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0"/>
      <c r="K31" s="31"/>
      <c r="L31" s="37"/>
      <c r="M31" s="31"/>
      <c r="N31" s="31"/>
      <c r="O31" s="44"/>
    </row>
    <row r="32" spans="1:16" ht="18" customHeight="1" outlineLevel="1" x14ac:dyDescent="0.25">
      <c r="A32" s="254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4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4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4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4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4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4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55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3" t="s">
        <v>237</v>
      </c>
    </row>
    <row r="40" spans="1:16" ht="18" customHeight="1" outlineLevel="1" x14ac:dyDescent="0.25">
      <c r="A40" s="251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1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1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1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1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3" t="s">
        <v>237</v>
      </c>
    </row>
    <row r="45" spans="1:16" ht="18" customHeight="1" outlineLevel="1" x14ac:dyDescent="0.25">
      <c r="A45" s="260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61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0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61"/>
      <c r="B47" s="38">
        <v>42153</v>
      </c>
      <c r="C47" s="32">
        <v>25</v>
      </c>
      <c r="D47" s="31">
        <v>34.4</v>
      </c>
      <c r="E47" s="170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61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61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62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3" t="s">
        <v>237</v>
      </c>
    </row>
    <row r="51" spans="1:16" ht="18" customHeight="1" outlineLevel="1" x14ac:dyDescent="0.25">
      <c r="A51" s="258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59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59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3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3" t="s">
        <v>237</v>
      </c>
    </row>
    <row r="55" spans="1:16" ht="18" customHeight="1" outlineLevel="1" x14ac:dyDescent="0.25">
      <c r="A55" s="252" t="s">
        <v>16</v>
      </c>
      <c r="B55" s="37"/>
      <c r="C55" s="32"/>
      <c r="D55" s="31"/>
      <c r="E55" s="31"/>
      <c r="F55" s="31"/>
      <c r="G55" s="37"/>
      <c r="H55" s="32"/>
      <c r="I55" s="31"/>
      <c r="J55" s="210"/>
      <c r="K55" s="31"/>
      <c r="L55" s="37"/>
      <c r="M55" s="31"/>
      <c r="N55" s="31"/>
      <c r="O55" s="44"/>
      <c r="P55" s="213"/>
    </row>
    <row r="56" spans="1:16" ht="18" customHeight="1" outlineLevel="1" x14ac:dyDescent="0.25">
      <c r="A56" s="252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3"/>
    </row>
    <row r="57" spans="1:16" ht="18" customHeight="1" x14ac:dyDescent="0.25">
      <c r="A57" s="252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3" t="s">
        <v>237</v>
      </c>
    </row>
    <row r="58" spans="1:16" ht="18" customHeight="1" outlineLevel="1" x14ac:dyDescent="0.25">
      <c r="A58" s="251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3"/>
    </row>
    <row r="59" spans="1:16" ht="18" customHeight="1" outlineLevel="1" x14ac:dyDescent="0.25">
      <c r="A59" s="251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3"/>
    </row>
    <row r="60" spans="1:16" ht="18" customHeight="1" outlineLevel="1" x14ac:dyDescent="0.25">
      <c r="A60" s="251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3"/>
    </row>
    <row r="61" spans="1:16" ht="18" customHeight="1" outlineLevel="1" x14ac:dyDescent="0.25">
      <c r="A61" s="251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3"/>
    </row>
    <row r="62" spans="1:16" ht="18" customHeight="1" outlineLevel="1" x14ac:dyDescent="0.25">
      <c r="A62" s="251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3"/>
    </row>
    <row r="63" spans="1:16" ht="18" customHeight="1" x14ac:dyDescent="0.25">
      <c r="A63" s="251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3" t="s">
        <v>237</v>
      </c>
    </row>
    <row r="64" spans="1:16" ht="18" customHeight="1" outlineLevel="1" x14ac:dyDescent="0.25">
      <c r="A64" s="252" t="s">
        <v>9</v>
      </c>
      <c r="B64" s="37"/>
      <c r="C64" s="32"/>
      <c r="D64" s="31"/>
      <c r="E64" s="170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2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2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2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2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2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2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2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2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2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2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2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2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2"/>
      <c r="B77" s="38">
        <v>42158</v>
      </c>
      <c r="C77" s="32">
        <v>1000</v>
      </c>
      <c r="D77" s="31">
        <v>5.04</v>
      </c>
      <c r="E77" s="170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2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2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2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2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2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2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2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2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2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2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2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2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2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2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2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2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2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2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3" t="s">
        <v>237</v>
      </c>
    </row>
    <row r="96" spans="1:16" ht="18" customHeight="1" outlineLevel="1" x14ac:dyDescent="0.25">
      <c r="A96" s="251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1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1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3" t="s">
        <v>237</v>
      </c>
    </row>
    <row r="99" spans="1:16" ht="18" customHeight="1" outlineLevel="1" x14ac:dyDescent="0.25">
      <c r="A99" s="252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2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2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2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3" t="s">
        <v>237</v>
      </c>
    </row>
    <row r="103" spans="1:16" ht="18" customHeight="1" outlineLevel="1" x14ac:dyDescent="0.25">
      <c r="A103" s="251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1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1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1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1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1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1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3" t="s">
        <v>237</v>
      </c>
    </row>
    <row r="110" spans="1:16" ht="18" customHeight="1" outlineLevel="1" x14ac:dyDescent="0.25">
      <c r="A110" s="253" t="s">
        <v>26</v>
      </c>
      <c r="B110" s="38"/>
      <c r="C110" s="32"/>
      <c r="D110" s="31"/>
      <c r="E110" s="32"/>
      <c r="F110" s="31"/>
      <c r="G110" s="202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4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2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4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2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4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2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4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2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4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2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4"/>
      <c r="B116" s="38"/>
      <c r="C116" s="32">
        <v>650</v>
      </c>
      <c r="D116" s="31"/>
      <c r="E116" s="32"/>
      <c r="F116" s="31">
        <v>3943.5</v>
      </c>
      <c r="G116" s="202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3" t="s">
        <v>237</v>
      </c>
    </row>
    <row r="117" spans="1:16" ht="18" customHeight="1" outlineLevel="1" x14ac:dyDescent="0.25">
      <c r="A117" s="256" t="s">
        <v>23</v>
      </c>
      <c r="B117" s="171"/>
      <c r="C117" s="172"/>
      <c r="D117" s="173"/>
      <c r="E117" s="172"/>
      <c r="F117" s="173"/>
      <c r="G117" s="203"/>
      <c r="H117" s="172"/>
      <c r="I117" s="173"/>
      <c r="J117" s="172"/>
      <c r="K117" s="173"/>
      <c r="L117" s="174"/>
      <c r="M117" s="173"/>
      <c r="N117" s="172"/>
      <c r="O117" s="172"/>
    </row>
    <row r="118" spans="1:16" ht="18" customHeight="1" outlineLevel="1" x14ac:dyDescent="0.25">
      <c r="A118" s="256"/>
      <c r="B118" s="171">
        <v>42153</v>
      </c>
      <c r="C118" s="172">
        <v>50</v>
      </c>
      <c r="D118" s="173">
        <v>37.22</v>
      </c>
      <c r="E118" s="172"/>
      <c r="F118" s="173">
        <f>D118*C118</f>
        <v>1861</v>
      </c>
      <c r="G118" s="203">
        <v>42186</v>
      </c>
      <c r="H118" s="172">
        <v>50</v>
      </c>
      <c r="I118" s="173">
        <v>38.4</v>
      </c>
      <c r="J118" s="172">
        <v>0.04</v>
      </c>
      <c r="K118" s="173">
        <f>H118*I118-J118</f>
        <v>1919.96</v>
      </c>
      <c r="L118" s="174"/>
      <c r="M118" s="173"/>
      <c r="N118" s="172"/>
      <c r="O118" s="172"/>
    </row>
    <row r="119" spans="1:16" ht="18" customHeight="1" outlineLevel="1" x14ac:dyDescent="0.25">
      <c r="A119" s="256"/>
      <c r="B119" s="171">
        <v>42208</v>
      </c>
      <c r="C119" s="172">
        <v>100</v>
      </c>
      <c r="D119" s="173">
        <v>36</v>
      </c>
      <c r="E119" s="175"/>
      <c r="F119" s="173">
        <f>D119*C119</f>
        <v>3600</v>
      </c>
      <c r="G119" s="203">
        <v>42230</v>
      </c>
      <c r="H119" s="172">
        <v>100</v>
      </c>
      <c r="I119" s="173">
        <v>35.96</v>
      </c>
      <c r="J119" s="172">
        <v>7.0000000000000007E-2</v>
      </c>
      <c r="K119" s="173">
        <f t="shared" ref="K119:K120" si="4">H119*I119-J119</f>
        <v>3595.93</v>
      </c>
      <c r="L119" s="174"/>
      <c r="M119" s="173"/>
      <c r="N119" s="172"/>
      <c r="O119" s="172"/>
    </row>
    <row r="120" spans="1:16" ht="18" customHeight="1" outlineLevel="1" x14ac:dyDescent="0.25">
      <c r="A120" s="256"/>
      <c r="B120" s="171">
        <v>42209</v>
      </c>
      <c r="C120" s="172">
        <v>20</v>
      </c>
      <c r="D120" s="172">
        <f>709.5/20</f>
        <v>35.475000000000001</v>
      </c>
      <c r="E120" s="172"/>
      <c r="F120" s="173">
        <f>D120*C120</f>
        <v>709.5</v>
      </c>
      <c r="G120" s="203">
        <v>42258</v>
      </c>
      <c r="H120" s="172">
        <v>40</v>
      </c>
      <c r="I120" s="173">
        <v>36.65</v>
      </c>
      <c r="J120" s="172">
        <v>0.03</v>
      </c>
      <c r="K120" s="173">
        <f t="shared" si="4"/>
        <v>1465.97</v>
      </c>
      <c r="L120" s="174"/>
      <c r="M120" s="173"/>
      <c r="N120" s="172"/>
      <c r="O120" s="172"/>
    </row>
    <row r="121" spans="1:16" ht="18" customHeight="1" outlineLevel="1" x14ac:dyDescent="0.25">
      <c r="A121" s="256"/>
      <c r="B121" s="171">
        <v>42209</v>
      </c>
      <c r="C121" s="172">
        <v>20</v>
      </c>
      <c r="D121" s="173">
        <v>35.03</v>
      </c>
      <c r="E121" s="175"/>
      <c r="F121" s="173">
        <f>D121*C121</f>
        <v>700.6</v>
      </c>
      <c r="G121" s="203"/>
      <c r="H121" s="172"/>
      <c r="I121" s="173"/>
      <c r="J121" s="211"/>
      <c r="K121" s="173"/>
      <c r="L121" s="174"/>
      <c r="M121" s="173"/>
      <c r="N121" s="172"/>
      <c r="O121" s="172"/>
    </row>
    <row r="122" spans="1:16" ht="18" customHeight="1" x14ac:dyDescent="0.25">
      <c r="A122" s="257"/>
      <c r="B122" s="171"/>
      <c r="C122" s="172">
        <v>190</v>
      </c>
      <c r="D122" s="173"/>
      <c r="E122" s="172"/>
      <c r="F122" s="173">
        <f>SUM(F118:F121)</f>
        <v>6871.1</v>
      </c>
      <c r="G122" s="203"/>
      <c r="H122" s="172">
        <v>190</v>
      </c>
      <c r="I122" s="173"/>
      <c r="J122" s="172"/>
      <c r="K122" s="173">
        <f>SUM(K118:K120)</f>
        <v>6981.86</v>
      </c>
      <c r="L122" s="174"/>
      <c r="M122" s="173"/>
      <c r="N122" s="172">
        <f>K122-F122</f>
        <v>110.75999999999931</v>
      </c>
      <c r="O122" s="176">
        <f>(N122+M122)/F122</f>
        <v>1.6119689714892711E-2</v>
      </c>
      <c r="P122" s="213" t="s">
        <v>237</v>
      </c>
    </row>
    <row r="123" spans="1:16" ht="18" customHeight="1" outlineLevel="1" x14ac:dyDescent="0.25">
      <c r="A123" s="253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4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55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3" t="s">
        <v>237</v>
      </c>
    </row>
    <row r="126" spans="1:16" ht="18" customHeight="1" outlineLevel="1" x14ac:dyDescent="0.25">
      <c r="A126" s="251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1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1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3" t="s">
        <v>237</v>
      </c>
    </row>
    <row r="129" spans="1:16" ht="18" customHeight="1" outlineLevel="1" x14ac:dyDescent="0.25">
      <c r="A129" s="252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2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2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0"/>
      <c r="K131" s="31"/>
      <c r="L131" s="37"/>
      <c r="M131" s="31"/>
      <c r="N131" s="31"/>
      <c r="O131" s="44"/>
    </row>
    <row r="132" spans="1:16" ht="18" customHeight="1" x14ac:dyDescent="0.25">
      <c r="A132" s="252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3" t="s">
        <v>237</v>
      </c>
    </row>
    <row r="133" spans="1:16" ht="18" customHeight="1" outlineLevel="1" x14ac:dyDescent="0.25">
      <c r="A133" s="251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1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1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3" t="s">
        <v>237</v>
      </c>
    </row>
    <row r="136" spans="1:16" ht="18" customHeight="1" outlineLevel="1" x14ac:dyDescent="0.25">
      <c r="A136" s="252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2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0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2"/>
      <c r="B138" s="38"/>
      <c r="C138" s="32">
        <f>SUM(C137)</f>
        <v>100</v>
      </c>
      <c r="D138" s="31"/>
      <c r="E138" s="170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3" t="s">
        <v>237</v>
      </c>
    </row>
    <row r="139" spans="1:16" ht="18" customHeight="1" outlineLevel="1" x14ac:dyDescent="0.25">
      <c r="A139" s="251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1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1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1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1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1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1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1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1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3" t="s">
        <v>237</v>
      </c>
    </row>
    <row r="148" spans="1:16" ht="18" customHeight="1" outlineLevel="1" x14ac:dyDescent="0.25">
      <c r="A148" s="252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2"/>
      <c r="B149" s="38">
        <v>42153</v>
      </c>
      <c r="C149" s="32">
        <v>50</v>
      </c>
      <c r="D149" s="31">
        <v>20.99</v>
      </c>
      <c r="E149" s="170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2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2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2"/>
      <c r="B152" s="38">
        <v>42186</v>
      </c>
      <c r="C152" s="32">
        <v>300</v>
      </c>
      <c r="D152" s="31">
        <v>19.7</v>
      </c>
      <c r="E152" s="170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2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2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3" t="s">
        <v>237</v>
      </c>
    </row>
    <row r="155" spans="1:16" ht="18" customHeight="1" outlineLevel="1" x14ac:dyDescent="0.25">
      <c r="A155" s="251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1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1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3" t="s">
        <v>237</v>
      </c>
    </row>
    <row r="158" spans="1:16" ht="18" customHeight="1" x14ac:dyDescent="0.25">
      <c r="A158" s="218"/>
      <c r="B158" s="219"/>
      <c r="C158" s="220"/>
      <c r="D158" s="221"/>
      <c r="E158" s="36"/>
      <c r="F158" s="221"/>
      <c r="G158" s="222"/>
      <c r="H158" s="220"/>
      <c r="I158" s="221"/>
      <c r="K158" s="221"/>
      <c r="L158" s="222"/>
      <c r="M158" s="221"/>
      <c r="N158" s="221"/>
      <c r="O158" s="223"/>
      <c r="P158" s="213"/>
    </row>
    <row r="159" spans="1:16" ht="18" customHeight="1" x14ac:dyDescent="0.25">
      <c r="M159" s="39" t="s">
        <v>38</v>
      </c>
      <c r="N159" s="216">
        <f>0.5*(SUM(M2:M158))</f>
        <v>792.73</v>
      </c>
    </row>
    <row r="160" spans="1:16" ht="18" customHeight="1" x14ac:dyDescent="0.25">
      <c r="M160" s="42" t="s">
        <v>233</v>
      </c>
      <c r="N160" s="215">
        <f>SUM(N1:N158)</f>
        <v>5864.5400000000136</v>
      </c>
    </row>
    <row r="161" spans="13:14" ht="18" customHeight="1" x14ac:dyDescent="0.25">
      <c r="M161" s="39" t="s">
        <v>235</v>
      </c>
      <c r="N161" s="216">
        <v>2.79</v>
      </c>
    </row>
    <row r="162" spans="13:14" ht="18" customHeight="1" x14ac:dyDescent="0.25">
      <c r="M162" s="39" t="s">
        <v>232</v>
      </c>
      <c r="N162" s="217">
        <f>SUM(ACTIVE!J:J)</f>
        <v>-47217.438999999984</v>
      </c>
    </row>
    <row r="163" spans="13:14" ht="18" customHeight="1" x14ac:dyDescent="0.25">
      <c r="M163" s="39" t="s">
        <v>70</v>
      </c>
      <c r="N163" s="217">
        <f>SUM(N159:N162)</f>
        <v>-40557.378999999972</v>
      </c>
    </row>
    <row r="164" spans="13:14" ht="18" customHeight="1" x14ac:dyDescent="0.25">
      <c r="M164" s="39" t="s">
        <v>234</v>
      </c>
      <c r="N164" s="40">
        <f>-N163+Balance!J37</f>
        <v>-1.0000000329455361E-3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Q15" sqref="Q15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0" bestFit="1" customWidth="1"/>
    <col min="12" max="12" width="7.140625" style="89" bestFit="1" customWidth="1"/>
    <col min="13" max="13" width="9.140625" style="72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58" t="s">
        <v>106</v>
      </c>
      <c r="L1" s="82" t="s">
        <v>110</v>
      </c>
      <c r="M1" s="80" t="s">
        <v>72</v>
      </c>
    </row>
    <row r="2" spans="1:17" ht="18.95" customHeight="1" x14ac:dyDescent="0.25">
      <c r="A2" s="74"/>
      <c r="B2" s="74"/>
      <c r="C2" s="74"/>
      <c r="D2" s="75"/>
      <c r="E2" s="28" t="s">
        <v>10</v>
      </c>
      <c r="F2" s="71">
        <v>10.98</v>
      </c>
      <c r="G2" s="71">
        <v>13.739400000000005</v>
      </c>
      <c r="H2" s="72">
        <v>200</v>
      </c>
      <c r="I2" s="71">
        <v>2747.880000000001</v>
      </c>
      <c r="J2" s="71">
        <v>-551.88000000000102</v>
      </c>
      <c r="K2" s="159">
        <v>-0.20083846456177151</v>
      </c>
      <c r="L2" s="88" t="str">
        <f>HYPERLINK("http://finance.yahoo.com/q?s=" &amp; E2, "Link")</f>
        <v>Link</v>
      </c>
      <c r="M2" s="214" t="s">
        <v>367</v>
      </c>
      <c r="N2" s="71"/>
      <c r="O2" s="71"/>
      <c r="Q2" s="224"/>
    </row>
    <row r="3" spans="1:17" ht="18.95" customHeight="1" x14ac:dyDescent="0.25">
      <c r="A3" s="74"/>
      <c r="B3" s="74"/>
      <c r="C3" s="74"/>
      <c r="D3" s="75"/>
      <c r="E3" s="28" t="s">
        <v>18</v>
      </c>
      <c r="F3" s="71">
        <v>8.4700000000000006</v>
      </c>
      <c r="G3" s="71">
        <v>29.640625</v>
      </c>
      <c r="H3" s="72">
        <v>80</v>
      </c>
      <c r="I3" s="71">
        <v>2371.25</v>
      </c>
      <c r="J3" s="71">
        <v>-1693.65</v>
      </c>
      <c r="K3" s="159">
        <v>-0.71424354243542443</v>
      </c>
      <c r="L3" s="88" t="str">
        <f>HYPERLINK("http://finance.yahoo.com/q?s=" &amp; E3, "Link")</f>
        <v>Link</v>
      </c>
      <c r="M3" s="214" t="s">
        <v>237</v>
      </c>
      <c r="Q3" s="224"/>
    </row>
    <row r="4" spans="1:17" ht="18.95" customHeight="1" x14ac:dyDescent="0.25">
      <c r="A4" s="73"/>
      <c r="B4" s="73"/>
      <c r="C4" s="73"/>
      <c r="D4" s="75"/>
      <c r="E4" s="28" t="s">
        <v>45</v>
      </c>
      <c r="F4" s="71">
        <v>59.88</v>
      </c>
      <c r="G4" s="71">
        <v>60.822666666666663</v>
      </c>
      <c r="H4" s="72">
        <v>120</v>
      </c>
      <c r="I4" s="71">
        <v>7298.7199999999993</v>
      </c>
      <c r="J4" s="71">
        <v>-113.11999999999898</v>
      </c>
      <c r="K4" s="159">
        <v>-1.5498607975096904E-2</v>
      </c>
      <c r="L4" s="88" t="str">
        <f>HYPERLINK("http://finance.yahoo.com/q?s=" &amp; E4, "Link")</f>
        <v>Link</v>
      </c>
      <c r="M4" s="214" t="s">
        <v>237</v>
      </c>
      <c r="Q4" s="224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7.75</v>
      </c>
      <c r="G5" s="71">
        <v>8.7756296296296306</v>
      </c>
      <c r="H5" s="72">
        <v>270</v>
      </c>
      <c r="I5" s="71">
        <v>2369.42</v>
      </c>
      <c r="J5" s="71">
        <v>-276.92000000000007</v>
      </c>
      <c r="K5" s="159">
        <v>-0.11687248356137798</v>
      </c>
      <c r="L5" s="88" t="str">
        <f>HYPERLINK("http://finance.yahoo.com/q?s=" &amp; E5, "Link")</f>
        <v>Link</v>
      </c>
      <c r="M5" s="214" t="s">
        <v>237</v>
      </c>
      <c r="N5" s="87"/>
      <c r="O5" s="87"/>
    </row>
    <row r="6" spans="1:17" ht="18.95" customHeight="1" x14ac:dyDescent="0.25">
      <c r="A6" s="73"/>
      <c r="B6" s="73"/>
      <c r="C6" s="74"/>
      <c r="D6" s="75"/>
      <c r="E6" s="28" t="s">
        <v>33</v>
      </c>
      <c r="F6" s="71">
        <v>117.11</v>
      </c>
      <c r="G6" s="71">
        <v>111.27280000000002</v>
      </c>
      <c r="H6" s="72">
        <v>50</v>
      </c>
      <c r="I6" s="71">
        <v>5563.6400000000012</v>
      </c>
      <c r="J6" s="71">
        <v>291.85999999999876</v>
      </c>
      <c r="K6" s="159">
        <v>5.245846244544921E-2</v>
      </c>
      <c r="L6" s="88" t="str">
        <f>HYPERLINK("http://finance.yahoo.com/q?s=" &amp; E6, "Link")</f>
        <v>Link</v>
      </c>
      <c r="M6" s="214" t="s">
        <v>237</v>
      </c>
      <c r="Q6" s="224"/>
    </row>
    <row r="7" spans="1:17" ht="18.95" customHeight="1" x14ac:dyDescent="0.25">
      <c r="A7" s="85"/>
      <c r="B7" s="86"/>
      <c r="C7" s="85"/>
      <c r="D7" s="75"/>
      <c r="E7" s="28" t="s">
        <v>62</v>
      </c>
      <c r="F7" s="71">
        <v>275.99</v>
      </c>
      <c r="G7" s="71">
        <v>283.55883333333333</v>
      </c>
      <c r="H7" s="72">
        <v>60</v>
      </c>
      <c r="I7" s="71">
        <v>17013.53</v>
      </c>
      <c r="J7" s="71">
        <v>-454.12999999999738</v>
      </c>
      <c r="K7" s="159">
        <v>-2.6692285492781274E-2</v>
      </c>
      <c r="L7" s="88" t="str">
        <f>HYPERLINK("http://finance.yahoo.com/q?s=" &amp; E7, "Link")</f>
        <v>Link</v>
      </c>
      <c r="M7" s="214" t="s">
        <v>237</v>
      </c>
      <c r="Q7" s="224"/>
    </row>
    <row r="8" spans="1:17" ht="18.95" customHeight="1" x14ac:dyDescent="0.25">
      <c r="A8" s="74"/>
      <c r="B8" s="73"/>
      <c r="C8" s="74"/>
      <c r="D8" s="75"/>
      <c r="E8" s="28" t="s">
        <v>11</v>
      </c>
      <c r="F8" s="71">
        <v>94.8</v>
      </c>
      <c r="G8" s="71">
        <v>121.2765333333333</v>
      </c>
      <c r="H8" s="72">
        <v>150</v>
      </c>
      <c r="I8" s="71">
        <v>18191.479999999996</v>
      </c>
      <c r="J8" s="71">
        <v>-3971.4799999999959</v>
      </c>
      <c r="K8" s="159">
        <v>-0.21831538720324004</v>
      </c>
      <c r="L8" s="88" t="str">
        <f>HYPERLINK("http://finance.yahoo.com/q?s=" &amp; E8, "Link")</f>
        <v>Link</v>
      </c>
      <c r="M8" s="214" t="s">
        <v>237</v>
      </c>
      <c r="Q8" s="224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15.96</v>
      </c>
      <c r="G9" s="71">
        <v>17.826902512099561</v>
      </c>
      <c r="H9" s="72">
        <v>4339</v>
      </c>
      <c r="I9" s="71">
        <v>77350.929999999993</v>
      </c>
      <c r="J9" s="71">
        <v>-8100.4899999999907</v>
      </c>
      <c r="K9" s="159">
        <v>-0.10472388631914308</v>
      </c>
      <c r="L9" s="88" t="str">
        <f>HYPERLINK("http://finance.yahoo.com/q?s=" &amp; E9, "Link")</f>
        <v>Link</v>
      </c>
      <c r="M9" s="214" t="s">
        <v>367</v>
      </c>
    </row>
    <row r="10" spans="1:17" ht="18.95" customHeight="1" x14ac:dyDescent="0.25">
      <c r="A10" s="73"/>
      <c r="B10" s="73"/>
      <c r="C10" s="74"/>
      <c r="D10" s="75"/>
      <c r="E10" s="28" t="s">
        <v>63</v>
      </c>
      <c r="F10" s="71">
        <v>103.77</v>
      </c>
      <c r="G10" s="71">
        <v>110.09500000000001</v>
      </c>
      <c r="H10" s="72">
        <v>30</v>
      </c>
      <c r="I10" s="71">
        <v>3302.8500000000004</v>
      </c>
      <c r="J10" s="71">
        <v>-189.75000000000045</v>
      </c>
      <c r="K10" s="159">
        <v>-5.7450383759480597E-2</v>
      </c>
      <c r="L10" s="88" t="str">
        <f>HYPERLINK("http://finance.yahoo.com/q?s=" &amp; E10, "Link")</f>
        <v>Link</v>
      </c>
      <c r="M10" s="214" t="s">
        <v>237</v>
      </c>
      <c r="N10" s="87"/>
      <c r="O10" s="87"/>
      <c r="Q10" s="71"/>
    </row>
    <row r="11" spans="1:17" ht="18.95" customHeight="1" x14ac:dyDescent="0.25">
      <c r="A11" s="73"/>
      <c r="B11" s="74"/>
      <c r="C11" s="74"/>
      <c r="D11" s="75"/>
      <c r="E11" s="28" t="s">
        <v>55</v>
      </c>
      <c r="F11" s="71">
        <v>97.54</v>
      </c>
      <c r="G11" s="71">
        <v>102.19760000000002</v>
      </c>
      <c r="H11" s="72">
        <v>25</v>
      </c>
      <c r="I11" s="71">
        <v>2554.9400000000005</v>
      </c>
      <c r="J11" s="71">
        <v>-116.44000000000051</v>
      </c>
      <c r="K11" s="159">
        <v>-4.5574455760213697E-2</v>
      </c>
      <c r="L11" s="88" t="str">
        <f>HYPERLINK("http://finance.yahoo.com/q?s=" &amp; E11, "Link")</f>
        <v>Link</v>
      </c>
      <c r="M11" s="214" t="s">
        <v>237</v>
      </c>
      <c r="N11" s="87"/>
      <c r="O11" s="87"/>
      <c r="Q11" s="224"/>
    </row>
    <row r="12" spans="1:17" ht="18.95" customHeight="1" x14ac:dyDescent="0.25">
      <c r="A12" s="73"/>
      <c r="B12" s="73"/>
      <c r="C12" s="74"/>
      <c r="D12" s="75"/>
      <c r="E12" s="28" t="s">
        <v>56</v>
      </c>
      <c r="F12" s="71">
        <v>32.22</v>
      </c>
      <c r="G12" s="71">
        <v>32.22</v>
      </c>
      <c r="H12" s="72">
        <v>0</v>
      </c>
      <c r="I12" s="71">
        <v>0</v>
      </c>
      <c r="J12" s="71">
        <v>36.819999999999709</v>
      </c>
      <c r="K12" s="159">
        <v>0</v>
      </c>
      <c r="L12" s="88" t="str">
        <f>HYPERLINK("http://finance.yahoo.com/q?s=" &amp; E12, "Link")</f>
        <v>Link</v>
      </c>
      <c r="M12" s="214" t="s">
        <v>237</v>
      </c>
      <c r="Q12" s="71"/>
    </row>
    <row r="13" spans="1:17" ht="18.95" customHeight="1" x14ac:dyDescent="0.25">
      <c r="A13" s="243"/>
      <c r="B13" s="73"/>
      <c r="C13" s="74"/>
      <c r="D13" s="75"/>
      <c r="E13" s="28" t="s">
        <v>22</v>
      </c>
      <c r="F13" s="71">
        <v>58.78</v>
      </c>
      <c r="G13" s="71">
        <v>56.918249999999986</v>
      </c>
      <c r="H13" s="72">
        <v>120</v>
      </c>
      <c r="I13" s="71">
        <v>6830.1899999999987</v>
      </c>
      <c r="J13" s="71">
        <v>223.41000000000167</v>
      </c>
      <c r="K13" s="159">
        <v>3.2709192570045904E-2</v>
      </c>
      <c r="L13" s="88" t="str">
        <f>HYPERLINK("http://finance.yahoo.com/q?s=" &amp; E13, "Link")</f>
        <v>Link</v>
      </c>
      <c r="M13" s="214" t="s">
        <v>237</v>
      </c>
      <c r="N13" s="87"/>
      <c r="O13" s="87"/>
      <c r="Q13" s="224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31.74</v>
      </c>
      <c r="G14" s="71">
        <v>22.905833333333309</v>
      </c>
      <c r="H14" s="72">
        <v>60</v>
      </c>
      <c r="I14" s="71">
        <v>1374.3499999999985</v>
      </c>
      <c r="J14" s="71">
        <v>530.05000000000132</v>
      </c>
      <c r="K14" s="159">
        <v>0.38567322734383669</v>
      </c>
      <c r="L14" s="88" t="str">
        <f>HYPERLINK("http://finance.yahoo.com/q?s=" &amp; E14, "Link")</f>
        <v>Link</v>
      </c>
      <c r="M14" s="214" t="s">
        <v>367</v>
      </c>
      <c r="O14" s="87"/>
    </row>
    <row r="15" spans="1:17" ht="18.95" customHeight="1" x14ac:dyDescent="0.25">
      <c r="A15" s="73"/>
      <c r="B15" s="73"/>
      <c r="C15" s="74"/>
      <c r="D15" s="75"/>
      <c r="E15" s="28" t="s">
        <v>15</v>
      </c>
      <c r="F15" s="71">
        <v>21.17</v>
      </c>
      <c r="G15" s="71">
        <v>21.17</v>
      </c>
      <c r="H15" s="72">
        <v>0</v>
      </c>
      <c r="I15" s="71">
        <v>0</v>
      </c>
      <c r="J15" s="71">
        <v>16.18000000000211</v>
      </c>
      <c r="K15" s="159">
        <v>0</v>
      </c>
      <c r="L15" s="88" t="str">
        <f>HYPERLINK("http://finance.yahoo.com/q?s=" &amp; E15, "Link")</f>
        <v>Link</v>
      </c>
      <c r="M15" s="214" t="s">
        <v>237</v>
      </c>
      <c r="N15" s="87"/>
      <c r="O15" s="87"/>
    </row>
    <row r="16" spans="1:17" ht="18.95" customHeight="1" x14ac:dyDescent="0.25">
      <c r="A16" s="73"/>
      <c r="B16" s="73"/>
      <c r="C16" s="74"/>
      <c r="D16" s="75"/>
      <c r="E16" s="28" t="s">
        <v>24</v>
      </c>
      <c r="F16" s="71">
        <v>43.37</v>
      </c>
      <c r="G16" s="71">
        <v>48.688999999999986</v>
      </c>
      <c r="H16" s="72">
        <v>40</v>
      </c>
      <c r="I16" s="71">
        <v>1947.5599999999995</v>
      </c>
      <c r="J16" s="71">
        <v>-212.75999999999954</v>
      </c>
      <c r="K16" s="159">
        <v>-0.10924438784941136</v>
      </c>
      <c r="L16" s="88" t="str">
        <f>HYPERLINK("http://finance.yahoo.com/q?s=" &amp; E16, "Link")</f>
        <v>Link</v>
      </c>
      <c r="M16" s="214" t="s">
        <v>237</v>
      </c>
    </row>
    <row r="17" spans="1:17" ht="18.95" customHeight="1" x14ac:dyDescent="0.25">
      <c r="A17" s="73"/>
      <c r="B17" s="73"/>
      <c r="C17" s="74"/>
      <c r="D17" s="75"/>
      <c r="E17" s="28" t="s">
        <v>50</v>
      </c>
      <c r="F17" s="71">
        <v>19.170000000000002</v>
      </c>
      <c r="G17" s="71">
        <v>19.170000000000002</v>
      </c>
      <c r="H17" s="72">
        <v>0</v>
      </c>
      <c r="I17" s="71">
        <v>0</v>
      </c>
      <c r="J17" s="71">
        <v>-32731.928999999975</v>
      </c>
      <c r="K17" s="159">
        <v>0</v>
      </c>
      <c r="L17" s="88" t="str">
        <f>HYPERLINK("http://finance.yahoo.com/q?s=" &amp; E17, "Link")</f>
        <v>Link</v>
      </c>
      <c r="M17" s="214" t="s">
        <v>367</v>
      </c>
      <c r="N17" s="87"/>
      <c r="O17" s="87"/>
      <c r="Q17" s="224"/>
    </row>
    <row r="18" spans="1:17" ht="18.95" customHeight="1" x14ac:dyDescent="0.25">
      <c r="A18" s="73"/>
      <c r="B18" s="73"/>
      <c r="C18" s="74"/>
      <c r="D18" s="75"/>
      <c r="E18" s="28" t="s">
        <v>34</v>
      </c>
      <c r="F18" s="71">
        <v>18.22</v>
      </c>
      <c r="G18" s="71">
        <v>17.920593750000005</v>
      </c>
      <c r="H18" s="72">
        <v>2880</v>
      </c>
      <c r="I18" s="71">
        <v>51611.310000000012</v>
      </c>
      <c r="J18" s="71">
        <v>862.28999999998632</v>
      </c>
      <c r="K18" s="159">
        <v>1.6707384486074481E-2</v>
      </c>
      <c r="L18" s="88" t="str">
        <f>HYPERLINK("http://finance.yahoo.com/q?s=" &amp; E18, "Link")</f>
        <v>Link</v>
      </c>
      <c r="M18" s="214" t="s">
        <v>367</v>
      </c>
      <c r="Q18" s="224"/>
    </row>
    <row r="19" spans="1:17" ht="18.95" customHeight="1" x14ac:dyDescent="0.25">
      <c r="A19" s="74"/>
      <c r="B19" s="74"/>
      <c r="C19" s="74"/>
      <c r="D19" s="75"/>
      <c r="E19" s="28" t="s">
        <v>47</v>
      </c>
      <c r="F19" s="71">
        <v>79.430000000000007</v>
      </c>
      <c r="G19" s="71">
        <v>82.818666666666672</v>
      </c>
      <c r="H19" s="72">
        <v>75</v>
      </c>
      <c r="I19" s="71">
        <v>6211.4000000000005</v>
      </c>
      <c r="J19" s="71">
        <v>-254.14999999999964</v>
      </c>
      <c r="K19" s="159">
        <v>-4.0916701548765158E-2</v>
      </c>
      <c r="L19" s="88" t="str">
        <f>HYPERLINK("http://finance.yahoo.com/q?s=" &amp; E19, "Link")</f>
        <v>Link</v>
      </c>
      <c r="M19" s="214" t="s">
        <v>237</v>
      </c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4.1900000000000004</v>
      </c>
      <c r="G20" s="71">
        <v>3.75</v>
      </c>
      <c r="H20" s="72">
        <v>150</v>
      </c>
      <c r="I20" s="71">
        <v>562.5</v>
      </c>
      <c r="J20" s="71">
        <v>66.000000000000114</v>
      </c>
      <c r="K20" s="159">
        <v>0.11733333333333344</v>
      </c>
      <c r="L20" s="88" t="str">
        <f>HYPERLINK("http://finance.yahoo.com/q?s=" &amp; E20, "Link")</f>
        <v>Link</v>
      </c>
      <c r="M20" s="214" t="s">
        <v>237</v>
      </c>
    </row>
    <row r="21" spans="1:17" ht="18.95" customHeight="1" x14ac:dyDescent="0.25">
      <c r="A21" s="73"/>
      <c r="B21" s="73"/>
      <c r="C21" s="74"/>
      <c r="D21" s="75"/>
      <c r="E21" s="28" t="s">
        <v>35</v>
      </c>
      <c r="F21" s="71">
        <v>47.28</v>
      </c>
      <c r="G21" s="71">
        <v>47.586571428571425</v>
      </c>
      <c r="H21" s="72">
        <v>35</v>
      </c>
      <c r="I21" s="71">
        <v>1665.53</v>
      </c>
      <c r="J21" s="71">
        <v>-10.730000000000018</v>
      </c>
      <c r="K21" s="159">
        <v>-6.4423937125118293E-3</v>
      </c>
      <c r="L21" s="88" t="str">
        <f>HYPERLINK("http://finance.yahoo.com/q?s=" &amp; E21, "Link")</f>
        <v>Link</v>
      </c>
      <c r="M21" s="214" t="s">
        <v>237</v>
      </c>
      <c r="N21" s="87"/>
      <c r="O21" s="87"/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73.680000000000007</v>
      </c>
      <c r="G22" s="71">
        <v>73.680000000000007</v>
      </c>
      <c r="H22" s="72">
        <v>0</v>
      </c>
      <c r="I22" s="71">
        <v>0</v>
      </c>
      <c r="J22" s="71">
        <v>48.809999999999945</v>
      </c>
      <c r="K22" s="159">
        <v>0</v>
      </c>
      <c r="L22" s="88" t="str">
        <f>HYPERLINK("http://finance.yahoo.com/q?s=" &amp; E22, "Link")</f>
        <v>Link</v>
      </c>
      <c r="M22" s="214" t="s">
        <v>237</v>
      </c>
      <c r="P22" s="71"/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29.77</v>
      </c>
      <c r="G23" s="71">
        <v>31.142352941176469</v>
      </c>
      <c r="H23" s="72">
        <v>170</v>
      </c>
      <c r="I23" s="71">
        <v>5294.2</v>
      </c>
      <c r="J23" s="71">
        <v>-233.30000000000018</v>
      </c>
      <c r="K23" s="159">
        <v>-4.4067092289675459E-2</v>
      </c>
      <c r="L23" s="88" t="str">
        <f>HYPERLINK("http://finance.yahoo.com/q?s=" &amp; E23, "Link")</f>
        <v>Link</v>
      </c>
      <c r="M23" s="214" t="s">
        <v>237</v>
      </c>
      <c r="N23" s="87"/>
      <c r="O23" s="87"/>
    </row>
    <row r="24" spans="1:17" ht="18.95" customHeight="1" x14ac:dyDescent="0.25">
      <c r="A24" s="73"/>
      <c r="B24" s="73"/>
      <c r="C24" s="74"/>
      <c r="D24" s="75"/>
      <c r="E24" s="28" t="s">
        <v>51</v>
      </c>
      <c r="F24" s="71">
        <v>116.05</v>
      </c>
      <c r="G24" s="71">
        <v>117.816</v>
      </c>
      <c r="H24" s="72">
        <v>25</v>
      </c>
      <c r="I24" s="71">
        <v>2945.4</v>
      </c>
      <c r="J24" s="71">
        <v>-44.150000000000091</v>
      </c>
      <c r="K24" s="159">
        <v>-1.4989475113736718E-2</v>
      </c>
      <c r="L24" s="88" t="str">
        <f>HYPERLINK("http://finance.yahoo.com/q?s=" &amp; E24, "Link")</f>
        <v>Link</v>
      </c>
      <c r="M24" s="214" t="s">
        <v>237</v>
      </c>
      <c r="Q24" s="224"/>
    </row>
    <row r="25" spans="1:17" ht="18.95" customHeight="1" x14ac:dyDescent="0.25">
      <c r="A25" s="73"/>
      <c r="B25" s="74"/>
      <c r="C25" s="74"/>
      <c r="D25" s="75"/>
      <c r="E25" s="28" t="s">
        <v>42</v>
      </c>
      <c r="F25" s="71">
        <v>93.39</v>
      </c>
      <c r="G25" s="71">
        <v>96.162666666666667</v>
      </c>
      <c r="H25" s="72">
        <v>60</v>
      </c>
      <c r="I25" s="71">
        <v>5769.76</v>
      </c>
      <c r="J25" s="71">
        <v>-166.36000000000058</v>
      </c>
      <c r="K25" s="159">
        <v>-2.8833088378026114E-2</v>
      </c>
      <c r="L25" s="88" t="str">
        <f>HYPERLINK("http://finance.yahoo.com/q?s=" &amp; E25, "Link")</f>
        <v>Link</v>
      </c>
      <c r="M25" s="214" t="s">
        <v>237</v>
      </c>
      <c r="N25" s="87"/>
      <c r="O25" s="87"/>
      <c r="Q25" s="71"/>
    </row>
    <row r="26" spans="1:17" ht="18.95" customHeight="1" x14ac:dyDescent="0.25">
      <c r="A26" s="73"/>
      <c r="B26" s="73"/>
      <c r="C26" s="74"/>
      <c r="D26" s="75"/>
      <c r="E26" s="28" t="s">
        <v>54</v>
      </c>
      <c r="F26" s="71">
        <v>92.55</v>
      </c>
      <c r="G26" s="71">
        <v>91.091333333333353</v>
      </c>
      <c r="H26" s="72">
        <v>15</v>
      </c>
      <c r="I26" s="71">
        <v>1366.3700000000003</v>
      </c>
      <c r="J26" s="71">
        <v>21.879999999999654</v>
      </c>
      <c r="K26" s="159">
        <v>1.6013232140635162E-2</v>
      </c>
      <c r="L26" s="88" t="str">
        <f>HYPERLINK("http://finance.yahoo.com/q?s=" &amp; E26, "Link")</f>
        <v>Link</v>
      </c>
      <c r="M26" s="214" t="s">
        <v>237</v>
      </c>
    </row>
    <row r="27" spans="1:17" ht="18.95" customHeight="1" x14ac:dyDescent="0.25">
      <c r="A27" s="73"/>
      <c r="B27" s="73"/>
      <c r="C27" s="74"/>
      <c r="D27" s="75"/>
      <c r="E27" s="28" t="s">
        <v>53</v>
      </c>
      <c r="F27" s="71">
        <v>42.9</v>
      </c>
      <c r="G27" s="71">
        <v>45.664285714285711</v>
      </c>
      <c r="H27" s="72">
        <v>70</v>
      </c>
      <c r="I27" s="71">
        <v>3196.5</v>
      </c>
      <c r="J27" s="71">
        <v>-193.5</v>
      </c>
      <c r="K27" s="159">
        <v>-6.0534960112623146E-2</v>
      </c>
      <c r="L27" s="88" t="str">
        <f>HYPERLINK("http://finance.yahoo.com/q?s=" &amp; E27, "Link")</f>
        <v>Link</v>
      </c>
      <c r="M27" s="214" t="s">
        <v>237</v>
      </c>
    </row>
    <row r="28" spans="1:17" ht="18.95" customHeight="1" x14ac:dyDescent="0.25">
      <c r="A28" s="73"/>
      <c r="B28" s="73"/>
      <c r="C28" s="74"/>
      <c r="D28" s="75"/>
      <c r="E28" s="28"/>
      <c r="K28" s="159"/>
      <c r="L28" s="88"/>
      <c r="M28" s="214"/>
      <c r="N28" s="87"/>
      <c r="O28" s="87"/>
      <c r="P28" s="71"/>
      <c r="Q28" s="224"/>
    </row>
    <row r="29" spans="1:17" ht="18.95" customHeight="1" x14ac:dyDescent="0.25">
      <c r="A29" s="74"/>
      <c r="B29" s="74"/>
      <c r="C29" s="74"/>
      <c r="D29" s="75"/>
      <c r="E29" s="28"/>
      <c r="K29" s="159"/>
      <c r="L29" s="88"/>
      <c r="M29" s="214"/>
      <c r="P29" s="71"/>
      <c r="Q29" s="224"/>
    </row>
    <row r="30" spans="1:17" ht="18.95" customHeight="1" x14ac:dyDescent="0.25">
      <c r="A30" s="76"/>
      <c r="D30" s="75"/>
      <c r="E30" s="28"/>
      <c r="K30" s="159"/>
      <c r="L30" s="88"/>
    </row>
    <row r="31" spans="1:17" ht="18.95" customHeight="1" x14ac:dyDescent="0.25">
      <c r="A31" s="76"/>
      <c r="D31" s="75"/>
      <c r="E31" s="28"/>
      <c r="K31" s="159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15" priority="21">
      <formula>$J2&lt;0</formula>
    </cfRule>
  </conditionalFormatting>
  <conditionalFormatting sqref="J2:J30">
    <cfRule type="expression" dxfId="14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3" priority="15">
      <formula>H2=0</formula>
    </cfRule>
  </conditionalFormatting>
  <conditionalFormatting sqref="E3">
    <cfRule type="expression" dxfId="12" priority="14">
      <formula>H3=0</formula>
    </cfRule>
  </conditionalFormatting>
  <conditionalFormatting sqref="G2:G28">
    <cfRule type="expression" dxfId="11" priority="13">
      <formula>H2=0</formula>
    </cfRule>
  </conditionalFormatting>
  <conditionalFormatting sqref="Q13">
    <cfRule type="expression" dxfId="9" priority="11">
      <formula>R13=0</formula>
    </cfRule>
  </conditionalFormatting>
  <conditionalFormatting sqref="F2:F29">
    <cfRule type="expression" dxfId="8" priority="10">
      <formula>H2=0</formula>
    </cfRule>
  </conditionalFormatting>
  <conditionalFormatting sqref="P22">
    <cfRule type="expression" dxfId="7" priority="9">
      <formula>R22=0</formula>
    </cfRule>
  </conditionalFormatting>
  <conditionalFormatting sqref="H2:H29">
    <cfRule type="expression" dxfId="6" priority="7">
      <formula>H2=0</formula>
    </cfRule>
  </conditionalFormatting>
  <conditionalFormatting sqref="P19">
    <cfRule type="expression" dxfId="5" priority="6">
      <formula>P19=0</formula>
    </cfRule>
  </conditionalFormatting>
  <conditionalFormatting sqref="Q12">
    <cfRule type="expression" dxfId="4" priority="5">
      <formula>Q12=0</formula>
    </cfRule>
  </conditionalFormatting>
  <conditionalFormatting sqref="O9">
    <cfRule type="expression" dxfId="3" priority="4">
      <formula>O9=0</formula>
    </cfRule>
  </conditionalFormatting>
  <conditionalFormatting sqref="I2:I29">
    <cfRule type="expression" dxfId="2" priority="3">
      <formula>H2=0</formula>
    </cfRule>
  </conditionalFormatting>
  <conditionalFormatting sqref="P18">
    <cfRule type="expression" dxfId="1" priority="2">
      <formula>O18=0</formula>
    </cfRule>
  </conditionalFormatting>
  <conditionalFormatting sqref="Q11">
    <cfRule type="expression" dxfId="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1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3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2">
        <v>2000</v>
      </c>
      <c r="I2" s="114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91">
        <v>42283</v>
      </c>
      <c r="X2" s="13">
        <v>18.12</v>
      </c>
      <c r="Y2" s="13">
        <v>19.28</v>
      </c>
      <c r="Z2" s="13">
        <v>18</v>
      </c>
      <c r="AA2" s="13">
        <v>19.170000000000002</v>
      </c>
      <c r="AB2" s="137">
        <v>25538500</v>
      </c>
      <c r="AC2" s="13">
        <v>19.170000000000002</v>
      </c>
      <c r="AD2">
        <f t="shared" ref="AD2:AD14" si="0">Y2-Z2</f>
        <v>1.2800000000000011</v>
      </c>
      <c r="AE2" s="196">
        <f t="shared" ref="AE2:AE14" si="1">AC2/AC3-1</f>
        <v>6.2049861495844905E-2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5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19.170000000000002</v>
      </c>
      <c r="T3" s="58">
        <v>42257</v>
      </c>
      <c r="U3" s="49" t="s">
        <v>97</v>
      </c>
      <c r="W3" s="191">
        <v>42282</v>
      </c>
      <c r="X3" s="13">
        <v>17.079999999999998</v>
      </c>
      <c r="Y3" s="13">
        <v>18.13</v>
      </c>
      <c r="Z3" s="13">
        <v>17</v>
      </c>
      <c r="AA3" s="13">
        <v>18.05</v>
      </c>
      <c r="AB3" s="137">
        <v>17500900</v>
      </c>
      <c r="AC3" s="13">
        <v>18.05</v>
      </c>
      <c r="AD3">
        <f t="shared" si="0"/>
        <v>1.129999999999999</v>
      </c>
      <c r="AE3" s="196">
        <f t="shared" si="1"/>
        <v>8.3433373349339757E-2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8">
        <v>42227</v>
      </c>
      <c r="H4" s="123">
        <v>200</v>
      </c>
      <c r="I4" s="116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19.170000000000002</v>
      </c>
      <c r="W4" s="191">
        <v>42279</v>
      </c>
      <c r="X4" s="13">
        <v>15.16</v>
      </c>
      <c r="Y4" s="13">
        <v>16.690000000000001</v>
      </c>
      <c r="Z4" s="13">
        <v>15</v>
      </c>
      <c r="AA4" s="13">
        <v>16.66</v>
      </c>
      <c r="AB4" s="137">
        <v>11597800</v>
      </c>
      <c r="AC4" s="13">
        <v>16.66</v>
      </c>
      <c r="AD4">
        <f t="shared" si="0"/>
        <v>1.6900000000000013</v>
      </c>
      <c r="AE4" s="196">
        <f t="shared" si="1"/>
        <v>8.8177661659046391E-2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3">
        <v>200</v>
      </c>
      <c r="I5" s="116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8">
        <v>42256</v>
      </c>
      <c r="U5" s="49" t="s">
        <v>211</v>
      </c>
      <c r="W5" s="191">
        <v>42278</v>
      </c>
      <c r="X5" s="13">
        <v>15.79</v>
      </c>
      <c r="Y5" s="13">
        <v>16.190000000000001</v>
      </c>
      <c r="Z5" s="13">
        <v>15.14</v>
      </c>
      <c r="AA5" s="13">
        <v>15.31</v>
      </c>
      <c r="AB5" s="137">
        <v>14173000</v>
      </c>
      <c r="AC5" s="13">
        <v>15.31</v>
      </c>
      <c r="AD5">
        <f t="shared" si="0"/>
        <v>1.0500000000000007</v>
      </c>
      <c r="AE5" s="196">
        <f t="shared" si="1"/>
        <v>-5.8441558441558739E-3</v>
      </c>
    </row>
    <row r="6" spans="1:31" x14ac:dyDescent="0.25">
      <c r="B6" s="108">
        <v>42198</v>
      </c>
      <c r="C6" s="161">
        <v>100</v>
      </c>
      <c r="D6" s="162">
        <v>24.77</v>
      </c>
      <c r="E6" s="162"/>
      <c r="F6" s="162">
        <f t="shared" si="3"/>
        <v>2477</v>
      </c>
      <c r="G6" s="108">
        <v>42257</v>
      </c>
      <c r="H6" s="124">
        <v>1600</v>
      </c>
      <c r="I6" s="121">
        <v>16.445</v>
      </c>
      <c r="J6" s="120">
        <v>0.48</v>
      </c>
      <c r="K6" s="120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91">
        <v>42277</v>
      </c>
      <c r="X6" s="13">
        <v>15.14</v>
      </c>
      <c r="Y6" s="13">
        <v>15.59</v>
      </c>
      <c r="Z6" s="13">
        <v>15</v>
      </c>
      <c r="AA6" s="13">
        <v>15.4</v>
      </c>
      <c r="AB6" s="137">
        <v>13694800</v>
      </c>
      <c r="AC6" s="13">
        <v>15.4</v>
      </c>
      <c r="AD6">
        <f t="shared" si="0"/>
        <v>0.58999999999999986</v>
      </c>
      <c r="AE6" s="196">
        <f t="shared" si="1"/>
        <v>2.8724114896459652E-2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65">
        <v>42265</v>
      </c>
      <c r="H7" s="204">
        <v>200</v>
      </c>
      <c r="I7" s="205">
        <v>15.65</v>
      </c>
      <c r="J7" s="206">
        <v>0.05</v>
      </c>
      <c r="K7" s="206">
        <f t="shared" si="2"/>
        <v>3129.95</v>
      </c>
      <c r="O7" s="15" t="s">
        <v>65</v>
      </c>
      <c r="Q7" s="2">
        <f>IF(Q2=0, K36+M36-F36,Q5-Q6)</f>
        <v>-32731.928999999975</v>
      </c>
      <c r="R7" s="214" t="s">
        <v>367</v>
      </c>
      <c r="T7" s="58">
        <v>42311</v>
      </c>
      <c r="U7" s="49" t="s">
        <v>119</v>
      </c>
      <c r="W7" s="191">
        <v>42276</v>
      </c>
      <c r="X7" s="13">
        <v>14.86</v>
      </c>
      <c r="Y7" s="13">
        <v>15.18</v>
      </c>
      <c r="Z7" s="13">
        <v>14.71</v>
      </c>
      <c r="AA7" s="13">
        <v>14.97</v>
      </c>
      <c r="AB7" s="137">
        <v>10991600</v>
      </c>
      <c r="AC7" s="13">
        <v>14.97</v>
      </c>
      <c r="AD7">
        <f t="shared" si="0"/>
        <v>0.46999999999999886</v>
      </c>
      <c r="AE7" s="196">
        <f t="shared" si="1"/>
        <v>1.4227642276422925E-2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65"/>
      <c r="H8" s="204">
        <v>2400</v>
      </c>
      <c r="I8" s="205">
        <v>15.7</v>
      </c>
      <c r="J8" s="206">
        <v>0.7</v>
      </c>
      <c r="K8" s="206">
        <f t="shared" si="2"/>
        <v>37679.300000000003</v>
      </c>
      <c r="W8" s="191">
        <v>42275</v>
      </c>
      <c r="X8" s="13">
        <v>15.48</v>
      </c>
      <c r="Y8" s="13">
        <v>15.55</v>
      </c>
      <c r="Z8" s="13">
        <v>14.75</v>
      </c>
      <c r="AA8" s="13">
        <v>14.76</v>
      </c>
      <c r="AB8" s="137">
        <v>9916000</v>
      </c>
      <c r="AC8" s="13">
        <v>14.76</v>
      </c>
      <c r="AD8">
        <f t="shared" si="0"/>
        <v>0.80000000000000071</v>
      </c>
      <c r="AE8" s="196">
        <f t="shared" si="1"/>
        <v>-6.2857142857142834E-2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0">
        <v>918</v>
      </c>
      <c r="I9" s="231">
        <v>16.45</v>
      </c>
      <c r="J9" s="232">
        <v>0.28000000000000003</v>
      </c>
      <c r="K9" s="232">
        <f t="shared" si="2"/>
        <v>15100.819999999998</v>
      </c>
      <c r="W9" s="191">
        <v>42272</v>
      </c>
      <c r="X9" s="13">
        <v>15.67</v>
      </c>
      <c r="Y9" s="13">
        <v>16.05</v>
      </c>
      <c r="Z9" s="13">
        <v>15.39</v>
      </c>
      <c r="AA9" s="13">
        <v>15.75</v>
      </c>
      <c r="AB9" s="137">
        <v>13870300</v>
      </c>
      <c r="AC9" s="13">
        <v>15.75</v>
      </c>
      <c r="AD9">
        <f t="shared" si="0"/>
        <v>0.66000000000000014</v>
      </c>
      <c r="AE9" s="196">
        <f t="shared" si="1"/>
        <v>1.9417475728155331E-2</v>
      </c>
    </row>
    <row r="10" spans="1:31" x14ac:dyDescent="0.25">
      <c r="B10" s="108">
        <v>42207</v>
      </c>
      <c r="C10" s="228">
        <v>20</v>
      </c>
      <c r="D10" s="229">
        <v>23.7</v>
      </c>
      <c r="E10" s="229"/>
      <c r="F10" s="229">
        <f t="shared" si="3"/>
        <v>474</v>
      </c>
      <c r="G10" s="266" t="s">
        <v>268</v>
      </c>
      <c r="H10" s="104">
        <v>500</v>
      </c>
      <c r="I10" s="117">
        <v>15.95</v>
      </c>
      <c r="J10" s="2">
        <v>0.15</v>
      </c>
      <c r="K10" s="109">
        <f t="shared" ref="K10:K17" si="4">H10*I10-J10</f>
        <v>7974.85</v>
      </c>
      <c r="W10" s="191">
        <v>42271</v>
      </c>
      <c r="X10" s="13">
        <v>15.09</v>
      </c>
      <c r="Y10" s="13">
        <v>15.68</v>
      </c>
      <c r="Z10" s="13">
        <v>15.04</v>
      </c>
      <c r="AA10" s="13">
        <v>15.45</v>
      </c>
      <c r="AB10" s="137">
        <v>12012400</v>
      </c>
      <c r="AC10" s="13">
        <v>15.45</v>
      </c>
      <c r="AD10">
        <f t="shared" si="0"/>
        <v>0.64000000000000057</v>
      </c>
      <c r="AE10" s="196">
        <f t="shared" si="1"/>
        <v>9.8039215686274161E-3</v>
      </c>
    </row>
    <row r="11" spans="1:31" x14ac:dyDescent="0.25">
      <c r="B11" s="108">
        <v>42207</v>
      </c>
      <c r="C11" s="228">
        <v>20</v>
      </c>
      <c r="D11" s="229">
        <v>23.6</v>
      </c>
      <c r="E11" s="229"/>
      <c r="F11" s="229">
        <f t="shared" si="3"/>
        <v>472</v>
      </c>
      <c r="G11" s="266"/>
      <c r="H11" s="104">
        <v>500</v>
      </c>
      <c r="I11" s="117">
        <v>16.100000000000001</v>
      </c>
      <c r="J11" s="2">
        <v>0.15</v>
      </c>
      <c r="K11" s="109">
        <f t="shared" si="4"/>
        <v>8049.8500000000013</v>
      </c>
      <c r="W11" s="191">
        <v>42270</v>
      </c>
      <c r="X11" s="13">
        <v>15.75</v>
      </c>
      <c r="Y11" s="13">
        <v>15.95</v>
      </c>
      <c r="Z11" s="13">
        <v>15.25</v>
      </c>
      <c r="AA11" s="13">
        <v>15.3</v>
      </c>
      <c r="AB11" s="137">
        <v>12539500</v>
      </c>
      <c r="AC11" s="13">
        <v>15.3</v>
      </c>
      <c r="AD11">
        <f t="shared" si="0"/>
        <v>0.69999999999999929</v>
      </c>
      <c r="AE11" s="196">
        <f t="shared" si="1"/>
        <v>-2.2988505747126409E-2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66"/>
      <c r="H12" s="104">
        <v>500</v>
      </c>
      <c r="I12" s="117">
        <v>16.170000000000002</v>
      </c>
      <c r="J12" s="2">
        <v>0.15</v>
      </c>
      <c r="K12" s="109">
        <f t="shared" si="4"/>
        <v>8084.8500000000013</v>
      </c>
      <c r="W12" s="191">
        <v>42269</v>
      </c>
      <c r="X12" s="13">
        <v>15.75</v>
      </c>
      <c r="Y12" s="13">
        <v>16.3</v>
      </c>
      <c r="Z12" s="13">
        <v>15.54</v>
      </c>
      <c r="AA12" s="13">
        <v>15.66</v>
      </c>
      <c r="AB12" s="137">
        <v>12190100</v>
      </c>
      <c r="AC12" s="13">
        <v>15.66</v>
      </c>
      <c r="AD12">
        <f t="shared" si="0"/>
        <v>0.76000000000000156</v>
      </c>
      <c r="AE12" s="196">
        <f t="shared" si="1"/>
        <v>-2.7932960893854664E-2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6"/>
      <c r="H13" s="104">
        <v>500</v>
      </c>
      <c r="I13" s="117">
        <v>16.28</v>
      </c>
      <c r="J13" s="2">
        <v>0.15</v>
      </c>
      <c r="K13" s="109">
        <f t="shared" si="4"/>
        <v>8139.8500000000013</v>
      </c>
      <c r="L13" s="2"/>
      <c r="W13" s="191">
        <v>42268</v>
      </c>
      <c r="X13" s="13">
        <v>16.02</v>
      </c>
      <c r="Y13" s="13">
        <v>16.53</v>
      </c>
      <c r="Z13" s="13">
        <v>15.67</v>
      </c>
      <c r="AA13" s="13">
        <v>16.11</v>
      </c>
      <c r="AB13" s="137">
        <v>13931900</v>
      </c>
      <c r="AC13" s="13">
        <v>16.11</v>
      </c>
      <c r="AD13">
        <f t="shared" si="0"/>
        <v>0.86000000000000121</v>
      </c>
      <c r="AE13" s="196">
        <f t="shared" si="1"/>
        <v>1.7045454545454586E-2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66"/>
      <c r="H14" s="104">
        <v>500</v>
      </c>
      <c r="I14" s="117">
        <v>16.39</v>
      </c>
      <c r="J14" s="2">
        <v>0.15</v>
      </c>
      <c r="K14" s="109">
        <f t="shared" si="4"/>
        <v>8194.85</v>
      </c>
      <c r="W14" s="191">
        <v>42265</v>
      </c>
      <c r="X14" s="13">
        <v>16.23</v>
      </c>
      <c r="Y14" s="13">
        <v>16.329999999999998</v>
      </c>
      <c r="Z14" s="13">
        <v>15.57</v>
      </c>
      <c r="AA14" s="13">
        <v>15.84</v>
      </c>
      <c r="AB14" s="137">
        <v>26820700</v>
      </c>
      <c r="AC14" s="13">
        <v>15.84</v>
      </c>
      <c r="AD14">
        <f t="shared" si="0"/>
        <v>0.75999999999999801</v>
      </c>
      <c r="AE14" s="196">
        <f t="shared" si="1"/>
        <v>-3.5909920876445511E-2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66"/>
      <c r="H15" s="104">
        <v>550</v>
      </c>
      <c r="I15" s="117">
        <v>16.55</v>
      </c>
      <c r="J15" s="2">
        <v>0.17</v>
      </c>
      <c r="K15" s="109">
        <f t="shared" si="4"/>
        <v>9102.33</v>
      </c>
      <c r="W15" s="191">
        <v>42264</v>
      </c>
      <c r="X15" s="13">
        <v>16.23</v>
      </c>
      <c r="Y15" s="13">
        <v>16.98</v>
      </c>
      <c r="Z15" s="13">
        <v>16.13</v>
      </c>
      <c r="AA15" s="13">
        <v>16.43</v>
      </c>
      <c r="AB15" s="137">
        <v>19624200</v>
      </c>
      <c r="AC15" s="13">
        <v>16.43</v>
      </c>
      <c r="AD15">
        <f>Y15-Z15</f>
        <v>0.85000000000000142</v>
      </c>
      <c r="AE15" s="196">
        <f>AC15/AC16-1</f>
        <v>1.3571869216532972E-2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66"/>
      <c r="H16" s="104">
        <v>28</v>
      </c>
      <c r="I16" s="117">
        <v>16.68</v>
      </c>
      <c r="J16" s="2">
        <v>0.01</v>
      </c>
      <c r="K16" s="109">
        <f t="shared" si="4"/>
        <v>467.03</v>
      </c>
      <c r="W16" s="191">
        <v>42263</v>
      </c>
      <c r="X16" s="13">
        <v>15.62</v>
      </c>
      <c r="Y16" s="13">
        <v>16.239999999999998</v>
      </c>
      <c r="Z16" s="13">
        <v>15.62</v>
      </c>
      <c r="AA16" s="13">
        <v>16.21</v>
      </c>
      <c r="AB16" s="137">
        <v>16624200</v>
      </c>
      <c r="AC16" s="13">
        <v>16.21</v>
      </c>
      <c r="AD16">
        <f t="shared" ref="AD16:AD69" si="5">Y16-Z16</f>
        <v>0.61999999999999922</v>
      </c>
      <c r="AE16" s="196">
        <f t="shared" ref="AE16:AE69" si="6">AC16/AC17-1</f>
        <v>4.9190938511326943E-2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4">
        <v>632</v>
      </c>
      <c r="I17" s="117">
        <v>17.850000000000001</v>
      </c>
      <c r="J17" s="2">
        <v>0.21</v>
      </c>
      <c r="K17" s="109">
        <f t="shared" si="4"/>
        <v>11280.990000000002</v>
      </c>
      <c r="L17" s="104"/>
      <c r="W17" s="191">
        <v>42262</v>
      </c>
      <c r="X17" s="13">
        <v>15.47</v>
      </c>
      <c r="Y17" s="13">
        <v>15.85</v>
      </c>
      <c r="Z17" s="13">
        <v>15.35</v>
      </c>
      <c r="AA17" s="13">
        <v>15.45</v>
      </c>
      <c r="AB17" s="137">
        <v>15501800</v>
      </c>
      <c r="AC17" s="13">
        <v>15.45</v>
      </c>
      <c r="AD17">
        <f t="shared" si="5"/>
        <v>0.5</v>
      </c>
      <c r="AE17" s="196">
        <f t="shared" si="6"/>
        <v>2.5957170668395868E-3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1">
        <v>42261</v>
      </c>
      <c r="X18" s="13">
        <v>14.99</v>
      </c>
      <c r="Y18" s="13">
        <v>15.48</v>
      </c>
      <c r="Z18" s="13">
        <v>14.81</v>
      </c>
      <c r="AA18" s="13">
        <v>15.41</v>
      </c>
      <c r="AB18" s="137">
        <v>15436900</v>
      </c>
      <c r="AC18" s="13">
        <v>15.41</v>
      </c>
      <c r="AD18">
        <f t="shared" si="5"/>
        <v>0.66999999999999993</v>
      </c>
      <c r="AE18" s="196">
        <f t="shared" si="6"/>
        <v>2.1206096752816483E-2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1">
        <v>42258</v>
      </c>
      <c r="X19" s="13">
        <v>14.75</v>
      </c>
      <c r="Y19" s="13">
        <v>15.14</v>
      </c>
      <c r="Z19" s="13">
        <v>14.59</v>
      </c>
      <c r="AA19" s="13">
        <v>15.09</v>
      </c>
      <c r="AB19" s="137">
        <v>15624900</v>
      </c>
      <c r="AC19" s="13">
        <v>15.09</v>
      </c>
      <c r="AD19">
        <f t="shared" si="5"/>
        <v>0.55000000000000071</v>
      </c>
      <c r="AE19" s="196">
        <f t="shared" si="6"/>
        <v>7.3431241655539381E-3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1">
        <v>42257</v>
      </c>
      <c r="X20" s="13">
        <v>15.03</v>
      </c>
      <c r="Y20" s="13">
        <v>15.42</v>
      </c>
      <c r="Z20" s="13">
        <v>14.74</v>
      </c>
      <c r="AA20" s="13">
        <v>14.98</v>
      </c>
      <c r="AB20" s="137">
        <v>18701700</v>
      </c>
      <c r="AC20" s="13">
        <v>14.98</v>
      </c>
      <c r="AD20">
        <f t="shared" si="5"/>
        <v>0.67999999999999972</v>
      </c>
      <c r="AE20" s="196">
        <f t="shared" si="6"/>
        <v>4.6948356807512415E-3</v>
      </c>
    </row>
    <row r="21" spans="1:31" x14ac:dyDescent="0.25">
      <c r="B21" s="108">
        <v>42234</v>
      </c>
      <c r="C21" s="228">
        <v>100</v>
      </c>
      <c r="D21" s="229">
        <v>18</v>
      </c>
      <c r="E21" s="229"/>
      <c r="F21" s="229">
        <f t="shared" si="3"/>
        <v>1800</v>
      </c>
      <c r="Q21" s="2"/>
      <c r="W21" s="191">
        <v>42256</v>
      </c>
      <c r="X21" s="13">
        <v>16.420000000000002</v>
      </c>
      <c r="Y21" s="13">
        <v>16.88</v>
      </c>
      <c r="Z21" s="13">
        <v>14.86</v>
      </c>
      <c r="AA21" s="13">
        <v>14.91</v>
      </c>
      <c r="AB21" s="137">
        <v>33846500</v>
      </c>
      <c r="AC21" s="13">
        <v>14.91</v>
      </c>
      <c r="AD21">
        <f t="shared" si="5"/>
        <v>2.0199999999999996</v>
      </c>
      <c r="AE21" s="196">
        <f t="shared" si="6"/>
        <v>-8.6397058823529438E-2</v>
      </c>
    </row>
    <row r="22" spans="1:31" x14ac:dyDescent="0.25">
      <c r="B22" s="108">
        <v>42235</v>
      </c>
      <c r="C22" s="119">
        <v>100</v>
      </c>
      <c r="D22" s="120">
        <v>17.78</v>
      </c>
      <c r="E22" s="120"/>
      <c r="F22" s="120">
        <f t="shared" si="3"/>
        <v>1778</v>
      </c>
      <c r="Q22" s="2"/>
      <c r="W22" s="191">
        <v>42255</v>
      </c>
      <c r="X22" s="13">
        <v>16.579999999999998</v>
      </c>
      <c r="Y22" s="13">
        <v>16.63</v>
      </c>
      <c r="Z22" s="13">
        <v>16.04</v>
      </c>
      <c r="AA22" s="13">
        <v>16.32</v>
      </c>
      <c r="AB22" s="137">
        <v>13650100</v>
      </c>
      <c r="AC22" s="13">
        <v>16.32</v>
      </c>
      <c r="AD22">
        <f t="shared" si="5"/>
        <v>0.58999999999999986</v>
      </c>
      <c r="AE22" s="196">
        <f t="shared" si="6"/>
        <v>-2.4449877750610804E-3</v>
      </c>
    </row>
    <row r="23" spans="1:31" x14ac:dyDescent="0.25">
      <c r="B23" s="108">
        <v>42235</v>
      </c>
      <c r="C23" s="228">
        <v>100</v>
      </c>
      <c r="D23" s="229">
        <v>17.68</v>
      </c>
      <c r="E23" s="229"/>
      <c r="F23" s="229">
        <f t="shared" si="3"/>
        <v>1768</v>
      </c>
      <c r="Q23" s="2"/>
      <c r="W23" s="191">
        <v>42251</v>
      </c>
      <c r="X23" s="13">
        <v>16.59</v>
      </c>
      <c r="Y23" s="13">
        <v>16.71</v>
      </c>
      <c r="Z23" s="13">
        <v>16.239999999999998</v>
      </c>
      <c r="AA23" s="13">
        <v>16.36</v>
      </c>
      <c r="AB23" s="137">
        <v>15418700</v>
      </c>
      <c r="AC23" s="13">
        <v>16.36</v>
      </c>
      <c r="AD23">
        <f t="shared" si="5"/>
        <v>0.47000000000000242</v>
      </c>
      <c r="AE23" s="196">
        <f t="shared" si="6"/>
        <v>-3.0231179608773084E-2</v>
      </c>
    </row>
    <row r="24" spans="1:31" x14ac:dyDescent="0.25">
      <c r="B24" s="108">
        <v>42240</v>
      </c>
      <c r="C24" s="207">
        <v>100</v>
      </c>
      <c r="D24" s="206">
        <v>16.649999999999999</v>
      </c>
      <c r="E24" s="206"/>
      <c r="F24" s="206">
        <f t="shared" si="3"/>
        <v>1664.9999999999998</v>
      </c>
      <c r="Q24" s="2"/>
      <c r="W24" s="191">
        <v>42250</v>
      </c>
      <c r="X24" s="13">
        <v>16.940000000000001</v>
      </c>
      <c r="Y24" s="13">
        <v>17.59</v>
      </c>
      <c r="Z24" s="13">
        <v>16.649999999999999</v>
      </c>
      <c r="AA24" s="13">
        <v>16.87</v>
      </c>
      <c r="AB24" s="137">
        <v>13560400</v>
      </c>
      <c r="AC24" s="13">
        <v>16.87</v>
      </c>
      <c r="AD24">
        <f t="shared" si="5"/>
        <v>0.94000000000000128</v>
      </c>
      <c r="AE24" s="196">
        <f t="shared" si="6"/>
        <v>0</v>
      </c>
    </row>
    <row r="25" spans="1:31" x14ac:dyDescent="0.25">
      <c r="B25" s="108">
        <v>42240</v>
      </c>
      <c r="C25" s="207">
        <v>100</v>
      </c>
      <c r="D25" s="206">
        <v>16.100000000000001</v>
      </c>
      <c r="E25" s="206"/>
      <c r="F25" s="206">
        <f t="shared" si="3"/>
        <v>1610.0000000000002</v>
      </c>
      <c r="Q25" s="2"/>
      <c r="T25" s="177"/>
      <c r="W25" s="191">
        <v>42249</v>
      </c>
      <c r="X25" s="13">
        <v>17.11</v>
      </c>
      <c r="Y25" s="13">
        <v>17.14</v>
      </c>
      <c r="Z25" s="13">
        <v>16.149999999999999</v>
      </c>
      <c r="AA25" s="13">
        <v>16.87</v>
      </c>
      <c r="AB25" s="137">
        <v>14654000</v>
      </c>
      <c r="AC25" s="13">
        <v>16.87</v>
      </c>
      <c r="AD25">
        <f t="shared" si="5"/>
        <v>0.99000000000000199</v>
      </c>
      <c r="AE25" s="196">
        <f t="shared" si="6"/>
        <v>1.1869436201781269E-3</v>
      </c>
    </row>
    <row r="26" spans="1:31" x14ac:dyDescent="0.25">
      <c r="B26" s="108">
        <v>42257</v>
      </c>
      <c r="C26" s="119">
        <v>1500</v>
      </c>
      <c r="D26" s="120">
        <v>16.350000000000001</v>
      </c>
      <c r="E26" s="120"/>
      <c r="F26" s="120">
        <f t="shared" si="3"/>
        <v>24525.000000000004</v>
      </c>
      <c r="Q26" s="2"/>
      <c r="W26" s="191">
        <v>42248</v>
      </c>
      <c r="X26" s="13">
        <v>16.72</v>
      </c>
      <c r="Y26" s="13">
        <v>17.22</v>
      </c>
      <c r="Z26" s="13">
        <v>16.46</v>
      </c>
      <c r="AA26" s="13">
        <v>16.850000000000001</v>
      </c>
      <c r="AB26" s="137">
        <v>17803600</v>
      </c>
      <c r="AC26" s="13">
        <v>16.850000000000001</v>
      </c>
      <c r="AD26">
        <f t="shared" si="5"/>
        <v>0.75999999999999801</v>
      </c>
      <c r="AE26" s="196">
        <f t="shared" si="6"/>
        <v>-2.5448235974551592E-2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1">
        <v>42247</v>
      </c>
      <c r="X27" s="13">
        <v>16.41</v>
      </c>
      <c r="Y27" s="13">
        <v>17.36</v>
      </c>
      <c r="Z27" s="13">
        <v>15.82</v>
      </c>
      <c r="AA27" s="13">
        <v>17.29</v>
      </c>
      <c r="AB27" s="137">
        <v>18409800</v>
      </c>
      <c r="AC27" s="13">
        <v>17.29</v>
      </c>
      <c r="AD27">
        <f t="shared" si="5"/>
        <v>1.5399999999999991</v>
      </c>
      <c r="AE27" s="196">
        <f t="shared" si="6"/>
        <v>3.8438438438438416E-2</v>
      </c>
    </row>
    <row r="28" spans="1:31" x14ac:dyDescent="0.25">
      <c r="B28" s="108">
        <v>42261</v>
      </c>
      <c r="C28" s="207">
        <v>1000</v>
      </c>
      <c r="D28" s="206">
        <v>15.416</v>
      </c>
      <c r="E28" s="206"/>
      <c r="F28" s="206">
        <f t="shared" si="3"/>
        <v>15416</v>
      </c>
      <c r="Q28" s="2"/>
      <c r="W28" s="191">
        <v>42244</v>
      </c>
      <c r="X28" s="13">
        <v>15.89</v>
      </c>
      <c r="Y28" s="13">
        <v>17.100000000000001</v>
      </c>
      <c r="Z28" s="13">
        <v>15.87</v>
      </c>
      <c r="AA28" s="13">
        <v>16.649999999999999</v>
      </c>
      <c r="AB28" s="137">
        <v>20994300</v>
      </c>
      <c r="AC28" s="13">
        <v>16.649999999999999</v>
      </c>
      <c r="AD28">
        <f t="shared" si="5"/>
        <v>1.2300000000000022</v>
      </c>
      <c r="AE28" s="196">
        <f t="shared" si="6"/>
        <v>4.25798371947399E-2</v>
      </c>
    </row>
    <row r="29" spans="1:31" x14ac:dyDescent="0.25">
      <c r="B29" s="108">
        <v>42261</v>
      </c>
      <c r="C29" s="207">
        <v>1000</v>
      </c>
      <c r="D29" s="206">
        <v>15.1</v>
      </c>
      <c r="E29" s="206"/>
      <c r="F29" s="206">
        <f t="shared" si="3"/>
        <v>15100</v>
      </c>
      <c r="Q29" s="2"/>
      <c r="W29" s="191">
        <v>42243</v>
      </c>
      <c r="X29" s="13">
        <v>14.93</v>
      </c>
      <c r="Y29" s="13">
        <v>16.13</v>
      </c>
      <c r="Z29" s="13">
        <v>14.87</v>
      </c>
      <c r="AA29" s="13">
        <v>15.97</v>
      </c>
      <c r="AB29" s="137">
        <v>22345600</v>
      </c>
      <c r="AC29" s="13">
        <v>15.97</v>
      </c>
      <c r="AD29">
        <f t="shared" si="5"/>
        <v>1.2599999999999998</v>
      </c>
      <c r="AE29" s="196">
        <f t="shared" si="6"/>
        <v>9.0102389078498213E-2</v>
      </c>
    </row>
    <row r="30" spans="1:31" x14ac:dyDescent="0.25">
      <c r="B30" s="108">
        <v>42261</v>
      </c>
      <c r="C30" s="228">
        <v>200</v>
      </c>
      <c r="D30" s="229">
        <v>14.87</v>
      </c>
      <c r="E30" s="229"/>
      <c r="F30" s="229">
        <f t="shared" si="3"/>
        <v>2974</v>
      </c>
      <c r="Q30" s="2"/>
      <c r="W30" s="191">
        <v>42242</v>
      </c>
      <c r="X30" s="13">
        <v>14.32</v>
      </c>
      <c r="Y30" s="13">
        <v>14.67</v>
      </c>
      <c r="Z30" s="13">
        <v>14.07</v>
      </c>
      <c r="AA30" s="13">
        <v>14.65</v>
      </c>
      <c r="AB30" s="137">
        <v>13532100</v>
      </c>
      <c r="AC30" s="13">
        <v>14.65</v>
      </c>
      <c r="AD30">
        <f t="shared" si="5"/>
        <v>0.59999999999999964</v>
      </c>
      <c r="AE30" s="196">
        <f t="shared" si="6"/>
        <v>4.3447293447293589E-2</v>
      </c>
    </row>
    <row r="31" spans="1:31" x14ac:dyDescent="0.25">
      <c r="B31" s="108">
        <v>42261</v>
      </c>
      <c r="C31" s="207">
        <v>300</v>
      </c>
      <c r="D31" s="206">
        <v>14.87</v>
      </c>
      <c r="E31" s="206"/>
      <c r="F31" s="206">
        <f t="shared" si="3"/>
        <v>4461</v>
      </c>
      <c r="Q31" s="2"/>
      <c r="W31" s="191">
        <v>42241</v>
      </c>
      <c r="X31" s="13">
        <v>15.1</v>
      </c>
      <c r="Y31" s="13">
        <v>15.1</v>
      </c>
      <c r="Z31" s="13">
        <v>14.03</v>
      </c>
      <c r="AA31" s="13">
        <v>14.04</v>
      </c>
      <c r="AB31" s="137">
        <v>13362400</v>
      </c>
      <c r="AC31" s="13">
        <v>14.04</v>
      </c>
      <c r="AD31">
        <f t="shared" si="5"/>
        <v>1.0700000000000003</v>
      </c>
      <c r="AE31" s="196">
        <f t="shared" si="6"/>
        <v>-2.4322446143155041E-2</v>
      </c>
    </row>
    <row r="32" spans="1:31" x14ac:dyDescent="0.25">
      <c r="B32" s="1">
        <v>42270</v>
      </c>
      <c r="C32" s="228">
        <v>478</v>
      </c>
      <c r="D32" s="229">
        <v>15.85</v>
      </c>
      <c r="E32" s="229"/>
      <c r="F32" s="229">
        <f t="shared" si="3"/>
        <v>7576.3</v>
      </c>
      <c r="Q32" s="2"/>
      <c r="W32" s="191">
        <v>42240</v>
      </c>
      <c r="X32" s="13">
        <v>14.51</v>
      </c>
      <c r="Y32" s="13">
        <v>15.24</v>
      </c>
      <c r="Z32" s="13">
        <v>14.29</v>
      </c>
      <c r="AA32" s="13">
        <v>14.39</v>
      </c>
      <c r="AB32" s="137">
        <v>22316000</v>
      </c>
      <c r="AC32" s="13">
        <v>14.39</v>
      </c>
      <c r="AD32">
        <f t="shared" si="5"/>
        <v>0.95000000000000107</v>
      </c>
      <c r="AE32" s="196">
        <f t="shared" si="6"/>
        <v>-8.5187539732994311E-2</v>
      </c>
    </row>
    <row r="33" spans="1:31" x14ac:dyDescent="0.25">
      <c r="W33" s="191">
        <v>42237</v>
      </c>
      <c r="X33" s="13">
        <v>16.03</v>
      </c>
      <c r="Y33" s="13">
        <v>16.28</v>
      </c>
      <c r="Z33" s="13">
        <v>15.7</v>
      </c>
      <c r="AA33" s="13">
        <v>15.73</v>
      </c>
      <c r="AB33" s="137">
        <v>18792000</v>
      </c>
      <c r="AC33" s="13">
        <v>15.73</v>
      </c>
      <c r="AD33">
        <f t="shared" si="5"/>
        <v>0.58000000000000185</v>
      </c>
      <c r="AE33" s="196">
        <f t="shared" si="6"/>
        <v>-2.4798512089274527E-2</v>
      </c>
    </row>
    <row r="34" spans="1:31" x14ac:dyDescent="0.25">
      <c r="W34" s="191">
        <v>42236</v>
      </c>
      <c r="X34" s="13">
        <v>16.170000000000002</v>
      </c>
      <c r="Y34" s="13">
        <v>16.57</v>
      </c>
      <c r="Z34" s="13">
        <v>15.95</v>
      </c>
      <c r="AA34" s="13">
        <v>16.13</v>
      </c>
      <c r="AB34" s="137">
        <v>14223100</v>
      </c>
      <c r="AC34" s="13">
        <v>16.13</v>
      </c>
      <c r="AD34">
        <f t="shared" si="5"/>
        <v>0.62000000000000099</v>
      </c>
      <c r="AE34" s="196">
        <f t="shared" si="6"/>
        <v>-6.1614294516328938E-3</v>
      </c>
    </row>
    <row r="35" spans="1:31" x14ac:dyDescent="0.25">
      <c r="W35" s="191">
        <v>42235</v>
      </c>
      <c r="X35" s="13">
        <v>17.34</v>
      </c>
      <c r="Y35" s="13">
        <v>17.48</v>
      </c>
      <c r="Z35" s="13">
        <v>16.079999999999998</v>
      </c>
      <c r="AA35" s="13">
        <v>16.23</v>
      </c>
      <c r="AB35" s="137">
        <v>19790000</v>
      </c>
      <c r="AC35" s="13">
        <v>16.23</v>
      </c>
      <c r="AD35">
        <f t="shared" si="5"/>
        <v>1.4000000000000021</v>
      </c>
      <c r="AE35" s="196">
        <f t="shared" si="6"/>
        <v>-7.1510297482837548E-2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SUM(H2:H26)</f>
        <v>11330</v>
      </c>
      <c r="I36" s="118"/>
      <c r="J36" s="23"/>
      <c r="K36" s="23">
        <f>SUM(K2:K26)</f>
        <v>208450.05000000002</v>
      </c>
      <c r="L36" s="18"/>
      <c r="M36" s="23">
        <f>SUM(M2:M12)</f>
        <v>850.5</v>
      </c>
      <c r="W36" s="191">
        <v>42234</v>
      </c>
      <c r="X36" s="13">
        <v>17.329999999999998</v>
      </c>
      <c r="Y36" s="13">
        <v>17.8</v>
      </c>
      <c r="Z36" s="13">
        <v>17.260000000000002</v>
      </c>
      <c r="AA36" s="13">
        <v>17.48</v>
      </c>
      <c r="AB36" s="137">
        <v>8936600</v>
      </c>
      <c r="AC36" s="13">
        <v>17.48</v>
      </c>
      <c r="AD36">
        <f t="shared" si="5"/>
        <v>0.53999999999999915</v>
      </c>
      <c r="AE36" s="196">
        <f t="shared" si="6"/>
        <v>6.9124423963133896E-3</v>
      </c>
    </row>
    <row r="37" spans="1:31" x14ac:dyDescent="0.25">
      <c r="G37" s="2"/>
      <c r="W37" s="191">
        <v>42233</v>
      </c>
      <c r="X37" s="13">
        <v>17.149999999999999</v>
      </c>
      <c r="Y37" s="13">
        <v>17.39</v>
      </c>
      <c r="Z37" s="13">
        <v>16.899999999999999</v>
      </c>
      <c r="AA37" s="13">
        <v>17.36</v>
      </c>
      <c r="AB37" s="137">
        <v>15383100</v>
      </c>
      <c r="AC37" s="13">
        <v>17.36</v>
      </c>
      <c r="AD37">
        <f t="shared" si="5"/>
        <v>0.49000000000000199</v>
      </c>
      <c r="AE37" s="196" t="e">
        <f t="shared" si="6"/>
        <v>#DIV/0!</v>
      </c>
    </row>
    <row r="38" spans="1:31" x14ac:dyDescent="0.25">
      <c r="W38" s="191">
        <v>42233</v>
      </c>
      <c r="X38" s="13" t="s">
        <v>212</v>
      </c>
      <c r="Y38" s="13"/>
      <c r="Z38" s="13"/>
      <c r="AA38" s="13"/>
      <c r="AB38" s="137"/>
      <c r="AC38" s="13"/>
      <c r="AD38">
        <f t="shared" si="5"/>
        <v>0</v>
      </c>
      <c r="AE38" s="196">
        <f t="shared" si="6"/>
        <v>-1</v>
      </c>
    </row>
    <row r="39" spans="1:31" x14ac:dyDescent="0.25">
      <c r="W39" s="191">
        <v>42230</v>
      </c>
      <c r="X39" s="13">
        <v>18</v>
      </c>
      <c r="Y39" s="13">
        <v>18.27</v>
      </c>
      <c r="Z39" s="13">
        <v>17.36</v>
      </c>
      <c r="AA39" s="13">
        <v>17.399999999999999</v>
      </c>
      <c r="AB39" s="137">
        <v>12877300</v>
      </c>
      <c r="AC39" s="13">
        <v>17.190000000000001</v>
      </c>
      <c r="AD39">
        <f t="shared" si="5"/>
        <v>0.91000000000000014</v>
      </c>
      <c r="AE39" s="196">
        <f t="shared" si="6"/>
        <v>-3.4269662921348254E-2</v>
      </c>
    </row>
    <row r="40" spans="1:31" x14ac:dyDescent="0.25">
      <c r="W40" s="191">
        <v>42229</v>
      </c>
      <c r="X40" s="13">
        <v>18.79</v>
      </c>
      <c r="Y40" s="13">
        <v>18.87</v>
      </c>
      <c r="Z40" s="13">
        <v>17.98</v>
      </c>
      <c r="AA40" s="13">
        <v>18.02</v>
      </c>
      <c r="AB40" s="137">
        <v>10108900</v>
      </c>
      <c r="AC40" s="13">
        <v>17.8</v>
      </c>
      <c r="AD40">
        <f t="shared" si="5"/>
        <v>0.89000000000000057</v>
      </c>
      <c r="AE40" s="196">
        <f t="shared" si="6"/>
        <v>-5.4699946893255302E-2</v>
      </c>
    </row>
    <row r="41" spans="1:31" x14ac:dyDescent="0.25">
      <c r="W41" s="191">
        <v>42228</v>
      </c>
      <c r="X41" s="13">
        <v>18.84</v>
      </c>
      <c r="Y41" s="13">
        <v>19.22</v>
      </c>
      <c r="Z41" s="13">
        <v>18.54</v>
      </c>
      <c r="AA41" s="13">
        <v>19.059999999999999</v>
      </c>
      <c r="AB41" s="137">
        <v>12432300</v>
      </c>
      <c r="AC41" s="13">
        <v>18.829999999999998</v>
      </c>
      <c r="AD41">
        <f t="shared" si="5"/>
        <v>0.67999999999999972</v>
      </c>
      <c r="AE41" s="196">
        <f t="shared" si="6"/>
        <v>9.65147453083115E-3</v>
      </c>
    </row>
    <row r="42" spans="1:31" x14ac:dyDescent="0.25">
      <c r="W42" s="191">
        <v>42227</v>
      </c>
      <c r="X42" s="13">
        <v>18.48</v>
      </c>
      <c r="Y42" s="13">
        <v>18.920000000000002</v>
      </c>
      <c r="Z42" s="13">
        <v>18.11</v>
      </c>
      <c r="AA42" s="13">
        <v>18.88</v>
      </c>
      <c r="AB42" s="137">
        <v>14193500</v>
      </c>
      <c r="AC42" s="13">
        <v>18.649999999999999</v>
      </c>
      <c r="AD42">
        <f t="shared" si="5"/>
        <v>0.81000000000000227</v>
      </c>
      <c r="AE42" s="196">
        <f t="shared" si="6"/>
        <v>-5.3333333333334121E-3</v>
      </c>
    </row>
    <row r="43" spans="1:31" x14ac:dyDescent="0.25">
      <c r="W43" s="191">
        <v>42226</v>
      </c>
      <c r="X43" s="13">
        <v>18.420000000000002</v>
      </c>
      <c r="Y43" s="13">
        <v>19.09</v>
      </c>
      <c r="Z43" s="13">
        <v>18.149999999999999</v>
      </c>
      <c r="AA43" s="13">
        <v>18.98</v>
      </c>
      <c r="AB43" s="137">
        <v>11948200</v>
      </c>
      <c r="AC43" s="13">
        <v>18.75</v>
      </c>
      <c r="AD43">
        <f t="shared" si="5"/>
        <v>0.94000000000000128</v>
      </c>
      <c r="AE43" s="196">
        <f t="shared" si="6"/>
        <v>3.1353135313531455E-2</v>
      </c>
    </row>
    <row r="44" spans="1:31" x14ac:dyDescent="0.25">
      <c r="W44" s="191">
        <v>42223</v>
      </c>
      <c r="X44" s="13">
        <v>19.37</v>
      </c>
      <c r="Y44" s="13">
        <v>19.91</v>
      </c>
      <c r="Z44" s="13">
        <v>18.25</v>
      </c>
      <c r="AA44" s="13">
        <v>18.399999999999999</v>
      </c>
      <c r="AB44" s="137">
        <v>11654700</v>
      </c>
      <c r="AC44" s="13">
        <v>18.18</v>
      </c>
      <c r="AD44">
        <f t="shared" si="5"/>
        <v>1.6600000000000001</v>
      </c>
      <c r="AE44" s="196">
        <f t="shared" si="6"/>
        <v>-5.4110301768990565E-2</v>
      </c>
    </row>
    <row r="45" spans="1:31" x14ac:dyDescent="0.25">
      <c r="W45" s="191">
        <v>42222</v>
      </c>
      <c r="X45" s="13">
        <v>19.05</v>
      </c>
      <c r="Y45" s="13">
        <v>19.739999999999998</v>
      </c>
      <c r="Z45" s="13">
        <v>17.86</v>
      </c>
      <c r="AA45" s="13">
        <v>19.45</v>
      </c>
      <c r="AB45" s="137">
        <v>21784200</v>
      </c>
      <c r="AC45" s="13">
        <v>19.22</v>
      </c>
      <c r="AD45">
        <f t="shared" si="5"/>
        <v>1.879999999999999</v>
      </c>
      <c r="AE45" s="196">
        <f t="shared" si="6"/>
        <v>-1.6879795396419484E-2</v>
      </c>
    </row>
    <row r="46" spans="1:31" x14ac:dyDescent="0.25">
      <c r="W46" s="191">
        <v>42221</v>
      </c>
      <c r="X46" s="13">
        <v>20.82</v>
      </c>
      <c r="Y46" s="13">
        <v>21.06</v>
      </c>
      <c r="Z46" s="13">
        <v>19.739999999999998</v>
      </c>
      <c r="AA46" s="13">
        <v>19.79</v>
      </c>
      <c r="AB46" s="137">
        <v>16224000</v>
      </c>
      <c r="AC46" s="13">
        <v>19.55</v>
      </c>
      <c r="AD46">
        <f t="shared" si="5"/>
        <v>1.3200000000000003</v>
      </c>
      <c r="AE46" s="196">
        <f t="shared" si="6"/>
        <v>-3.5044422507403805E-2</v>
      </c>
    </row>
    <row r="47" spans="1:31" x14ac:dyDescent="0.25">
      <c r="W47" s="191">
        <v>42220</v>
      </c>
      <c r="X47" s="13">
        <v>20.71</v>
      </c>
      <c r="Y47" s="13">
        <v>20.99</v>
      </c>
      <c r="Z47" s="13">
        <v>20.28</v>
      </c>
      <c r="AA47" s="13">
        <v>20.51</v>
      </c>
      <c r="AB47" s="137">
        <v>9375600</v>
      </c>
      <c r="AC47" s="13">
        <v>20.260000000000002</v>
      </c>
      <c r="AD47">
        <f t="shared" si="5"/>
        <v>0.7099999999999973</v>
      </c>
      <c r="AE47" s="196">
        <f t="shared" si="6"/>
        <v>-2.9527559055116948E-3</v>
      </c>
    </row>
    <row r="48" spans="1:31" x14ac:dyDescent="0.25">
      <c r="W48" s="191">
        <v>42219</v>
      </c>
      <c r="X48" s="13">
        <v>20.7</v>
      </c>
      <c r="Y48" s="13">
        <v>21.22</v>
      </c>
      <c r="Z48" s="13">
        <v>20.47</v>
      </c>
      <c r="AA48" s="13">
        <v>20.57</v>
      </c>
      <c r="AB48" s="137">
        <v>11247500</v>
      </c>
      <c r="AC48" s="13">
        <v>20.32</v>
      </c>
      <c r="AD48">
        <f t="shared" si="5"/>
        <v>0.75</v>
      </c>
      <c r="AE48" s="196">
        <f t="shared" si="6"/>
        <v>-2.1194605009633993E-2</v>
      </c>
    </row>
    <row r="49" spans="15:31" x14ac:dyDescent="0.25">
      <c r="W49" s="191">
        <v>42216</v>
      </c>
      <c r="X49" s="13">
        <v>21.68</v>
      </c>
      <c r="Y49" s="13">
        <v>21.76</v>
      </c>
      <c r="Z49" s="13">
        <v>20.93</v>
      </c>
      <c r="AA49" s="13">
        <v>21.01</v>
      </c>
      <c r="AB49" s="137">
        <v>8947500</v>
      </c>
      <c r="AC49" s="13">
        <v>20.76</v>
      </c>
      <c r="AD49">
        <f t="shared" si="5"/>
        <v>0.83000000000000185</v>
      </c>
      <c r="AE49" s="196">
        <f t="shared" si="6"/>
        <v>-3.8888888888888862E-2</v>
      </c>
    </row>
    <row r="50" spans="15:31" ht="20.25" thickBot="1" x14ac:dyDescent="0.35">
      <c r="O50" s="264" t="s">
        <v>83</v>
      </c>
      <c r="P50" s="264"/>
      <c r="T50" s="192" t="s">
        <v>110</v>
      </c>
      <c r="W50" s="191">
        <v>42215</v>
      </c>
      <c r="X50" s="13">
        <v>21.86</v>
      </c>
      <c r="Y50" s="13">
        <v>21.94</v>
      </c>
      <c r="Z50" s="13">
        <v>21.47</v>
      </c>
      <c r="AA50" s="13">
        <v>21.86</v>
      </c>
      <c r="AB50" s="137">
        <v>8454800</v>
      </c>
      <c r="AC50" s="13">
        <v>21.6</v>
      </c>
      <c r="AD50">
        <f t="shared" si="5"/>
        <v>0.47000000000000242</v>
      </c>
      <c r="AE50" s="196">
        <f t="shared" si="6"/>
        <v>4.6511627906977715E-3</v>
      </c>
    </row>
    <row r="51" spans="15:31" ht="15.75" thickTop="1" x14ac:dyDescent="0.25">
      <c r="O51" s="125">
        <v>1.1000000000000001</v>
      </c>
      <c r="P51" s="125">
        <f>O51*$Q$4</f>
        <v>21.087000000000003</v>
      </c>
      <c r="T51" s="193" t="s">
        <v>126</v>
      </c>
      <c r="U51" s="187">
        <v>14.98</v>
      </c>
      <c r="W51" s="191">
        <v>42214</v>
      </c>
      <c r="X51" s="13">
        <v>21.16</v>
      </c>
      <c r="Y51" s="13">
        <v>21.87</v>
      </c>
      <c r="Z51" s="13">
        <v>20.91</v>
      </c>
      <c r="AA51" s="13">
        <v>21.76</v>
      </c>
      <c r="AB51" s="137">
        <v>12555700</v>
      </c>
      <c r="AC51" s="13">
        <v>21.5</v>
      </c>
      <c r="AD51">
        <f t="shared" si="5"/>
        <v>0.96000000000000085</v>
      </c>
      <c r="AE51" s="196">
        <f t="shared" si="6"/>
        <v>2.6743075453677045E-2</v>
      </c>
    </row>
    <row r="52" spans="15:31" x14ac:dyDescent="0.25">
      <c r="O52" s="125">
        <v>1.0900000000000001</v>
      </c>
      <c r="P52" s="125">
        <f t="shared" ref="P52:P71" si="7">O52*$Q$4</f>
        <v>20.895300000000002</v>
      </c>
      <c r="T52" s="194" t="s">
        <v>127</v>
      </c>
      <c r="U52" s="188">
        <v>14.75</v>
      </c>
      <c r="W52" s="191">
        <v>42213</v>
      </c>
      <c r="X52" s="13">
        <v>20.77</v>
      </c>
      <c r="Y52" s="13">
        <v>21.57</v>
      </c>
      <c r="Z52" s="13">
        <v>20.440000000000001</v>
      </c>
      <c r="AA52" s="13">
        <v>21.2</v>
      </c>
      <c r="AB52" s="137">
        <v>11840500</v>
      </c>
      <c r="AC52" s="13">
        <v>20.94</v>
      </c>
      <c r="AD52">
        <f t="shared" si="5"/>
        <v>1.129999999999999</v>
      </c>
      <c r="AE52" s="196">
        <f t="shared" si="6"/>
        <v>2.4461839530332652E-2</v>
      </c>
    </row>
    <row r="53" spans="15:31" x14ac:dyDescent="0.25">
      <c r="O53" s="125">
        <v>1.08</v>
      </c>
      <c r="P53" s="125">
        <f t="shared" si="7"/>
        <v>20.703600000000002</v>
      </c>
      <c r="T53" s="194" t="s">
        <v>128</v>
      </c>
      <c r="U53" s="188" t="s">
        <v>204</v>
      </c>
      <c r="W53" s="191">
        <v>42212</v>
      </c>
      <c r="X53" s="13">
        <v>21.1</v>
      </c>
      <c r="Y53" s="13">
        <v>21.22</v>
      </c>
      <c r="Z53" s="13">
        <v>20.57</v>
      </c>
      <c r="AA53" s="13">
        <v>20.69</v>
      </c>
      <c r="AB53" s="137">
        <v>9137000</v>
      </c>
      <c r="AC53" s="13">
        <v>20.440000000000001</v>
      </c>
      <c r="AD53">
        <f t="shared" si="5"/>
        <v>0.64999999999999858</v>
      </c>
      <c r="AE53" s="196">
        <f t="shared" si="6"/>
        <v>-3.3569739952718503E-2</v>
      </c>
    </row>
    <row r="54" spans="15:31" x14ac:dyDescent="0.25">
      <c r="O54" s="125">
        <v>1.07</v>
      </c>
      <c r="P54" s="125">
        <f t="shared" si="7"/>
        <v>20.511900000000004</v>
      </c>
      <c r="T54" s="194" t="s">
        <v>129</v>
      </c>
      <c r="U54" s="188" t="s">
        <v>205</v>
      </c>
      <c r="W54" s="191">
        <v>42209</v>
      </c>
      <c r="X54" s="13">
        <v>22.06</v>
      </c>
      <c r="Y54" s="13">
        <v>22.1</v>
      </c>
      <c r="Z54" s="13">
        <v>21.1</v>
      </c>
      <c r="AA54" s="13">
        <v>21.41</v>
      </c>
      <c r="AB54" s="137">
        <v>13124600</v>
      </c>
      <c r="AC54" s="13">
        <v>21.15</v>
      </c>
      <c r="AD54">
        <f t="shared" si="5"/>
        <v>1</v>
      </c>
      <c r="AE54" s="196">
        <f t="shared" si="6"/>
        <v>-3.1149793861658281E-2</v>
      </c>
    </row>
    <row r="55" spans="15:31" x14ac:dyDescent="0.25">
      <c r="O55" s="125">
        <v>1.06</v>
      </c>
      <c r="P55" s="125">
        <f t="shared" si="7"/>
        <v>20.320200000000003</v>
      </c>
      <c r="T55" s="194" t="s">
        <v>130</v>
      </c>
      <c r="U55" s="188">
        <v>25.2</v>
      </c>
      <c r="W55" s="191">
        <v>42208</v>
      </c>
      <c r="X55" s="13">
        <v>22.36</v>
      </c>
      <c r="Y55" s="13">
        <v>22.48</v>
      </c>
      <c r="Z55" s="13">
        <v>21.72</v>
      </c>
      <c r="AA55" s="13">
        <v>22.1</v>
      </c>
      <c r="AB55" s="137">
        <v>12029000</v>
      </c>
      <c r="AC55" s="13">
        <v>21.83</v>
      </c>
      <c r="AD55">
        <f t="shared" si="5"/>
        <v>0.76000000000000156</v>
      </c>
      <c r="AE55" s="196">
        <f t="shared" si="6"/>
        <v>-1.0874490258269254E-2</v>
      </c>
    </row>
    <row r="56" spans="15:31" x14ac:dyDescent="0.25">
      <c r="O56" s="125">
        <v>1.05</v>
      </c>
      <c r="P56" s="125">
        <f t="shared" si="7"/>
        <v>20.128500000000003</v>
      </c>
      <c r="T56" s="194" t="s">
        <v>131</v>
      </c>
      <c r="U56" s="188">
        <v>1.27922</v>
      </c>
      <c r="W56" s="191">
        <v>42207</v>
      </c>
      <c r="X56" s="13">
        <v>23.07</v>
      </c>
      <c r="Y56" s="13">
        <v>23.11</v>
      </c>
      <c r="Z56" s="13">
        <v>22.23</v>
      </c>
      <c r="AA56" s="13">
        <v>22.34</v>
      </c>
      <c r="AB56" s="137">
        <v>11190200</v>
      </c>
      <c r="AC56" s="13">
        <v>22.07</v>
      </c>
      <c r="AD56">
        <f t="shared" si="5"/>
        <v>0.87999999999999901</v>
      </c>
      <c r="AE56" s="196">
        <f t="shared" si="6"/>
        <v>-3.582350371341203E-2</v>
      </c>
    </row>
    <row r="57" spans="15:31" x14ac:dyDescent="0.25">
      <c r="O57" s="125">
        <v>1.04</v>
      </c>
      <c r="P57" s="125">
        <f t="shared" si="7"/>
        <v>19.936800000000002</v>
      </c>
      <c r="T57" s="194" t="s">
        <v>157</v>
      </c>
      <c r="U57" s="188" t="s">
        <v>206</v>
      </c>
      <c r="W57" s="191">
        <v>42206</v>
      </c>
      <c r="X57" s="13">
        <v>23.37</v>
      </c>
      <c r="Y57" s="13">
        <v>23.59</v>
      </c>
      <c r="Z57" s="13">
        <v>23.1</v>
      </c>
      <c r="AA57" s="13">
        <v>23.17</v>
      </c>
      <c r="AB57" s="137">
        <v>9206200</v>
      </c>
      <c r="AC57" s="13">
        <v>22.89</v>
      </c>
      <c r="AD57">
        <f t="shared" si="5"/>
        <v>0.48999999999999844</v>
      </c>
      <c r="AE57" s="196">
        <f t="shared" si="6"/>
        <v>-3.0487804878048808E-3</v>
      </c>
    </row>
    <row r="58" spans="15:31" x14ac:dyDescent="0.25">
      <c r="O58" s="125">
        <v>1.03</v>
      </c>
      <c r="P58" s="125">
        <f t="shared" si="7"/>
        <v>19.745100000000001</v>
      </c>
      <c r="T58" s="194"/>
      <c r="U58" s="188"/>
      <c r="W58" s="191">
        <v>42205</v>
      </c>
      <c r="X58" s="13">
        <v>23.59</v>
      </c>
      <c r="Y58" s="13">
        <v>23.6</v>
      </c>
      <c r="Z58" s="13">
        <v>23.06</v>
      </c>
      <c r="AA58" s="13">
        <v>23.24</v>
      </c>
      <c r="AB58" s="137">
        <v>8700400</v>
      </c>
      <c r="AC58" s="13">
        <v>22.96</v>
      </c>
      <c r="AD58">
        <f t="shared" si="5"/>
        <v>0.5400000000000027</v>
      </c>
      <c r="AE58" s="196">
        <f t="shared" si="6"/>
        <v>-1.4169171318162199E-2</v>
      </c>
    </row>
    <row r="59" spans="15:31" x14ac:dyDescent="0.25">
      <c r="O59" s="125">
        <v>1.02</v>
      </c>
      <c r="P59" s="125">
        <f t="shared" si="7"/>
        <v>19.553400000000003</v>
      </c>
      <c r="T59" s="194" t="s">
        <v>133</v>
      </c>
      <c r="U59" s="188" t="s">
        <v>207</v>
      </c>
      <c r="W59" s="191">
        <v>42202</v>
      </c>
      <c r="X59" s="13">
        <v>24.2</v>
      </c>
      <c r="Y59" s="13">
        <v>24.24</v>
      </c>
      <c r="Z59" s="13">
        <v>23.55</v>
      </c>
      <c r="AA59" s="13">
        <v>23.57</v>
      </c>
      <c r="AB59" s="137">
        <v>6230600</v>
      </c>
      <c r="AC59" s="13">
        <v>23.29</v>
      </c>
      <c r="AD59">
        <f t="shared" si="5"/>
        <v>0.68999999999999773</v>
      </c>
      <c r="AE59" s="196">
        <f t="shared" si="6"/>
        <v>-2.8773978315262738E-2</v>
      </c>
    </row>
    <row r="60" spans="15:31" x14ac:dyDescent="0.25">
      <c r="O60" s="125">
        <v>1.01</v>
      </c>
      <c r="P60" s="125">
        <f t="shared" si="7"/>
        <v>19.361700000000003</v>
      </c>
      <c r="T60" s="194" t="s">
        <v>134</v>
      </c>
      <c r="U60" s="188" t="s">
        <v>208</v>
      </c>
      <c r="W60" s="191">
        <v>42201</v>
      </c>
      <c r="X60" s="13">
        <v>24.65</v>
      </c>
      <c r="Y60" s="13">
        <v>24.68</v>
      </c>
      <c r="Z60" s="13">
        <v>24.16</v>
      </c>
      <c r="AA60" s="13">
        <v>24.27</v>
      </c>
      <c r="AB60" s="137">
        <v>6634000</v>
      </c>
      <c r="AC60" s="13">
        <v>23.98</v>
      </c>
      <c r="AD60">
        <f t="shared" si="5"/>
        <v>0.51999999999999957</v>
      </c>
      <c r="AE60" s="196">
        <f t="shared" si="6"/>
        <v>-5.3919535462463308E-3</v>
      </c>
    </row>
    <row r="61" spans="15:31" x14ac:dyDescent="0.25">
      <c r="O61" s="125">
        <v>1</v>
      </c>
      <c r="P61" s="125">
        <f t="shared" si="7"/>
        <v>19.170000000000002</v>
      </c>
      <c r="T61" s="194" t="s">
        <v>135</v>
      </c>
      <c r="U61" s="189">
        <v>15640604</v>
      </c>
      <c r="W61" s="191">
        <v>42200</v>
      </c>
      <c r="X61" s="13">
        <v>24.97</v>
      </c>
      <c r="Y61" s="13">
        <v>25.1</v>
      </c>
      <c r="Z61" s="13">
        <v>24.21</v>
      </c>
      <c r="AA61" s="13">
        <v>24.4</v>
      </c>
      <c r="AB61" s="137">
        <v>8365100</v>
      </c>
      <c r="AC61" s="13">
        <v>24.11</v>
      </c>
      <c r="AD61">
        <f t="shared" si="5"/>
        <v>0.89000000000000057</v>
      </c>
      <c r="AE61" s="196">
        <f t="shared" si="6"/>
        <v>-2.7037933817594895E-2</v>
      </c>
    </row>
    <row r="62" spans="15:31" x14ac:dyDescent="0.25">
      <c r="O62" s="125">
        <v>0.99</v>
      </c>
      <c r="P62" s="125">
        <f t="shared" si="7"/>
        <v>18.978300000000001</v>
      </c>
      <c r="T62" s="194" t="s">
        <v>140</v>
      </c>
      <c r="U62" s="189">
        <v>11646000</v>
      </c>
      <c r="W62" s="191">
        <v>42199</v>
      </c>
      <c r="X62" s="13">
        <v>24.72</v>
      </c>
      <c r="Y62" s="13">
        <v>25.25</v>
      </c>
      <c r="Z62" s="13">
        <v>24.62</v>
      </c>
      <c r="AA62" s="13">
        <v>25.08</v>
      </c>
      <c r="AB62" s="137">
        <v>9034300</v>
      </c>
      <c r="AC62" s="13">
        <v>24.78</v>
      </c>
      <c r="AD62">
        <f t="shared" si="5"/>
        <v>0.62999999999999901</v>
      </c>
      <c r="AE62" s="196">
        <f t="shared" si="6"/>
        <v>1.4326647564469885E-2</v>
      </c>
    </row>
    <row r="63" spans="15:31" x14ac:dyDescent="0.25">
      <c r="O63" s="125">
        <v>0.98</v>
      </c>
      <c r="P63" s="125">
        <f t="shared" si="7"/>
        <v>18.7866</v>
      </c>
      <c r="T63" s="194" t="s">
        <v>136</v>
      </c>
      <c r="U63" s="188" t="s">
        <v>209</v>
      </c>
      <c r="W63" s="191">
        <v>42198</v>
      </c>
      <c r="X63" s="13">
        <v>24.38</v>
      </c>
      <c r="Y63" s="13">
        <v>24.77</v>
      </c>
      <c r="Z63" s="13">
        <v>24.32</v>
      </c>
      <c r="AA63" s="13">
        <v>24.73</v>
      </c>
      <c r="AB63" s="137">
        <v>5953300</v>
      </c>
      <c r="AC63" s="13">
        <v>24.43</v>
      </c>
      <c r="AD63">
        <f t="shared" si="5"/>
        <v>0.44999999999999929</v>
      </c>
      <c r="AE63" s="196">
        <f t="shared" si="6"/>
        <v>1.1175496688741626E-2</v>
      </c>
    </row>
    <row r="64" spans="15:31" x14ac:dyDescent="0.25">
      <c r="O64" s="125">
        <v>0.97</v>
      </c>
      <c r="P64" s="125">
        <f t="shared" si="7"/>
        <v>18.594900000000003</v>
      </c>
      <c r="T64" s="194" t="s">
        <v>141</v>
      </c>
      <c r="U64" s="188">
        <v>14.68</v>
      </c>
      <c r="W64" s="191">
        <v>42195</v>
      </c>
      <c r="X64" s="13">
        <v>24.98</v>
      </c>
      <c r="Y64" s="13">
        <v>25.23</v>
      </c>
      <c r="Z64" s="13">
        <v>24.35</v>
      </c>
      <c r="AA64" s="13">
        <v>24.46</v>
      </c>
      <c r="AB64" s="137">
        <v>6841800</v>
      </c>
      <c r="AC64" s="13">
        <v>24.16</v>
      </c>
      <c r="AD64">
        <f t="shared" si="5"/>
        <v>0.87999999999999901</v>
      </c>
      <c r="AE64" s="196">
        <f t="shared" si="6"/>
        <v>-1.3071895424836666E-2</v>
      </c>
    </row>
    <row r="65" spans="15:31" x14ac:dyDescent="0.25">
      <c r="O65" s="125">
        <v>0.96</v>
      </c>
      <c r="P65" s="125">
        <f t="shared" si="7"/>
        <v>18.403200000000002</v>
      </c>
      <c r="T65" s="194" t="s">
        <v>142</v>
      </c>
      <c r="U65" s="188">
        <v>1.03</v>
      </c>
      <c r="W65" s="191">
        <v>42194</v>
      </c>
      <c r="X65" s="13">
        <v>25.22</v>
      </c>
      <c r="Y65" s="13">
        <v>25.38</v>
      </c>
      <c r="Z65" s="13">
        <v>24.75</v>
      </c>
      <c r="AA65" s="13">
        <v>24.78</v>
      </c>
      <c r="AB65" s="137">
        <v>9405400</v>
      </c>
      <c r="AC65" s="13">
        <v>24.48</v>
      </c>
      <c r="AD65">
        <f t="shared" si="5"/>
        <v>0.62999999999999901</v>
      </c>
      <c r="AE65" s="196">
        <f t="shared" si="6"/>
        <v>2.0466639377814122E-3</v>
      </c>
    </row>
    <row r="66" spans="15:31" x14ac:dyDescent="0.25">
      <c r="O66" s="125">
        <v>0.95</v>
      </c>
      <c r="P66" s="125">
        <f t="shared" si="7"/>
        <v>18.211500000000001</v>
      </c>
      <c r="T66" s="194" t="s">
        <v>137</v>
      </c>
      <c r="U66" s="188" t="s">
        <v>210</v>
      </c>
      <c r="W66" s="191">
        <v>42193</v>
      </c>
      <c r="X66" s="13">
        <v>25.52</v>
      </c>
      <c r="Y66" s="13">
        <v>25.66</v>
      </c>
      <c r="Z66" s="13">
        <v>24.54</v>
      </c>
      <c r="AA66" s="13">
        <v>24.73</v>
      </c>
      <c r="AB66" s="137">
        <v>7133500</v>
      </c>
      <c r="AC66" s="13">
        <v>24.43</v>
      </c>
      <c r="AD66">
        <f t="shared" si="5"/>
        <v>1.120000000000001</v>
      </c>
      <c r="AE66" s="196">
        <f t="shared" si="6"/>
        <v>-3.818897637795271E-2</v>
      </c>
    </row>
    <row r="67" spans="15:31" x14ac:dyDescent="0.25">
      <c r="O67" s="125">
        <v>0.94</v>
      </c>
      <c r="P67" s="125">
        <f t="shared" si="7"/>
        <v>18.0198</v>
      </c>
      <c r="W67" s="191">
        <v>42192</v>
      </c>
      <c r="X67" s="13">
        <v>25.07</v>
      </c>
      <c r="Y67" s="13">
        <v>25.84</v>
      </c>
      <c r="Z67" s="13">
        <v>24.45</v>
      </c>
      <c r="AA67" s="13">
        <v>25.71</v>
      </c>
      <c r="AB67" s="137">
        <v>8451100</v>
      </c>
      <c r="AC67" s="13">
        <v>25.4</v>
      </c>
      <c r="AD67">
        <f t="shared" si="5"/>
        <v>1.3900000000000006</v>
      </c>
      <c r="AE67" s="196">
        <f t="shared" si="6"/>
        <v>2.3368251410152974E-2</v>
      </c>
    </row>
    <row r="68" spans="15:31" x14ac:dyDescent="0.25">
      <c r="O68" s="125">
        <v>0.93</v>
      </c>
      <c r="P68" s="125">
        <f t="shared" si="7"/>
        <v>17.828100000000003</v>
      </c>
      <c r="W68" s="191">
        <v>42191</v>
      </c>
      <c r="X68" s="13">
        <v>25.28</v>
      </c>
      <c r="Y68" s="13">
        <v>25.48</v>
      </c>
      <c r="Z68" s="13">
        <v>25.05</v>
      </c>
      <c r="AA68" s="13">
        <v>25.12</v>
      </c>
      <c r="AB68" s="137">
        <v>6449200</v>
      </c>
      <c r="AC68" s="13">
        <v>24.82</v>
      </c>
      <c r="AD68">
        <f t="shared" si="5"/>
        <v>0.42999999999999972</v>
      </c>
      <c r="AE68" s="196" t="e">
        <f t="shared" si="6"/>
        <v>#DIV/0!</v>
      </c>
    </row>
    <row r="69" spans="15:31" x14ac:dyDescent="0.25">
      <c r="O69" s="125">
        <v>0.92</v>
      </c>
      <c r="P69" s="125">
        <f t="shared" si="7"/>
        <v>17.636400000000002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96" t="e">
        <f t="shared" si="6"/>
        <v>#DIV/0!</v>
      </c>
    </row>
    <row r="70" spans="15:31" x14ac:dyDescent="0.25">
      <c r="O70" s="125">
        <v>0.91</v>
      </c>
      <c r="P70" s="125">
        <f t="shared" si="7"/>
        <v>17.444700000000001</v>
      </c>
    </row>
    <row r="71" spans="15:31" x14ac:dyDescent="0.25">
      <c r="O71" s="125">
        <v>0.9</v>
      </c>
      <c r="P71" s="125">
        <f t="shared" si="7"/>
        <v>17.253000000000004</v>
      </c>
    </row>
  </sheetData>
  <mergeCells count="3">
    <mergeCell ref="O50:P50"/>
    <mergeCell ref="G7:G8"/>
    <mergeCell ref="G10:G16"/>
  </mergeCells>
  <conditionalFormatting sqref="Q7">
    <cfRule type="expression" dxfId="67" priority="6">
      <formula>Q7&gt;0</formula>
    </cfRule>
    <cfRule type="expression" dxfId="66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0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1">
        <v>42283</v>
      </c>
      <c r="X2" s="57">
        <v>16.010000000000002</v>
      </c>
      <c r="Y2" s="57">
        <v>16.2</v>
      </c>
      <c r="Z2" s="57">
        <v>15.71</v>
      </c>
      <c r="AA2" s="57">
        <v>15.96</v>
      </c>
      <c r="AB2" s="146">
        <v>5690800</v>
      </c>
      <c r="AC2" s="12">
        <v>15.96</v>
      </c>
      <c r="AD2" s="2">
        <f>Y2-Z2</f>
        <v>0.48999999999999844</v>
      </c>
      <c r="AE2" s="196">
        <f>AC2/AC3-1</f>
        <v>-5.6074766355139749E-3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81">
        <v>42282</v>
      </c>
      <c r="X3" s="57">
        <v>15.5</v>
      </c>
      <c r="Y3" s="57">
        <v>16.09</v>
      </c>
      <c r="Z3" s="57">
        <v>15.5</v>
      </c>
      <c r="AA3" s="57">
        <v>16.05</v>
      </c>
      <c r="AB3" s="146">
        <v>6309200</v>
      </c>
      <c r="AC3" s="12">
        <v>16.05</v>
      </c>
      <c r="AD3" s="2">
        <f t="shared" ref="AD3:AD66" si="2">Y3-Z3</f>
        <v>0.58999999999999986</v>
      </c>
      <c r="AE3" s="196">
        <f t="shared" ref="AE3:AE66" si="3">AC3/AC4-1</f>
        <v>4.2207792207792139E-2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2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15.96</v>
      </c>
      <c r="T4" s="1">
        <v>42263</v>
      </c>
      <c r="U4" s="49" t="s">
        <v>120</v>
      </c>
      <c r="W4" s="181">
        <v>42279</v>
      </c>
      <c r="X4" s="57">
        <v>14.64</v>
      </c>
      <c r="Y4" s="57">
        <v>15.41</v>
      </c>
      <c r="Z4" s="57">
        <v>14.53</v>
      </c>
      <c r="AA4" s="57">
        <v>15.4</v>
      </c>
      <c r="AB4" s="146">
        <v>5478200</v>
      </c>
      <c r="AC4" s="12">
        <v>15.4</v>
      </c>
      <c r="AD4" s="2">
        <f t="shared" si="2"/>
        <v>0.88000000000000078</v>
      </c>
      <c r="AE4" s="196">
        <f t="shared" si="3"/>
        <v>4.5485403937542523E-2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2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69250.44</v>
      </c>
      <c r="T5" s="1">
        <v>42313</v>
      </c>
      <c r="U5" s="49" t="s">
        <v>187</v>
      </c>
      <c r="W5" s="181">
        <v>42278</v>
      </c>
      <c r="X5" s="57">
        <v>14.66</v>
      </c>
      <c r="Y5" s="57">
        <v>15.05</v>
      </c>
      <c r="Z5" s="57">
        <v>14.35</v>
      </c>
      <c r="AA5" s="57">
        <v>14.73</v>
      </c>
      <c r="AB5" s="146">
        <v>5078200</v>
      </c>
      <c r="AC5" s="12">
        <v>14.73</v>
      </c>
      <c r="AD5" s="2">
        <f t="shared" si="2"/>
        <v>0.70000000000000107</v>
      </c>
      <c r="AE5" s="196">
        <f t="shared" si="3"/>
        <v>8.9041095890411981E-3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2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81">
        <v>42277</v>
      </c>
      <c r="X6" s="57">
        <v>14.44</v>
      </c>
      <c r="Y6" s="57">
        <v>14.73</v>
      </c>
      <c r="Z6" s="57">
        <v>14.34</v>
      </c>
      <c r="AA6" s="57">
        <v>14.6</v>
      </c>
      <c r="AB6" s="146">
        <v>6181900</v>
      </c>
      <c r="AC6" s="12">
        <v>14.6</v>
      </c>
      <c r="AD6" s="2">
        <f t="shared" si="2"/>
        <v>0.39000000000000057</v>
      </c>
      <c r="AE6" s="196">
        <f t="shared" si="3"/>
        <v>2.0979020979020824E-2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2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-8100.4899999999907</v>
      </c>
      <c r="R7" s="214" t="s">
        <v>367</v>
      </c>
      <c r="W7" s="181">
        <v>42276</v>
      </c>
      <c r="X7" s="57">
        <v>14.44</v>
      </c>
      <c r="Y7" s="57">
        <v>14.49</v>
      </c>
      <c r="Z7" s="57">
        <v>14.21</v>
      </c>
      <c r="AA7" s="57">
        <v>14.3</v>
      </c>
      <c r="AB7" s="146">
        <v>4849100</v>
      </c>
      <c r="AC7" s="12">
        <v>14.3</v>
      </c>
      <c r="AD7" s="2">
        <f t="shared" si="2"/>
        <v>0.27999999999999936</v>
      </c>
      <c r="AE7" s="196">
        <f t="shared" si="3"/>
        <v>-3.4843205574912606E-3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1">
        <v>42275</v>
      </c>
      <c r="X8" s="57">
        <v>14.36</v>
      </c>
      <c r="Y8" s="57">
        <v>14.54</v>
      </c>
      <c r="Z8" s="57">
        <v>14.26</v>
      </c>
      <c r="AA8" s="57">
        <v>14.35</v>
      </c>
      <c r="AB8" s="146">
        <v>6842000</v>
      </c>
      <c r="AC8" s="12">
        <v>14.35</v>
      </c>
      <c r="AD8" s="2">
        <f t="shared" si="2"/>
        <v>0.27999999999999936</v>
      </c>
      <c r="AE8" s="196">
        <f t="shared" si="3"/>
        <v>-3.4722222222223209E-3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1">
        <v>42272</v>
      </c>
      <c r="X9" s="57">
        <v>14.57</v>
      </c>
      <c r="Y9" s="57">
        <v>14.67</v>
      </c>
      <c r="Z9" s="57">
        <v>14.32</v>
      </c>
      <c r="AA9" s="57">
        <v>14.4</v>
      </c>
      <c r="AB9" s="146">
        <v>4179100</v>
      </c>
      <c r="AC9" s="12">
        <v>14.4</v>
      </c>
      <c r="AD9" s="2">
        <f t="shared" si="2"/>
        <v>0.34999999999999964</v>
      </c>
      <c r="AE9" s="196">
        <f t="shared" si="3"/>
        <v>-4.1493775933609811E-3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1">
        <v>42271</v>
      </c>
      <c r="X10" s="57">
        <v>14.52</v>
      </c>
      <c r="Y10" s="57">
        <v>14.68</v>
      </c>
      <c r="Z10" s="57">
        <v>14.09</v>
      </c>
      <c r="AA10" s="57">
        <v>14.46</v>
      </c>
      <c r="AB10" s="146">
        <v>6051100</v>
      </c>
      <c r="AC10" s="12">
        <v>14.46</v>
      </c>
      <c r="AD10" s="2">
        <f t="shared" si="2"/>
        <v>0.58999999999999986</v>
      </c>
      <c r="AE10" s="196">
        <f t="shared" si="3"/>
        <v>-1.3642564802182733E-2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1">
        <v>42270</v>
      </c>
      <c r="X11" s="57">
        <v>14.79</v>
      </c>
      <c r="Y11" s="57">
        <v>15.14</v>
      </c>
      <c r="Z11" s="57">
        <v>14.57</v>
      </c>
      <c r="AA11" s="57">
        <v>14.66</v>
      </c>
      <c r="AB11" s="146">
        <v>5434600</v>
      </c>
      <c r="AC11" s="12">
        <v>14.66</v>
      </c>
      <c r="AD11" s="2">
        <f t="shared" si="2"/>
        <v>0.57000000000000028</v>
      </c>
      <c r="AE11" s="196">
        <f t="shared" si="3"/>
        <v>-8.789722785665921E-3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1">
        <v>42269</v>
      </c>
      <c r="X12" s="57">
        <v>15.26</v>
      </c>
      <c r="Y12" s="57">
        <v>15.27</v>
      </c>
      <c r="Z12" s="57">
        <v>14.34</v>
      </c>
      <c r="AA12" s="57">
        <v>14.79</v>
      </c>
      <c r="AB12" s="146">
        <v>8531500</v>
      </c>
      <c r="AC12" s="12">
        <v>14.79</v>
      </c>
      <c r="AD12" s="2">
        <f t="shared" si="2"/>
        <v>0.92999999999999972</v>
      </c>
      <c r="AE12" s="196">
        <f t="shared" si="3"/>
        <v>-3.7735849056603765E-2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1">
        <v>42268</v>
      </c>
      <c r="X13" s="57">
        <v>15.59</v>
      </c>
      <c r="Y13" s="57">
        <v>15.88</v>
      </c>
      <c r="Z13" s="57">
        <v>15.31</v>
      </c>
      <c r="AA13" s="57">
        <v>15.37</v>
      </c>
      <c r="AB13" s="146">
        <v>5296200</v>
      </c>
      <c r="AC13" s="12">
        <v>15.37</v>
      </c>
      <c r="AD13" s="2">
        <f t="shared" si="2"/>
        <v>0.57000000000000028</v>
      </c>
      <c r="AE13" s="196">
        <f t="shared" si="3"/>
        <v>-7.7469335054874966E-3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1">
        <v>42265</v>
      </c>
      <c r="X14" s="57">
        <v>16.100000000000001</v>
      </c>
      <c r="Y14" s="57">
        <v>16.11</v>
      </c>
      <c r="Z14" s="57">
        <v>15.4</v>
      </c>
      <c r="AA14" s="57">
        <v>15.49</v>
      </c>
      <c r="AB14" s="146">
        <v>6544900</v>
      </c>
      <c r="AC14" s="12">
        <v>15.49</v>
      </c>
      <c r="AD14" s="2">
        <f t="shared" si="2"/>
        <v>0.70999999999999908</v>
      </c>
      <c r="AE14" s="196">
        <f t="shared" si="3"/>
        <v>-2.8230865746549538E-2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1">
        <v>42264</v>
      </c>
      <c r="X15" s="57">
        <v>15.88</v>
      </c>
      <c r="Y15" s="57">
        <v>16.21</v>
      </c>
      <c r="Z15" s="57">
        <v>15.74</v>
      </c>
      <c r="AA15" s="57">
        <v>15.94</v>
      </c>
      <c r="AB15" s="146">
        <v>2671800</v>
      </c>
      <c r="AC15" s="12">
        <v>15.94</v>
      </c>
      <c r="AD15" s="2">
        <f t="shared" si="2"/>
        <v>0.47000000000000064</v>
      </c>
      <c r="AE15" s="196">
        <f t="shared" si="3"/>
        <v>5.6782334384857247E-3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1">
        <v>42263</v>
      </c>
      <c r="X16" s="57">
        <v>15.78</v>
      </c>
      <c r="Y16" s="57">
        <v>15.98</v>
      </c>
      <c r="Z16" s="57">
        <v>15.77</v>
      </c>
      <c r="AA16" s="57">
        <v>15.85</v>
      </c>
      <c r="AB16" s="146">
        <v>2345300</v>
      </c>
      <c r="AC16" s="12">
        <v>15.85</v>
      </c>
      <c r="AD16" s="2">
        <f t="shared" si="2"/>
        <v>0.21000000000000085</v>
      </c>
      <c r="AE16" s="196">
        <f t="shared" si="3"/>
        <v>3.7998733375554927E-3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1">
        <v>42262</v>
      </c>
      <c r="X17" s="57">
        <v>15.82</v>
      </c>
      <c r="Y17" s="57">
        <v>15.9</v>
      </c>
      <c r="Z17" s="57">
        <v>15.62</v>
      </c>
      <c r="AA17" s="57">
        <v>15.79</v>
      </c>
      <c r="AB17" s="146">
        <v>3650900</v>
      </c>
      <c r="AC17" s="12">
        <v>15.79</v>
      </c>
      <c r="AD17" s="2">
        <f t="shared" si="2"/>
        <v>0.28000000000000114</v>
      </c>
      <c r="AE17" s="196">
        <f t="shared" si="3"/>
        <v>1.4129736673089255E-2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1">
        <v>42261</v>
      </c>
      <c r="X18" s="57">
        <v>15.26</v>
      </c>
      <c r="Y18" s="57">
        <v>15.6</v>
      </c>
      <c r="Z18" s="57">
        <v>15.12</v>
      </c>
      <c r="AA18" s="57">
        <v>15.57</v>
      </c>
      <c r="AB18" s="146">
        <v>4760800</v>
      </c>
      <c r="AC18" s="12">
        <v>15.57</v>
      </c>
      <c r="AD18" s="2">
        <f t="shared" si="2"/>
        <v>0.48000000000000043</v>
      </c>
      <c r="AE18" s="196">
        <f t="shared" si="3"/>
        <v>2.5016458196181812E-2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1">
        <v>42258</v>
      </c>
      <c r="X19" s="57">
        <v>15.26</v>
      </c>
      <c r="Y19" s="57">
        <v>15.36</v>
      </c>
      <c r="Z19" s="57">
        <v>15.05</v>
      </c>
      <c r="AA19" s="57">
        <v>15.19</v>
      </c>
      <c r="AB19" s="146">
        <v>3650700</v>
      </c>
      <c r="AC19" s="12">
        <v>15.19</v>
      </c>
      <c r="AD19" s="2">
        <f t="shared" si="2"/>
        <v>0.30999999999999872</v>
      </c>
      <c r="AE19" s="196">
        <f t="shared" si="3"/>
        <v>-5.8900523560209139E-3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1">
        <v>42257</v>
      </c>
      <c r="X20" s="57">
        <v>15.46</v>
      </c>
      <c r="Y20" s="57">
        <v>15.58</v>
      </c>
      <c r="Z20" s="57">
        <v>15.22</v>
      </c>
      <c r="AA20" s="57">
        <v>15.28</v>
      </c>
      <c r="AB20" s="146">
        <v>3522800</v>
      </c>
      <c r="AC20" s="12">
        <v>15.28</v>
      </c>
      <c r="AD20" s="2">
        <f t="shared" si="2"/>
        <v>0.35999999999999943</v>
      </c>
      <c r="AE20" s="196">
        <f t="shared" si="3"/>
        <v>-1.2919896640826933E-2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1">
        <v>42256</v>
      </c>
      <c r="X21" s="57">
        <v>15.57</v>
      </c>
      <c r="Y21" s="57">
        <v>15.82</v>
      </c>
      <c r="Z21" s="57">
        <v>15.46</v>
      </c>
      <c r="AA21" s="57">
        <v>15.48</v>
      </c>
      <c r="AB21" s="146">
        <v>3903500</v>
      </c>
      <c r="AC21" s="12">
        <v>15.48</v>
      </c>
      <c r="AD21" s="2">
        <f t="shared" si="2"/>
        <v>0.35999999999999943</v>
      </c>
      <c r="AE21" s="196">
        <f t="shared" si="3"/>
        <v>0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1">
        <v>42255</v>
      </c>
      <c r="X22" s="57">
        <v>15.22</v>
      </c>
      <c r="Y22" s="57">
        <v>15.52</v>
      </c>
      <c r="Z22" s="57">
        <v>15.1</v>
      </c>
      <c r="AA22" s="57">
        <v>15.48</v>
      </c>
      <c r="AB22" s="146">
        <v>4954300</v>
      </c>
      <c r="AC22" s="12">
        <v>15.48</v>
      </c>
      <c r="AD22" s="2">
        <f t="shared" si="2"/>
        <v>0.41999999999999993</v>
      </c>
      <c r="AE22" s="196">
        <f t="shared" si="3"/>
        <v>2.5165562913907369E-2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1">
        <v>42251</v>
      </c>
      <c r="X23" s="57">
        <v>15.24</v>
      </c>
      <c r="Y23" s="57">
        <v>15.43</v>
      </c>
      <c r="Z23" s="57">
        <v>15.01</v>
      </c>
      <c r="AA23" s="57">
        <v>15.1</v>
      </c>
      <c r="AB23" s="146">
        <v>3889000</v>
      </c>
      <c r="AC23" s="12">
        <v>15.1</v>
      </c>
      <c r="AD23" s="2">
        <f t="shared" si="2"/>
        <v>0.41999999999999993</v>
      </c>
      <c r="AE23" s="196">
        <f t="shared" si="3"/>
        <v>-2.1386908619572265E-2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1">
        <v>42250</v>
      </c>
      <c r="X24" s="57">
        <v>15.32</v>
      </c>
      <c r="Y24" s="57">
        <v>15.74</v>
      </c>
      <c r="Z24" s="57">
        <v>15.2</v>
      </c>
      <c r="AA24" s="57">
        <v>15.43</v>
      </c>
      <c r="AB24" s="146">
        <v>3853100</v>
      </c>
      <c r="AC24" s="12">
        <v>15.43</v>
      </c>
      <c r="AD24" s="2">
        <f t="shared" si="2"/>
        <v>0.54000000000000092</v>
      </c>
      <c r="AE24" s="196">
        <f t="shared" si="3"/>
        <v>8.4967320261437607E-3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81">
        <v>42249</v>
      </c>
      <c r="X25" s="57">
        <v>15.66</v>
      </c>
      <c r="Y25" s="57">
        <v>15.69</v>
      </c>
      <c r="Z25" s="57">
        <v>15.07</v>
      </c>
      <c r="AA25" s="57">
        <v>15.3</v>
      </c>
      <c r="AB25" s="146">
        <v>3721200</v>
      </c>
      <c r="AC25" s="12">
        <v>15.3</v>
      </c>
      <c r="AD25" s="2">
        <f t="shared" si="2"/>
        <v>0.61999999999999922</v>
      </c>
      <c r="AE25" s="196">
        <f t="shared" si="3"/>
        <v>-7.1382219338091968E-3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1">
        <v>42248</v>
      </c>
      <c r="X26" s="57">
        <v>15.67</v>
      </c>
      <c r="Y26" s="57">
        <v>15.85</v>
      </c>
      <c r="Z26" s="57">
        <v>15.3</v>
      </c>
      <c r="AA26" s="57">
        <v>15.41</v>
      </c>
      <c r="AB26" s="146">
        <v>6971500</v>
      </c>
      <c r="AC26" s="12">
        <v>15.41</v>
      </c>
      <c r="AD26" s="2">
        <f t="shared" si="2"/>
        <v>0.54999999999999893</v>
      </c>
      <c r="AE26" s="196">
        <f t="shared" si="3"/>
        <v>-3.3249686323713834E-2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1">
        <v>42247</v>
      </c>
      <c r="X27" s="57">
        <v>16.09</v>
      </c>
      <c r="Y27" s="57">
        <v>16.16</v>
      </c>
      <c r="Z27" s="57">
        <v>15.8</v>
      </c>
      <c r="AA27" s="57">
        <v>15.94</v>
      </c>
      <c r="AB27" s="146">
        <v>4875600</v>
      </c>
      <c r="AC27" s="12">
        <v>15.94</v>
      </c>
      <c r="AD27" s="2">
        <f t="shared" si="2"/>
        <v>0.35999999999999943</v>
      </c>
      <c r="AE27" s="196">
        <f t="shared" si="3"/>
        <v>-1.6656384947563274E-2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1">
        <v>42244</v>
      </c>
      <c r="X28" s="57">
        <v>15.87</v>
      </c>
      <c r="Y28" s="57">
        <v>16.47</v>
      </c>
      <c r="Z28" s="57">
        <v>15.83</v>
      </c>
      <c r="AA28" s="57">
        <v>16.21</v>
      </c>
      <c r="AB28" s="146">
        <v>6175300</v>
      </c>
      <c r="AC28" s="12">
        <v>16.21</v>
      </c>
      <c r="AD28" s="2">
        <f t="shared" si="2"/>
        <v>0.63999999999999879</v>
      </c>
      <c r="AE28" s="196">
        <f t="shared" si="3"/>
        <v>2.0138451856513528E-2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1">
        <v>42243</v>
      </c>
      <c r="X29" s="57">
        <v>15.62</v>
      </c>
      <c r="Y29" s="57">
        <v>15.93</v>
      </c>
      <c r="Z29" s="57">
        <v>15.51</v>
      </c>
      <c r="AA29" s="57">
        <v>15.89</v>
      </c>
      <c r="AB29" s="146">
        <v>12038900</v>
      </c>
      <c r="AC29" s="12">
        <v>15.89</v>
      </c>
      <c r="AD29" s="2">
        <f t="shared" si="2"/>
        <v>0.41999999999999993</v>
      </c>
      <c r="AE29" s="196">
        <f t="shared" si="3"/>
        <v>2.9145077720207357E-2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1">
        <v>42242</v>
      </c>
      <c r="X30" s="57">
        <v>15.41</v>
      </c>
      <c r="Y30" s="57">
        <v>15.55</v>
      </c>
      <c r="Z30" s="57">
        <v>14.93</v>
      </c>
      <c r="AA30" s="57">
        <v>15.44</v>
      </c>
      <c r="AB30" s="146">
        <v>9433300</v>
      </c>
      <c r="AC30" s="12">
        <v>15.44</v>
      </c>
      <c r="AD30" s="2">
        <f t="shared" si="2"/>
        <v>0.62000000000000099</v>
      </c>
      <c r="AE30" s="196">
        <f t="shared" si="3"/>
        <v>1.9815059445178251E-2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1">
        <v>42241</v>
      </c>
      <c r="X31" s="57">
        <v>16.3</v>
      </c>
      <c r="Y31" s="57">
        <v>16.37</v>
      </c>
      <c r="Z31" s="57">
        <v>15.14</v>
      </c>
      <c r="AA31" s="57">
        <v>15.14</v>
      </c>
      <c r="AB31" s="146">
        <v>6009700</v>
      </c>
      <c r="AC31" s="12">
        <v>15.14</v>
      </c>
      <c r="AD31" s="2">
        <f t="shared" si="2"/>
        <v>1.2300000000000004</v>
      </c>
      <c r="AE31" s="196">
        <f t="shared" si="3"/>
        <v>-4.5998739760554463E-2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81">
        <v>42240</v>
      </c>
      <c r="X32" s="57">
        <v>15.44</v>
      </c>
      <c r="Y32" s="57">
        <v>16.760000000000002</v>
      </c>
      <c r="Z32" s="57">
        <v>15</v>
      </c>
      <c r="AA32" s="57">
        <v>15.87</v>
      </c>
      <c r="AB32" s="146">
        <v>6552200</v>
      </c>
      <c r="AC32" s="12">
        <v>15.87</v>
      </c>
      <c r="AD32" s="2">
        <f t="shared" si="2"/>
        <v>1.7600000000000016</v>
      </c>
      <c r="AE32" s="196">
        <f t="shared" si="3"/>
        <v>-3.8181818181818206E-2</v>
      </c>
    </row>
    <row r="33" spans="1:31" x14ac:dyDescent="0.25">
      <c r="Q33" s="2"/>
      <c r="W33" s="181">
        <v>42237</v>
      </c>
      <c r="X33" s="57">
        <v>16.73</v>
      </c>
      <c r="Y33" s="57">
        <v>16.850000000000001</v>
      </c>
      <c r="Z33" s="57">
        <v>16.350000000000001</v>
      </c>
      <c r="AA33" s="57">
        <v>16.5</v>
      </c>
      <c r="AB33" s="146">
        <v>4323600</v>
      </c>
      <c r="AC33" s="12">
        <v>16.5</v>
      </c>
      <c r="AD33" s="2">
        <f t="shared" si="2"/>
        <v>0.5</v>
      </c>
      <c r="AE33" s="196">
        <f t="shared" si="3"/>
        <v>-2.5398700531600649E-2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81">
        <v>42236</v>
      </c>
      <c r="X34" s="57">
        <v>17.239999999999998</v>
      </c>
      <c r="Y34" s="57">
        <v>17.420000000000002</v>
      </c>
      <c r="Z34" s="57">
        <v>16.920000000000002</v>
      </c>
      <c r="AA34" s="57">
        <v>16.93</v>
      </c>
      <c r="AB34" s="146">
        <v>4935900</v>
      </c>
      <c r="AC34" s="12">
        <v>16.93</v>
      </c>
      <c r="AD34" s="2">
        <f t="shared" si="2"/>
        <v>0.5</v>
      </c>
      <c r="AE34" s="196">
        <f t="shared" si="3"/>
        <v>-2.8686173264486525E-2</v>
      </c>
    </row>
    <row r="35" spans="1:31" x14ac:dyDescent="0.25">
      <c r="W35" s="181">
        <v>42235</v>
      </c>
      <c r="X35" s="57">
        <v>17.420000000000002</v>
      </c>
      <c r="Y35" s="57">
        <v>17.7</v>
      </c>
      <c r="Z35" s="57">
        <v>17.27</v>
      </c>
      <c r="AA35" s="57">
        <v>17.43</v>
      </c>
      <c r="AB35" s="146">
        <v>3380000</v>
      </c>
      <c r="AC35" s="12">
        <v>17.43</v>
      </c>
      <c r="AD35" s="2">
        <f t="shared" si="2"/>
        <v>0.42999999999999972</v>
      </c>
      <c r="AE35" s="196">
        <f t="shared" si="3"/>
        <v>-4.5688178183895811E-3</v>
      </c>
    </row>
    <row r="36" spans="1:31" x14ac:dyDescent="0.25">
      <c r="W36" s="181">
        <v>42234</v>
      </c>
      <c r="X36" s="57">
        <v>17.54</v>
      </c>
      <c r="Y36" s="57">
        <v>17.62</v>
      </c>
      <c r="Z36" s="57">
        <v>17.239999999999998</v>
      </c>
      <c r="AA36" s="57">
        <v>17.510000000000002</v>
      </c>
      <c r="AB36" s="146">
        <v>4677000</v>
      </c>
      <c r="AC36" s="12">
        <v>17.510000000000002</v>
      </c>
      <c r="AD36" s="2">
        <f t="shared" si="2"/>
        <v>0.38000000000000256</v>
      </c>
      <c r="AE36" s="196">
        <f t="shared" si="3"/>
        <v>-2.2792022792021971E-3</v>
      </c>
    </row>
    <row r="37" spans="1:31" x14ac:dyDescent="0.25">
      <c r="W37" s="181">
        <v>42233</v>
      </c>
      <c r="X37" s="57">
        <v>17.399999999999999</v>
      </c>
      <c r="Y37" s="57">
        <v>17.690000000000001</v>
      </c>
      <c r="Z37" s="57">
        <v>17.39</v>
      </c>
      <c r="AA37" s="57">
        <v>17.55</v>
      </c>
      <c r="AB37" s="146">
        <v>3783900</v>
      </c>
      <c r="AC37" s="12">
        <v>17.55</v>
      </c>
      <c r="AD37" s="2">
        <f t="shared" si="2"/>
        <v>0.30000000000000071</v>
      </c>
      <c r="AE37" s="196">
        <f t="shared" si="3"/>
        <v>4.004576659038861E-3</v>
      </c>
    </row>
    <row r="38" spans="1:31" x14ac:dyDescent="0.25">
      <c r="W38" s="181">
        <v>42230</v>
      </c>
      <c r="X38" s="57">
        <v>17.149999999999999</v>
      </c>
      <c r="Y38" s="57">
        <v>17.61</v>
      </c>
      <c r="Z38" s="57">
        <v>17.14</v>
      </c>
      <c r="AA38" s="57">
        <v>17.48</v>
      </c>
      <c r="AB38" s="146">
        <v>6089000</v>
      </c>
      <c r="AC38" s="12">
        <v>17.48</v>
      </c>
      <c r="AD38" s="2">
        <f t="shared" si="2"/>
        <v>0.46999999999999886</v>
      </c>
      <c r="AE38" s="196">
        <f t="shared" si="3"/>
        <v>2.7027027027026973E-2</v>
      </c>
    </row>
    <row r="39" spans="1:31" x14ac:dyDescent="0.25">
      <c r="W39" s="181">
        <v>42229</v>
      </c>
      <c r="X39" s="57">
        <v>17.2</v>
      </c>
      <c r="Y39" s="57">
        <v>17.22</v>
      </c>
      <c r="Z39" s="57">
        <v>16.57</v>
      </c>
      <c r="AA39" s="57">
        <v>17.02</v>
      </c>
      <c r="AB39" s="146">
        <v>4268300</v>
      </c>
      <c r="AC39" s="12">
        <v>17.02</v>
      </c>
      <c r="AD39" s="2">
        <f t="shared" si="2"/>
        <v>0.64999999999999858</v>
      </c>
      <c r="AE39" s="196">
        <f t="shared" si="3"/>
        <v>-9.3131548311990997E-3</v>
      </c>
    </row>
    <row r="40" spans="1:31" x14ac:dyDescent="0.25">
      <c r="G40" s="2"/>
      <c r="W40" s="181">
        <v>42228</v>
      </c>
      <c r="X40" s="57">
        <v>16.579999999999998</v>
      </c>
      <c r="Y40" s="57">
        <v>17.27</v>
      </c>
      <c r="Z40" s="57">
        <v>16.399999999999999</v>
      </c>
      <c r="AA40" s="57">
        <v>17.18</v>
      </c>
      <c r="AB40" s="146">
        <v>6451500</v>
      </c>
      <c r="AC40" s="12">
        <v>17.18</v>
      </c>
      <c r="AD40" s="2">
        <f t="shared" si="2"/>
        <v>0.87000000000000099</v>
      </c>
      <c r="AE40" s="196">
        <f t="shared" si="3"/>
        <v>3.059388122375517E-2</v>
      </c>
    </row>
    <row r="41" spans="1:31" x14ac:dyDescent="0.25">
      <c r="W41" s="181">
        <v>42227</v>
      </c>
      <c r="X41" s="57">
        <v>16.98</v>
      </c>
      <c r="Y41" s="57">
        <v>17.13</v>
      </c>
      <c r="Z41" s="57">
        <v>16.670000000000002</v>
      </c>
      <c r="AA41" s="57">
        <v>16.670000000000002</v>
      </c>
      <c r="AB41" s="146">
        <v>3924600</v>
      </c>
      <c r="AC41" s="12">
        <v>16.670000000000002</v>
      </c>
      <c r="AD41" s="2">
        <f t="shared" si="2"/>
        <v>0.4599999999999973</v>
      </c>
      <c r="AE41" s="196">
        <f t="shared" si="3"/>
        <v>-2.2287390029325449E-2</v>
      </c>
    </row>
    <row r="42" spans="1:31" x14ac:dyDescent="0.25">
      <c r="W42" s="181">
        <v>42226</v>
      </c>
      <c r="X42" s="57">
        <v>17.04</v>
      </c>
      <c r="Y42" s="57">
        <v>17.149999999999999</v>
      </c>
      <c r="Z42" s="57">
        <v>16.88</v>
      </c>
      <c r="AA42" s="57">
        <v>17.05</v>
      </c>
      <c r="AB42" s="146">
        <v>4587800</v>
      </c>
      <c r="AC42" s="12">
        <v>17.05</v>
      </c>
      <c r="AD42" s="2">
        <f t="shared" si="2"/>
        <v>0.26999999999999957</v>
      </c>
      <c r="AE42" s="196">
        <f t="shared" si="3"/>
        <v>3.5314891112421254E-3</v>
      </c>
    </row>
    <row r="43" spans="1:31" x14ac:dyDescent="0.25">
      <c r="W43" s="181">
        <v>42223</v>
      </c>
      <c r="X43" s="57">
        <v>17.22</v>
      </c>
      <c r="Y43" s="57">
        <v>17.46</v>
      </c>
      <c r="Z43" s="57">
        <v>16.920000000000002</v>
      </c>
      <c r="AA43" s="57">
        <v>16.989999999999998</v>
      </c>
      <c r="AB43" s="146">
        <v>3574000</v>
      </c>
      <c r="AC43" s="12">
        <v>16.989999999999998</v>
      </c>
      <c r="AD43" s="2">
        <f t="shared" si="2"/>
        <v>0.53999999999999915</v>
      </c>
      <c r="AE43" s="196">
        <f t="shared" si="3"/>
        <v>-1.7351069982649014E-2</v>
      </c>
    </row>
    <row r="44" spans="1:31" x14ac:dyDescent="0.25">
      <c r="W44" s="181">
        <v>42222</v>
      </c>
      <c r="X44" s="57">
        <v>17.190000000000001</v>
      </c>
      <c r="Y44" s="57">
        <v>17.39</v>
      </c>
      <c r="Z44" s="57">
        <v>17.02</v>
      </c>
      <c r="AA44" s="57">
        <v>17.29</v>
      </c>
      <c r="AB44" s="146">
        <v>5911600</v>
      </c>
      <c r="AC44" s="12">
        <v>17.29</v>
      </c>
      <c r="AD44" s="2">
        <f t="shared" si="2"/>
        <v>0.37000000000000099</v>
      </c>
      <c r="AE44" s="196">
        <f t="shared" si="3"/>
        <v>4.6484601975593787E-3</v>
      </c>
    </row>
    <row r="45" spans="1:31" x14ac:dyDescent="0.25">
      <c r="Q45" s="2"/>
      <c r="W45" s="181">
        <v>42221</v>
      </c>
      <c r="X45" s="57">
        <v>17.41</v>
      </c>
      <c r="Y45" s="57">
        <v>17.690000000000001</v>
      </c>
      <c r="Z45" s="57">
        <v>17.18</v>
      </c>
      <c r="AA45" s="57">
        <v>17.21</v>
      </c>
      <c r="AB45" s="146">
        <v>4406400</v>
      </c>
      <c r="AC45" s="12">
        <v>17.21</v>
      </c>
      <c r="AD45" s="2">
        <f t="shared" si="2"/>
        <v>0.51000000000000156</v>
      </c>
      <c r="AE45" s="196">
        <f t="shared" si="3"/>
        <v>-6.3510392609699151E-3</v>
      </c>
    </row>
    <row r="46" spans="1:31" ht="20.25" thickBot="1" x14ac:dyDescent="0.35">
      <c r="O46" s="264" t="s">
        <v>83</v>
      </c>
      <c r="P46" s="264"/>
      <c r="Q46" s="2"/>
      <c r="T46" s="147" t="s">
        <v>110</v>
      </c>
      <c r="U46" s="151"/>
      <c r="W46" s="181">
        <v>42220</v>
      </c>
      <c r="X46" s="57">
        <v>17.5</v>
      </c>
      <c r="Y46" s="57">
        <v>17.59</v>
      </c>
      <c r="Z46" s="57">
        <v>17.05</v>
      </c>
      <c r="AA46" s="57">
        <v>17.32</v>
      </c>
      <c r="AB46" s="146">
        <v>6909200</v>
      </c>
      <c r="AC46" s="12">
        <v>17.32</v>
      </c>
      <c r="AD46" s="2">
        <f t="shared" si="2"/>
        <v>0.53999999999999915</v>
      </c>
      <c r="AE46" s="196">
        <f t="shared" si="3"/>
        <v>-1.3667425968109215E-2</v>
      </c>
    </row>
    <row r="47" spans="1:31" ht="15.75" thickTop="1" x14ac:dyDescent="0.25">
      <c r="O47" s="125">
        <v>1.1000000000000001</v>
      </c>
      <c r="P47" s="125">
        <f>O47*$Q$4</f>
        <v>17.556000000000001</v>
      </c>
      <c r="Q47" s="2"/>
      <c r="T47" s="150" t="s">
        <v>126</v>
      </c>
      <c r="U47" s="148">
        <v>15.28</v>
      </c>
      <c r="W47" s="181">
        <v>42219</v>
      </c>
      <c r="X47" s="57">
        <v>18.3</v>
      </c>
      <c r="Y47" s="57">
        <v>18.38</v>
      </c>
      <c r="Z47" s="57">
        <v>17.45</v>
      </c>
      <c r="AA47" s="57">
        <v>17.559999999999999</v>
      </c>
      <c r="AB47" s="146">
        <v>6132500</v>
      </c>
      <c r="AC47" s="12">
        <v>17.559999999999999</v>
      </c>
      <c r="AD47" s="2">
        <f t="shared" si="2"/>
        <v>0.92999999999999972</v>
      </c>
      <c r="AE47" s="196">
        <f t="shared" si="3"/>
        <v>-4.0437158469945444E-2</v>
      </c>
    </row>
    <row r="48" spans="1:31" x14ac:dyDescent="0.25">
      <c r="O48" s="125">
        <v>1.0900000000000001</v>
      </c>
      <c r="P48" s="125">
        <f t="shared" ref="P48:P67" si="5">O48*$Q$4</f>
        <v>17.396400000000003</v>
      </c>
      <c r="Q48" s="2"/>
      <c r="T48" s="150" t="s">
        <v>127</v>
      </c>
      <c r="U48" s="148">
        <v>15.26</v>
      </c>
      <c r="W48" s="181">
        <v>42216</v>
      </c>
      <c r="X48" s="57">
        <v>17.71</v>
      </c>
      <c r="Y48" s="57">
        <v>18.73</v>
      </c>
      <c r="Z48" s="57">
        <v>17.71</v>
      </c>
      <c r="AA48" s="57">
        <v>18.3</v>
      </c>
      <c r="AB48" s="146">
        <v>9579500</v>
      </c>
      <c r="AC48" s="12">
        <v>18.3</v>
      </c>
      <c r="AD48" s="2">
        <f t="shared" si="2"/>
        <v>1.0199999999999996</v>
      </c>
      <c r="AE48" s="196">
        <f t="shared" si="3"/>
        <v>4.5714285714285818E-2</v>
      </c>
    </row>
    <row r="49" spans="15:31" x14ac:dyDescent="0.25">
      <c r="O49" s="125">
        <v>1.08</v>
      </c>
      <c r="P49" s="125">
        <f t="shared" si="5"/>
        <v>17.236800000000002</v>
      </c>
      <c r="Q49" s="2"/>
      <c r="T49" s="150" t="s">
        <v>128</v>
      </c>
      <c r="U49" s="148" t="s">
        <v>167</v>
      </c>
      <c r="W49" s="181">
        <v>42215</v>
      </c>
      <c r="X49" s="57">
        <v>18.43</v>
      </c>
      <c r="Y49" s="57">
        <v>19.73</v>
      </c>
      <c r="Z49" s="57">
        <v>17.059999999999999</v>
      </c>
      <c r="AA49" s="57">
        <v>17.5</v>
      </c>
      <c r="AB49" s="146">
        <v>9904400</v>
      </c>
      <c r="AC49" s="12">
        <v>17.5</v>
      </c>
      <c r="AD49" s="2">
        <f t="shared" si="2"/>
        <v>2.6700000000000017</v>
      </c>
      <c r="AE49" s="196">
        <f t="shared" si="3"/>
        <v>5.2315093205051122E-2</v>
      </c>
    </row>
    <row r="50" spans="15:31" x14ac:dyDescent="0.25">
      <c r="O50" s="125">
        <v>1.07</v>
      </c>
      <c r="P50" s="125">
        <f t="shared" si="5"/>
        <v>17.077200000000001</v>
      </c>
      <c r="Q50" s="2"/>
      <c r="T50" s="150" t="s">
        <v>129</v>
      </c>
      <c r="U50" s="148" t="s">
        <v>168</v>
      </c>
      <c r="W50" s="181">
        <v>42214</v>
      </c>
      <c r="X50" s="57">
        <v>16.649999999999999</v>
      </c>
      <c r="Y50" s="57">
        <v>16.77</v>
      </c>
      <c r="Z50" s="57">
        <v>16.57</v>
      </c>
      <c r="AA50" s="57">
        <v>16.63</v>
      </c>
      <c r="AB50" s="146">
        <v>4796900</v>
      </c>
      <c r="AC50" s="12">
        <v>16.63</v>
      </c>
      <c r="AD50" s="2">
        <f t="shared" si="2"/>
        <v>0.19999999999999929</v>
      </c>
      <c r="AE50" s="196">
        <f t="shared" si="3"/>
        <v>-2.9976019184653202E-3</v>
      </c>
    </row>
    <row r="51" spans="15:31" x14ac:dyDescent="0.25">
      <c r="O51" s="125">
        <v>1.06</v>
      </c>
      <c r="P51" s="125">
        <f t="shared" si="5"/>
        <v>16.9176</v>
      </c>
      <c r="Q51" s="2"/>
      <c r="T51" s="150" t="s">
        <v>130</v>
      </c>
      <c r="U51" s="148">
        <v>22.92</v>
      </c>
      <c r="W51" s="181">
        <v>42213</v>
      </c>
      <c r="X51" s="57">
        <v>16.559999999999999</v>
      </c>
      <c r="Y51" s="57">
        <v>16.79</v>
      </c>
      <c r="Z51" s="57">
        <v>16.510000000000002</v>
      </c>
      <c r="AA51" s="57">
        <v>16.68</v>
      </c>
      <c r="AB51" s="146">
        <v>4021900</v>
      </c>
      <c r="AC51" s="12">
        <v>16.68</v>
      </c>
      <c r="AD51" s="2">
        <f t="shared" si="2"/>
        <v>0.27999999999999758</v>
      </c>
      <c r="AE51" s="196">
        <f t="shared" si="3"/>
        <v>6.6385033192515319E-3</v>
      </c>
    </row>
    <row r="52" spans="15:31" x14ac:dyDescent="0.25">
      <c r="O52" s="125">
        <v>1.05</v>
      </c>
      <c r="P52" s="125">
        <f t="shared" si="5"/>
        <v>16.758000000000003</v>
      </c>
      <c r="Q52" s="2"/>
      <c r="T52" s="150" t="s">
        <v>131</v>
      </c>
      <c r="U52" s="148">
        <v>1.00651</v>
      </c>
      <c r="W52" s="181">
        <v>42212</v>
      </c>
      <c r="X52" s="57">
        <v>16.53</v>
      </c>
      <c r="Y52" s="57">
        <v>16.91</v>
      </c>
      <c r="Z52" s="57">
        <v>16.510000000000002</v>
      </c>
      <c r="AA52" s="57">
        <v>16.57</v>
      </c>
      <c r="AB52" s="146">
        <v>6105400</v>
      </c>
      <c r="AC52" s="12">
        <v>16.57</v>
      </c>
      <c r="AD52" s="2">
        <f t="shared" si="2"/>
        <v>0.39999999999999858</v>
      </c>
      <c r="AE52" s="196">
        <f t="shared" si="3"/>
        <v>-2.4081878386513766E-3</v>
      </c>
    </row>
    <row r="53" spans="15:31" x14ac:dyDescent="0.25">
      <c r="O53" s="125">
        <v>1.04</v>
      </c>
      <c r="P53" s="125">
        <f t="shared" si="5"/>
        <v>16.598400000000002</v>
      </c>
      <c r="Q53" s="2"/>
      <c r="T53" s="150" t="s">
        <v>157</v>
      </c>
      <c r="U53" s="148" t="s">
        <v>158</v>
      </c>
      <c r="W53" s="181">
        <v>42209</v>
      </c>
      <c r="X53" s="57">
        <v>16.850000000000001</v>
      </c>
      <c r="Y53" s="57">
        <v>16.97</v>
      </c>
      <c r="Z53" s="57">
        <v>16.55</v>
      </c>
      <c r="AA53" s="57">
        <v>16.61</v>
      </c>
      <c r="AB53" s="146">
        <v>4244500</v>
      </c>
      <c r="AC53" s="12">
        <v>16.61</v>
      </c>
      <c r="AD53" s="2">
        <f t="shared" si="2"/>
        <v>0.41999999999999815</v>
      </c>
      <c r="AE53" s="196">
        <f t="shared" si="3"/>
        <v>-1.5411973918198041E-2</v>
      </c>
    </row>
    <row r="54" spans="15:31" x14ac:dyDescent="0.25">
      <c r="O54" s="125">
        <v>1.03</v>
      </c>
      <c r="P54" s="125">
        <f t="shared" si="5"/>
        <v>16.438800000000001</v>
      </c>
      <c r="Q54" s="2"/>
      <c r="T54" s="150"/>
      <c r="U54" s="148"/>
      <c r="W54" s="181">
        <v>42208</v>
      </c>
      <c r="X54" s="57">
        <v>16.97</v>
      </c>
      <c r="Y54" s="57">
        <v>16.97</v>
      </c>
      <c r="Z54" s="57">
        <v>16.61</v>
      </c>
      <c r="AA54" s="57">
        <v>16.87</v>
      </c>
      <c r="AB54" s="146">
        <v>5287500</v>
      </c>
      <c r="AC54" s="12">
        <v>16.87</v>
      </c>
      <c r="AD54" s="2">
        <f t="shared" si="2"/>
        <v>0.35999999999999943</v>
      </c>
      <c r="AE54" s="196">
        <f t="shared" si="3"/>
        <v>-4.7197640117992989E-3</v>
      </c>
    </row>
    <row r="55" spans="15:31" x14ac:dyDescent="0.25">
      <c r="O55" s="125">
        <v>1.02</v>
      </c>
      <c r="P55" s="125">
        <f t="shared" si="5"/>
        <v>16.279199999999999</v>
      </c>
      <c r="T55" s="150" t="s">
        <v>133</v>
      </c>
      <c r="U55" s="148" t="s">
        <v>169</v>
      </c>
      <c r="W55" s="181">
        <v>42207</v>
      </c>
      <c r="X55" s="57">
        <v>16.8</v>
      </c>
      <c r="Y55" s="57">
        <v>17.21</v>
      </c>
      <c r="Z55" s="57">
        <v>16.75</v>
      </c>
      <c r="AA55" s="57">
        <v>16.95</v>
      </c>
      <c r="AB55" s="146">
        <v>6536400</v>
      </c>
      <c r="AC55" s="12">
        <v>16.95</v>
      </c>
      <c r="AD55" s="2">
        <f t="shared" si="2"/>
        <v>0.46000000000000085</v>
      </c>
      <c r="AE55" s="196">
        <f t="shared" si="3"/>
        <v>5.9031877213677753E-4</v>
      </c>
    </row>
    <row r="56" spans="15:31" x14ac:dyDescent="0.25">
      <c r="O56" s="125">
        <v>1.01</v>
      </c>
      <c r="P56" s="125">
        <f t="shared" si="5"/>
        <v>16.119600000000002</v>
      </c>
      <c r="T56" s="150" t="s">
        <v>134</v>
      </c>
      <c r="U56" s="148" t="s">
        <v>159</v>
      </c>
      <c r="W56" s="181">
        <v>42206</v>
      </c>
      <c r="X56" s="57">
        <v>16.940000000000001</v>
      </c>
      <c r="Y56" s="57">
        <v>17.04</v>
      </c>
      <c r="Z56" s="57">
        <v>16.77</v>
      </c>
      <c r="AA56" s="57">
        <v>16.940000000000001</v>
      </c>
      <c r="AB56" s="146">
        <v>5339600</v>
      </c>
      <c r="AC56" s="12">
        <v>16.940000000000001</v>
      </c>
      <c r="AD56" s="2">
        <f t="shared" si="2"/>
        <v>0.26999999999999957</v>
      </c>
      <c r="AE56" s="196">
        <f t="shared" si="3"/>
        <v>-1.7678255745431359E-3</v>
      </c>
    </row>
    <row r="57" spans="15:31" x14ac:dyDescent="0.25">
      <c r="O57" s="125">
        <v>1</v>
      </c>
      <c r="P57" s="125">
        <f t="shared" si="5"/>
        <v>15.96</v>
      </c>
      <c r="T57" s="150" t="s">
        <v>135</v>
      </c>
      <c r="U57" s="149">
        <v>3696402</v>
      </c>
      <c r="W57" s="181">
        <v>42205</v>
      </c>
      <c r="X57" s="57">
        <v>17.32</v>
      </c>
      <c r="Y57" s="57">
        <v>17.559999999999999</v>
      </c>
      <c r="Z57" s="57">
        <v>16.95</v>
      </c>
      <c r="AA57" s="57">
        <v>16.97</v>
      </c>
      <c r="AB57" s="146">
        <v>11582500</v>
      </c>
      <c r="AC57" s="12">
        <v>16.97</v>
      </c>
      <c r="AD57" s="2">
        <f t="shared" si="2"/>
        <v>0.60999999999999943</v>
      </c>
      <c r="AE57" s="196">
        <f t="shared" si="3"/>
        <v>-1.9075144508670649E-2</v>
      </c>
    </row>
    <row r="58" spans="15:31" x14ac:dyDescent="0.25">
      <c r="O58" s="125">
        <v>0.99</v>
      </c>
      <c r="P58" s="125">
        <f t="shared" si="5"/>
        <v>15.800400000000002</v>
      </c>
      <c r="T58" s="150" t="s">
        <v>140</v>
      </c>
      <c r="U58" s="149">
        <v>5519550</v>
      </c>
      <c r="W58" s="181">
        <v>42202</v>
      </c>
      <c r="X58" s="57">
        <v>17.66</v>
      </c>
      <c r="Y58" s="57">
        <v>17.73</v>
      </c>
      <c r="Z58" s="57">
        <v>17.29</v>
      </c>
      <c r="AA58" s="57">
        <v>17.3</v>
      </c>
      <c r="AB58" s="146">
        <v>2785600</v>
      </c>
      <c r="AC58" s="12">
        <v>17.3</v>
      </c>
      <c r="AD58" s="2">
        <f t="shared" si="2"/>
        <v>0.44000000000000128</v>
      </c>
      <c r="AE58" s="196">
        <f t="shared" si="3"/>
        <v>-2.2046353872244184E-2</v>
      </c>
    </row>
    <row r="59" spans="15:31" x14ac:dyDescent="0.25">
      <c r="O59" s="125">
        <v>0.98</v>
      </c>
      <c r="P59" s="125">
        <f t="shared" si="5"/>
        <v>15.6408</v>
      </c>
      <c r="T59" s="150" t="s">
        <v>136</v>
      </c>
      <c r="U59" s="148" t="s">
        <v>170</v>
      </c>
      <c r="W59" s="181">
        <v>42201</v>
      </c>
      <c r="X59" s="57">
        <v>17.48</v>
      </c>
      <c r="Y59" s="57">
        <v>17.760000000000002</v>
      </c>
      <c r="Z59" s="57">
        <v>17.43</v>
      </c>
      <c r="AA59" s="57">
        <v>17.690000000000001</v>
      </c>
      <c r="AB59" s="146">
        <v>4949800</v>
      </c>
      <c r="AC59" s="12">
        <v>17.690000000000001</v>
      </c>
      <c r="AD59" s="2">
        <f t="shared" si="2"/>
        <v>0.33000000000000185</v>
      </c>
      <c r="AE59" s="196">
        <f t="shared" si="3"/>
        <v>1.1435105774728616E-2</v>
      </c>
    </row>
    <row r="60" spans="15:31" x14ac:dyDescent="0.25">
      <c r="O60" s="125">
        <v>0.97</v>
      </c>
      <c r="P60" s="125">
        <f t="shared" si="5"/>
        <v>15.481200000000001</v>
      </c>
      <c r="T60" s="150" t="s">
        <v>141</v>
      </c>
      <c r="U60" s="148">
        <v>7.04</v>
      </c>
      <c r="W60" s="181">
        <v>42200</v>
      </c>
      <c r="X60" s="57">
        <v>17.62</v>
      </c>
      <c r="Y60" s="57">
        <v>17.71</v>
      </c>
      <c r="Z60" s="57">
        <v>17.34</v>
      </c>
      <c r="AA60" s="57">
        <v>17.489999999999998</v>
      </c>
      <c r="AB60" s="146">
        <v>4210700</v>
      </c>
      <c r="AC60" s="12">
        <v>17.489999999999998</v>
      </c>
      <c r="AD60" s="2">
        <f t="shared" si="2"/>
        <v>0.37000000000000099</v>
      </c>
      <c r="AE60" s="196">
        <f t="shared" si="3"/>
        <v>-7.9410096426546506E-3</v>
      </c>
    </row>
    <row r="61" spans="15:31" x14ac:dyDescent="0.25">
      <c r="O61" s="125">
        <v>0.96</v>
      </c>
      <c r="P61" s="125">
        <f t="shared" si="5"/>
        <v>15.3216</v>
      </c>
      <c r="T61" s="150" t="s">
        <v>142</v>
      </c>
      <c r="U61" s="148">
        <v>2.16</v>
      </c>
      <c r="W61" s="181">
        <v>42199</v>
      </c>
      <c r="X61" s="57">
        <v>17.510000000000002</v>
      </c>
      <c r="Y61" s="57">
        <v>17.760000000000002</v>
      </c>
      <c r="Z61" s="57">
        <v>17.48</v>
      </c>
      <c r="AA61" s="57">
        <v>17.63</v>
      </c>
      <c r="AB61" s="146">
        <v>3891000</v>
      </c>
      <c r="AC61" s="12">
        <v>17.63</v>
      </c>
      <c r="AD61" s="2">
        <f t="shared" si="2"/>
        <v>0.28000000000000114</v>
      </c>
      <c r="AE61" s="196">
        <f t="shared" si="3"/>
        <v>5.1311288483466555E-3</v>
      </c>
    </row>
    <row r="62" spans="15:31" x14ac:dyDescent="0.25">
      <c r="O62" s="125">
        <v>0.95</v>
      </c>
      <c r="P62" s="125">
        <f t="shared" si="5"/>
        <v>15.162000000000001</v>
      </c>
      <c r="T62" s="150" t="s">
        <v>137</v>
      </c>
      <c r="U62" s="148" t="s">
        <v>160</v>
      </c>
      <c r="W62" s="181">
        <v>42198</v>
      </c>
      <c r="X62" s="57">
        <v>17.41</v>
      </c>
      <c r="Y62" s="57">
        <v>17.61</v>
      </c>
      <c r="Z62" s="57">
        <v>17.27</v>
      </c>
      <c r="AA62" s="57">
        <v>17.54</v>
      </c>
      <c r="AB62" s="146">
        <v>3561000</v>
      </c>
      <c r="AC62" s="12">
        <v>17.54</v>
      </c>
      <c r="AD62" s="2">
        <f t="shared" si="2"/>
        <v>0.33999999999999986</v>
      </c>
      <c r="AE62" s="196">
        <f t="shared" si="3"/>
        <v>9.7869890616002486E-3</v>
      </c>
    </row>
    <row r="63" spans="15:31" x14ac:dyDescent="0.25">
      <c r="O63" s="125">
        <v>0.94</v>
      </c>
      <c r="P63" s="125">
        <f t="shared" si="5"/>
        <v>15.0024</v>
      </c>
      <c r="W63" s="181">
        <v>42195</v>
      </c>
      <c r="X63" s="57">
        <v>17.38</v>
      </c>
      <c r="Y63" s="57">
        <v>17.64</v>
      </c>
      <c r="Z63" s="57">
        <v>17.329999999999998</v>
      </c>
      <c r="AA63" s="57">
        <v>17.37</v>
      </c>
      <c r="AB63" s="146">
        <v>4497700</v>
      </c>
      <c r="AC63" s="12">
        <v>17.37</v>
      </c>
      <c r="AD63" s="2">
        <f t="shared" si="2"/>
        <v>0.31000000000000227</v>
      </c>
      <c r="AE63" s="196">
        <f t="shared" si="3"/>
        <v>0</v>
      </c>
    </row>
    <row r="64" spans="15:31" x14ac:dyDescent="0.25">
      <c r="O64" s="125">
        <v>0.93</v>
      </c>
      <c r="P64" s="125">
        <f t="shared" si="5"/>
        <v>14.842800000000002</v>
      </c>
      <c r="W64" s="181">
        <v>42194</v>
      </c>
      <c r="X64" s="57">
        <v>17.600000000000001</v>
      </c>
      <c r="Y64" s="57">
        <v>17.82</v>
      </c>
      <c r="Z64" s="57">
        <v>17.32</v>
      </c>
      <c r="AA64" s="57">
        <v>17.37</v>
      </c>
      <c r="AB64" s="146">
        <v>4763900</v>
      </c>
      <c r="AC64" s="12">
        <v>17.37</v>
      </c>
      <c r="AD64" s="2">
        <f t="shared" si="2"/>
        <v>0.5</v>
      </c>
      <c r="AE64" s="196">
        <f t="shared" si="3"/>
        <v>-3.4423407917383297E-3</v>
      </c>
    </row>
    <row r="65" spans="15:31" x14ac:dyDescent="0.25">
      <c r="O65" s="125">
        <v>0.92</v>
      </c>
      <c r="P65" s="125">
        <f t="shared" si="5"/>
        <v>14.683200000000001</v>
      </c>
      <c r="W65" s="181">
        <v>42193</v>
      </c>
      <c r="X65" s="57">
        <v>17.55</v>
      </c>
      <c r="Y65" s="57">
        <v>17.989999999999998</v>
      </c>
      <c r="Z65" s="57">
        <v>17.25</v>
      </c>
      <c r="AA65" s="57">
        <v>17.43</v>
      </c>
      <c r="AB65" s="146">
        <v>9560300</v>
      </c>
      <c r="AC65" s="12">
        <v>17.43</v>
      </c>
      <c r="AD65" s="2">
        <f t="shared" si="2"/>
        <v>0.73999999999999844</v>
      </c>
      <c r="AE65" s="196">
        <f t="shared" si="3"/>
        <v>-1.4697569248162901E-2</v>
      </c>
    </row>
    <row r="66" spans="15:31" x14ac:dyDescent="0.25">
      <c r="O66" s="125">
        <v>0.91</v>
      </c>
      <c r="P66" s="125">
        <f t="shared" si="5"/>
        <v>14.523600000000002</v>
      </c>
      <c r="W66" s="181">
        <v>42192</v>
      </c>
      <c r="X66" s="57">
        <v>17.63</v>
      </c>
      <c r="Y66" s="57">
        <v>17.88</v>
      </c>
      <c r="Z66" s="57">
        <v>17.53</v>
      </c>
      <c r="AA66" s="57">
        <v>17.690000000000001</v>
      </c>
      <c r="AB66" s="146">
        <v>4918200</v>
      </c>
      <c r="AC66" s="12">
        <v>17.690000000000001</v>
      </c>
      <c r="AD66" s="2">
        <f t="shared" si="2"/>
        <v>0.34999999999999787</v>
      </c>
      <c r="AE66" s="196">
        <f t="shared" si="3"/>
        <v>3.9727582292850006E-3</v>
      </c>
    </row>
    <row r="67" spans="15:31" x14ac:dyDescent="0.25">
      <c r="O67" s="125">
        <v>0.9</v>
      </c>
      <c r="P67" s="125">
        <f t="shared" si="5"/>
        <v>14.364000000000001</v>
      </c>
      <c r="W67" s="181">
        <v>42191</v>
      </c>
      <c r="X67" s="57">
        <v>17.399999999999999</v>
      </c>
      <c r="Y67" s="57">
        <v>17.63</v>
      </c>
      <c r="Z67" s="57">
        <v>17.39</v>
      </c>
      <c r="AA67" s="57">
        <v>17.62</v>
      </c>
      <c r="AB67" s="146">
        <v>3738400</v>
      </c>
      <c r="AC67" s="12">
        <v>17.62</v>
      </c>
      <c r="AD67" s="2">
        <f>Y67-Z67</f>
        <v>0.23999999999999844</v>
      </c>
      <c r="AE67" s="196" t="e">
        <f>AC67/AC68-1</f>
        <v>#DIV/0!</v>
      </c>
    </row>
    <row r="68" spans="15:31" x14ac:dyDescent="0.25">
      <c r="W68" s="181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6" t="e">
        <f>AC68/AC69-1</f>
        <v>#DIV/0!</v>
      </c>
    </row>
  </sheetData>
  <mergeCells count="1">
    <mergeCell ref="O46:P46"/>
  </mergeCells>
  <conditionalFormatting sqref="Q12">
    <cfRule type="expression" dxfId="65" priority="6">
      <formula>Q12&gt;0</formula>
    </cfRule>
    <cfRule type="expression" dxfId="64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5"/>
      <c r="W1" s="190" t="s">
        <v>145</v>
      </c>
      <c r="X1" s="190" t="s">
        <v>146</v>
      </c>
      <c r="Y1" s="190" t="s">
        <v>147</v>
      </c>
      <c r="Z1" s="190" t="s">
        <v>148</v>
      </c>
      <c r="AA1" s="190" t="s">
        <v>149</v>
      </c>
      <c r="AB1" s="190" t="s">
        <v>150</v>
      </c>
      <c r="AC1" s="190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8">
        <v>42166</v>
      </c>
      <c r="C2" s="7">
        <v>5</v>
      </c>
      <c r="D2" s="60">
        <v>26.04</v>
      </c>
      <c r="E2" s="60"/>
      <c r="F2" s="60">
        <f>C2*D2</f>
        <v>130.19999999999999</v>
      </c>
      <c r="G2" s="108">
        <v>42186</v>
      </c>
      <c r="H2" s="7">
        <v>185</v>
      </c>
      <c r="I2" s="60">
        <v>19.75</v>
      </c>
      <c r="J2" s="60">
        <v>7.0000000000000007E-2</v>
      </c>
      <c r="K2" s="60">
        <f t="shared" ref="K2:K9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5"/>
      <c r="V2" s="21"/>
      <c r="W2" s="208">
        <v>42283</v>
      </c>
      <c r="X2" s="209">
        <v>17.63</v>
      </c>
      <c r="Y2" s="209">
        <v>18.3</v>
      </c>
      <c r="Z2" s="13">
        <v>17.34</v>
      </c>
      <c r="AA2" s="13">
        <v>18.22</v>
      </c>
      <c r="AB2" s="137">
        <v>51249900</v>
      </c>
      <c r="AC2" s="13">
        <v>18.22</v>
      </c>
      <c r="AD2">
        <f>Y2-Z2</f>
        <v>0.96000000000000085</v>
      </c>
      <c r="AE2" s="196">
        <f>AC2/AC3-1</f>
        <v>3.6994877632327672E-2</v>
      </c>
    </row>
    <row r="3" spans="1:31" x14ac:dyDescent="0.25">
      <c r="A3" s="28" t="s">
        <v>75</v>
      </c>
      <c r="B3" s="108">
        <v>42167</v>
      </c>
      <c r="C3" s="4">
        <v>10</v>
      </c>
      <c r="D3" s="3">
        <v>25.1</v>
      </c>
      <c r="E3" s="3"/>
      <c r="F3" s="3">
        <f t="shared" ref="F3:F24" si="1">C3*D3</f>
        <v>251</v>
      </c>
      <c r="G3" s="108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91">
        <v>42282</v>
      </c>
      <c r="X3" s="13">
        <v>16.32</v>
      </c>
      <c r="Y3" s="13">
        <v>17.84</v>
      </c>
      <c r="Z3" s="13">
        <v>16.2</v>
      </c>
      <c r="AA3" s="13">
        <v>17.57</v>
      </c>
      <c r="AB3" s="137">
        <v>62826400</v>
      </c>
      <c r="AC3" s="13">
        <v>17.57</v>
      </c>
      <c r="AD3">
        <f t="shared" ref="AD3:AD66" si="2">Y3-Z3</f>
        <v>1.6400000000000006</v>
      </c>
      <c r="AE3" s="196">
        <f t="shared" ref="AE3:AE66" si="3">AC3/AC4-1</f>
        <v>0.10433689503456955</v>
      </c>
    </row>
    <row r="4" spans="1:31" x14ac:dyDescent="0.25">
      <c r="B4" s="108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8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8">
        <v>18.22</v>
      </c>
      <c r="T4" s="1">
        <v>42233</v>
      </c>
      <c r="U4" s="49" t="s">
        <v>203</v>
      </c>
      <c r="W4" s="191">
        <v>42279</v>
      </c>
      <c r="X4" s="13">
        <v>15.22</v>
      </c>
      <c r="Y4" s="13">
        <v>15.95</v>
      </c>
      <c r="Z4" s="13">
        <v>15.15</v>
      </c>
      <c r="AA4" s="13">
        <v>15.91</v>
      </c>
      <c r="AB4" s="137">
        <v>49578900</v>
      </c>
      <c r="AC4" s="13">
        <v>15.91</v>
      </c>
      <c r="AD4">
        <f t="shared" si="2"/>
        <v>0.79999999999999893</v>
      </c>
      <c r="AE4" s="196">
        <f t="shared" si="3"/>
        <v>7.7183480027081863E-2</v>
      </c>
    </row>
    <row r="5" spans="1:31" x14ac:dyDescent="0.25">
      <c r="B5" s="108">
        <v>42180</v>
      </c>
      <c r="C5" s="7">
        <v>100</v>
      </c>
      <c r="D5" s="60">
        <v>23.92</v>
      </c>
      <c r="E5" s="60"/>
      <c r="F5" s="60">
        <f t="shared" si="1"/>
        <v>2392</v>
      </c>
      <c r="G5" s="108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52473.599999999999</v>
      </c>
      <c r="W5" s="191">
        <v>42278</v>
      </c>
      <c r="X5" s="13">
        <v>14.99</v>
      </c>
      <c r="Y5" s="13">
        <v>15.04</v>
      </c>
      <c r="Z5" s="13">
        <v>14.5</v>
      </c>
      <c r="AA5" s="13">
        <v>14.77</v>
      </c>
      <c r="AB5" s="137">
        <v>34729700</v>
      </c>
      <c r="AC5" s="13">
        <v>14.77</v>
      </c>
      <c r="AD5">
        <f t="shared" si="2"/>
        <v>0.53999999999999915</v>
      </c>
      <c r="AE5" s="196">
        <f t="shared" si="3"/>
        <v>-1.4018691588785104E-2</v>
      </c>
    </row>
    <row r="6" spans="1:31" x14ac:dyDescent="0.25">
      <c r="B6" s="108">
        <v>42185</v>
      </c>
      <c r="C6" s="7">
        <v>50</v>
      </c>
      <c r="D6" s="60">
        <v>21.21</v>
      </c>
      <c r="E6" s="60"/>
      <c r="F6" s="60">
        <f t="shared" si="1"/>
        <v>1060.5</v>
      </c>
      <c r="G6" s="108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91">
        <v>42277</v>
      </c>
      <c r="X6" s="13">
        <v>14.73</v>
      </c>
      <c r="Y6" s="13">
        <v>15.33</v>
      </c>
      <c r="Z6" s="13">
        <v>14.7</v>
      </c>
      <c r="AA6" s="13">
        <v>14.98</v>
      </c>
      <c r="AB6" s="137">
        <v>27955100</v>
      </c>
      <c r="AC6" s="13">
        <v>14.98</v>
      </c>
      <c r="AD6">
        <f t="shared" si="2"/>
        <v>0.63000000000000078</v>
      </c>
      <c r="AE6" s="196">
        <f t="shared" si="3"/>
        <v>4.1724617524339314E-2</v>
      </c>
    </row>
    <row r="7" spans="1:31" ht="15.75" x14ac:dyDescent="0.25">
      <c r="B7" s="108">
        <v>42186</v>
      </c>
      <c r="C7" s="7">
        <v>50</v>
      </c>
      <c r="D7" s="60">
        <v>20.5</v>
      </c>
      <c r="E7" s="60"/>
      <c r="F7" s="60">
        <f t="shared" si="1"/>
        <v>1025</v>
      </c>
      <c r="G7" s="108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862.28999999998632</v>
      </c>
      <c r="R7" s="214" t="s">
        <v>367</v>
      </c>
      <c r="W7" s="191">
        <v>42276</v>
      </c>
      <c r="X7" s="13">
        <v>14.26</v>
      </c>
      <c r="Y7" s="13">
        <v>14.69</v>
      </c>
      <c r="Z7" s="13">
        <v>14.15</v>
      </c>
      <c r="AA7" s="13">
        <v>14.38</v>
      </c>
      <c r="AB7" s="137">
        <v>25278700</v>
      </c>
      <c r="AC7" s="13">
        <v>14.38</v>
      </c>
      <c r="AD7">
        <f t="shared" si="2"/>
        <v>0.53999999999999915</v>
      </c>
      <c r="AE7" s="196">
        <f t="shared" si="3"/>
        <v>2.2759601706970223E-2</v>
      </c>
    </row>
    <row r="8" spans="1:31" x14ac:dyDescent="0.25">
      <c r="B8" s="108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8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91">
        <v>42275</v>
      </c>
      <c r="X8" s="13">
        <v>14.67</v>
      </c>
      <c r="Y8" s="13">
        <v>14.73</v>
      </c>
      <c r="Z8" s="13">
        <v>13.92</v>
      </c>
      <c r="AA8" s="13">
        <v>14.06</v>
      </c>
      <c r="AB8" s="137">
        <v>30303700</v>
      </c>
      <c r="AC8" s="13">
        <v>14.06</v>
      </c>
      <c r="AD8">
        <f t="shared" si="2"/>
        <v>0.8100000000000005</v>
      </c>
      <c r="AE8" s="196">
        <f t="shared" si="3"/>
        <v>-5.7008718980549933E-2</v>
      </c>
    </row>
    <row r="9" spans="1:31" x14ac:dyDescent="0.25">
      <c r="B9" s="108">
        <v>42187</v>
      </c>
      <c r="C9" s="4">
        <v>1000</v>
      </c>
      <c r="D9" s="3">
        <v>19.2</v>
      </c>
      <c r="E9" s="3"/>
      <c r="F9" s="3">
        <f t="shared" si="1"/>
        <v>19200</v>
      </c>
      <c r="G9" s="250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91">
        <v>42272</v>
      </c>
      <c r="X9" s="13">
        <v>15.34</v>
      </c>
      <c r="Y9" s="13">
        <v>15.59</v>
      </c>
      <c r="Z9" s="13">
        <v>14.65</v>
      </c>
      <c r="AA9" s="13">
        <v>14.91</v>
      </c>
      <c r="AB9" s="137">
        <v>28881800</v>
      </c>
      <c r="AC9" s="13">
        <v>14.91</v>
      </c>
      <c r="AD9">
        <f t="shared" si="2"/>
        <v>0.9399999999999995</v>
      </c>
      <c r="AE9" s="196">
        <f t="shared" si="3"/>
        <v>-2.8031290743155135E-2</v>
      </c>
    </row>
    <row r="10" spans="1:31" x14ac:dyDescent="0.25">
      <c r="B10" s="108">
        <v>42199</v>
      </c>
      <c r="C10" s="4">
        <v>100</v>
      </c>
      <c r="D10" s="3">
        <v>17.25</v>
      </c>
      <c r="E10" s="3"/>
      <c r="F10" s="3">
        <f t="shared" si="1"/>
        <v>1725</v>
      </c>
      <c r="G10" s="250"/>
      <c r="H10" s="4"/>
      <c r="I10" s="3"/>
      <c r="J10" s="3"/>
      <c r="K10" s="3"/>
      <c r="L10" s="2"/>
      <c r="T10" s="15" t="s">
        <v>98</v>
      </c>
      <c r="W10" s="191">
        <v>42271</v>
      </c>
      <c r="X10" s="13">
        <v>14.8</v>
      </c>
      <c r="Y10" s="13">
        <v>15.52</v>
      </c>
      <c r="Z10" s="13">
        <v>14.6</v>
      </c>
      <c r="AA10" s="13">
        <v>15.34</v>
      </c>
      <c r="AB10" s="137">
        <v>32763300</v>
      </c>
      <c r="AC10" s="13">
        <v>15.34</v>
      </c>
      <c r="AD10">
        <f t="shared" si="2"/>
        <v>0.91999999999999993</v>
      </c>
      <c r="AE10" s="196">
        <f t="shared" si="3"/>
        <v>3.5786630654962792E-2</v>
      </c>
    </row>
    <row r="11" spans="1:31" x14ac:dyDescent="0.25">
      <c r="B11" s="108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91">
        <v>42270</v>
      </c>
      <c r="X11" s="13">
        <v>15.43</v>
      </c>
      <c r="Y11" s="13">
        <v>15.43</v>
      </c>
      <c r="Z11" s="13">
        <v>14.8</v>
      </c>
      <c r="AA11" s="13">
        <v>14.81</v>
      </c>
      <c r="AB11" s="137">
        <v>22534200</v>
      </c>
      <c r="AC11" s="13">
        <v>14.81</v>
      </c>
      <c r="AD11">
        <f t="shared" si="2"/>
        <v>0.62999999999999901</v>
      </c>
      <c r="AE11" s="196">
        <f t="shared" si="3"/>
        <v>-3.8935756002595689E-2</v>
      </c>
    </row>
    <row r="12" spans="1:31" x14ac:dyDescent="0.25">
      <c r="A12" s="2"/>
      <c r="B12" s="108">
        <v>42208</v>
      </c>
      <c r="C12" s="7">
        <v>80</v>
      </c>
      <c r="D12" s="60">
        <v>18.95</v>
      </c>
      <c r="E12" s="60"/>
      <c r="F12" s="60">
        <f t="shared" si="1"/>
        <v>1516</v>
      </c>
      <c r="W12" s="191">
        <v>42269</v>
      </c>
      <c r="X12" s="13">
        <v>15.35</v>
      </c>
      <c r="Y12" s="13">
        <v>15.82</v>
      </c>
      <c r="Z12" s="13">
        <v>15.17</v>
      </c>
      <c r="AA12" s="13">
        <v>15.41</v>
      </c>
      <c r="AB12" s="137">
        <v>22309900</v>
      </c>
      <c r="AC12" s="13">
        <v>15.41</v>
      </c>
      <c r="AD12">
        <f t="shared" si="2"/>
        <v>0.65000000000000036</v>
      </c>
      <c r="AE12" s="196">
        <f t="shared" si="3"/>
        <v>-2.1587301587301599E-2</v>
      </c>
    </row>
    <row r="13" spans="1:31" x14ac:dyDescent="0.25">
      <c r="B13" s="108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91">
        <v>42268</v>
      </c>
      <c r="X13" s="13">
        <v>15.62</v>
      </c>
      <c r="Y13" s="13">
        <v>15.98</v>
      </c>
      <c r="Z13" s="13">
        <v>15.46</v>
      </c>
      <c r="AA13" s="13">
        <v>15.75</v>
      </c>
      <c r="AB13" s="137">
        <v>19018100</v>
      </c>
      <c r="AC13" s="13">
        <v>15.75</v>
      </c>
      <c r="AD13">
        <f t="shared" si="2"/>
        <v>0.51999999999999957</v>
      </c>
      <c r="AE13" s="196">
        <f t="shared" si="3"/>
        <v>1.6129032258064502E-2</v>
      </c>
    </row>
    <row r="14" spans="1:31" x14ac:dyDescent="0.25">
      <c r="B14" s="108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91">
        <v>42265</v>
      </c>
      <c r="X14" s="13">
        <v>16.079999999999998</v>
      </c>
      <c r="Y14" s="13">
        <v>16.190000000000001</v>
      </c>
      <c r="Z14" s="13">
        <v>15.36</v>
      </c>
      <c r="AA14" s="13">
        <v>15.5</v>
      </c>
      <c r="AB14" s="137">
        <v>36574900</v>
      </c>
      <c r="AC14" s="13">
        <v>15.5</v>
      </c>
      <c r="AD14">
        <f t="shared" si="2"/>
        <v>0.83000000000000185</v>
      </c>
      <c r="AE14" s="196">
        <f t="shared" si="3"/>
        <v>-5.5453991468616737E-2</v>
      </c>
    </row>
    <row r="15" spans="1:31" x14ac:dyDescent="0.25">
      <c r="B15" s="108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91">
        <v>42264</v>
      </c>
      <c r="X15" s="13">
        <v>16.68</v>
      </c>
      <c r="Y15" s="13">
        <v>16.809999999999999</v>
      </c>
      <c r="Z15" s="13">
        <v>16.309999999999999</v>
      </c>
      <c r="AA15" s="13">
        <v>16.41</v>
      </c>
      <c r="AB15" s="137">
        <v>22355500</v>
      </c>
      <c r="AC15" s="13">
        <v>16.41</v>
      </c>
      <c r="AD15">
        <f t="shared" si="2"/>
        <v>0.5</v>
      </c>
      <c r="AE15" s="196">
        <f t="shared" si="3"/>
        <v>-1.6187050359712241E-2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1">
        <v>42263</v>
      </c>
      <c r="X16" s="13">
        <v>16.46</v>
      </c>
      <c r="Y16" s="13">
        <v>16.7</v>
      </c>
      <c r="Z16" s="13">
        <v>16.309999999999999</v>
      </c>
      <c r="AA16" s="13">
        <v>16.68</v>
      </c>
      <c r="AB16" s="137">
        <v>22342600</v>
      </c>
      <c r="AC16" s="13">
        <v>16.68</v>
      </c>
      <c r="AD16">
        <f t="shared" si="2"/>
        <v>0.39000000000000057</v>
      </c>
      <c r="AE16" s="196">
        <f t="shared" si="3"/>
        <v>9.6852300242131761E-3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1">
        <v>42262</v>
      </c>
      <c r="X17" s="13">
        <v>16.86</v>
      </c>
      <c r="Y17" s="13">
        <v>16.86</v>
      </c>
      <c r="Z17" s="13">
        <v>16.46</v>
      </c>
      <c r="AA17" s="13">
        <v>16.52</v>
      </c>
      <c r="AB17" s="137">
        <v>20602600</v>
      </c>
      <c r="AC17" s="13">
        <v>16.52</v>
      </c>
      <c r="AD17">
        <f t="shared" si="2"/>
        <v>0.39999999999999858</v>
      </c>
      <c r="AE17" s="196">
        <f t="shared" si="3"/>
        <v>-1.0778443113772407E-2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1">
        <v>42261</v>
      </c>
      <c r="X18" s="13">
        <v>16.899999999999999</v>
      </c>
      <c r="Y18" s="13">
        <v>16.920000000000002</v>
      </c>
      <c r="Z18" s="13">
        <v>16.36</v>
      </c>
      <c r="AA18" s="13">
        <v>16.7</v>
      </c>
      <c r="AB18" s="137">
        <v>15175000</v>
      </c>
      <c r="AC18" s="13">
        <v>16.7</v>
      </c>
      <c r="AD18">
        <f t="shared" si="2"/>
        <v>0.56000000000000227</v>
      </c>
      <c r="AE18" s="196">
        <f t="shared" si="3"/>
        <v>-5.9523809523810423E-3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1">
        <v>42258</v>
      </c>
      <c r="X19" s="13">
        <v>17.02</v>
      </c>
      <c r="Y19" s="13">
        <v>17.170000000000002</v>
      </c>
      <c r="Z19" s="13">
        <v>16.71</v>
      </c>
      <c r="AA19" s="13">
        <v>16.8</v>
      </c>
      <c r="AB19" s="137">
        <v>22019600</v>
      </c>
      <c r="AC19" s="13">
        <v>16.8</v>
      </c>
      <c r="AD19">
        <f t="shared" si="2"/>
        <v>0.46000000000000085</v>
      </c>
      <c r="AE19" s="196">
        <f t="shared" si="3"/>
        <v>-2.3255813953488302E-2</v>
      </c>
    </row>
    <row r="20" spans="2:31" x14ac:dyDescent="0.25">
      <c r="B20" s="108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91">
        <v>42257</v>
      </c>
      <c r="X20" s="13">
        <v>16.809999999999999</v>
      </c>
      <c r="Y20" s="13">
        <v>17.420000000000002</v>
      </c>
      <c r="Z20" s="13">
        <v>16.71</v>
      </c>
      <c r="AA20" s="13">
        <v>17.2</v>
      </c>
      <c r="AB20" s="137">
        <v>20766600</v>
      </c>
      <c r="AC20" s="13">
        <v>17.2</v>
      </c>
      <c r="AD20">
        <f t="shared" si="2"/>
        <v>0.71000000000000085</v>
      </c>
      <c r="AE20" s="196">
        <f t="shared" si="3"/>
        <v>1.4150943396226356E-2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1">
        <v>42256</v>
      </c>
      <c r="X21" s="13">
        <v>17.899999999999999</v>
      </c>
      <c r="Y21" s="13">
        <v>17.97</v>
      </c>
      <c r="Z21" s="13">
        <v>16.84</v>
      </c>
      <c r="AA21" s="13">
        <v>16.96</v>
      </c>
      <c r="AB21" s="137">
        <v>32899200</v>
      </c>
      <c r="AC21" s="13">
        <v>16.96</v>
      </c>
      <c r="AD21">
        <f t="shared" si="2"/>
        <v>1.129999999999999</v>
      </c>
      <c r="AE21" s="196">
        <f t="shared" si="3"/>
        <v>-3.251568739304056E-2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1">
        <v>42255</v>
      </c>
      <c r="X22" s="13">
        <v>17.55</v>
      </c>
      <c r="Y22" s="13">
        <v>17.75</v>
      </c>
      <c r="Z22" s="13">
        <v>17.05</v>
      </c>
      <c r="AA22" s="13">
        <v>17.53</v>
      </c>
      <c r="AB22" s="137">
        <v>26755500</v>
      </c>
      <c r="AC22" s="13">
        <v>17.53</v>
      </c>
      <c r="AD22">
        <f t="shared" si="2"/>
        <v>0.69999999999999929</v>
      </c>
      <c r="AE22" s="196">
        <f t="shared" si="3"/>
        <v>4.221165279429262E-2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1">
        <v>42251</v>
      </c>
      <c r="X23" s="13">
        <v>16.3</v>
      </c>
      <c r="Y23" s="13">
        <v>17.3</v>
      </c>
      <c r="Z23" s="13">
        <v>16.260000000000002</v>
      </c>
      <c r="AA23" s="13">
        <v>16.82</v>
      </c>
      <c r="AB23" s="137">
        <v>32409400</v>
      </c>
      <c r="AC23" s="13">
        <v>16.82</v>
      </c>
      <c r="AD23">
        <f t="shared" si="2"/>
        <v>1.0399999999999991</v>
      </c>
      <c r="AE23" s="196">
        <f t="shared" si="3"/>
        <v>1.3863773357444265E-2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1">
        <v>42250</v>
      </c>
      <c r="X24" s="13">
        <v>16.39</v>
      </c>
      <c r="Y24" s="13">
        <v>17.21</v>
      </c>
      <c r="Z24" s="13">
        <v>16.260000000000002</v>
      </c>
      <c r="AA24" s="13">
        <v>16.59</v>
      </c>
      <c r="AB24" s="137">
        <v>26331200</v>
      </c>
      <c r="AC24" s="13">
        <v>16.59</v>
      </c>
      <c r="AD24">
        <f t="shared" si="2"/>
        <v>0.94999999999999929</v>
      </c>
      <c r="AE24" s="196">
        <f t="shared" si="3"/>
        <v>1.8416206261510082E-2</v>
      </c>
    </row>
    <row r="25" spans="2:31" x14ac:dyDescent="0.25">
      <c r="B25" s="108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91">
        <v>42249</v>
      </c>
      <c r="X25" s="13">
        <v>16.09</v>
      </c>
      <c r="Y25" s="13">
        <v>16.309999999999999</v>
      </c>
      <c r="Z25" s="13">
        <v>15.74</v>
      </c>
      <c r="AA25" s="13">
        <v>16.29</v>
      </c>
      <c r="AB25" s="137">
        <v>23290300</v>
      </c>
      <c r="AC25" s="13">
        <v>16.29</v>
      </c>
      <c r="AD25">
        <f t="shared" si="2"/>
        <v>0.56999999999999851</v>
      </c>
      <c r="AE25" s="196">
        <f t="shared" si="3"/>
        <v>2.9709228824273071E-2</v>
      </c>
    </row>
    <row r="26" spans="2:31" x14ac:dyDescent="0.25">
      <c r="B26" s="108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91">
        <v>42248</v>
      </c>
      <c r="X26" s="13">
        <v>15.8</v>
      </c>
      <c r="Y26" s="13">
        <v>16.21</v>
      </c>
      <c r="Z26" s="13">
        <v>15.68</v>
      </c>
      <c r="AA26" s="13">
        <v>15.82</v>
      </c>
      <c r="AB26" s="137">
        <v>27749000</v>
      </c>
      <c r="AC26" s="13">
        <v>15.82</v>
      </c>
      <c r="AD26">
        <f t="shared" si="2"/>
        <v>0.53000000000000114</v>
      </c>
      <c r="AE26" s="196">
        <f t="shared" si="3"/>
        <v>-3.5953686776355909E-2</v>
      </c>
    </row>
    <row r="27" spans="2:31" x14ac:dyDescent="0.25">
      <c r="B27" s="108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1">
        <v>42247</v>
      </c>
      <c r="X27" s="13">
        <v>15.91</v>
      </c>
      <c r="Y27" s="13">
        <v>16.68</v>
      </c>
      <c r="Z27" s="13">
        <v>15.46</v>
      </c>
      <c r="AA27" s="13">
        <v>16.41</v>
      </c>
      <c r="AB27" s="137">
        <v>32591200</v>
      </c>
      <c r="AC27" s="13">
        <v>16.41</v>
      </c>
      <c r="AD27">
        <f t="shared" si="2"/>
        <v>1.2199999999999989</v>
      </c>
      <c r="AE27" s="196">
        <f t="shared" si="3"/>
        <v>2.8195488721804551E-2</v>
      </c>
    </row>
    <row r="28" spans="2:31" x14ac:dyDescent="0.25">
      <c r="B28" s="108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1">
        <v>42244</v>
      </c>
      <c r="X28" s="13">
        <v>16.25</v>
      </c>
      <c r="Y28" s="13">
        <v>16.54</v>
      </c>
      <c r="Z28" s="13">
        <v>15.61</v>
      </c>
      <c r="AA28" s="13">
        <v>15.96</v>
      </c>
      <c r="AB28" s="137">
        <v>33906500</v>
      </c>
      <c r="AC28" s="13">
        <v>15.96</v>
      </c>
      <c r="AD28">
        <f t="shared" si="2"/>
        <v>0.92999999999999972</v>
      </c>
      <c r="AE28" s="196">
        <f t="shared" si="3"/>
        <v>1.8506700701978351E-2</v>
      </c>
    </row>
    <row r="29" spans="2:31" x14ac:dyDescent="0.25">
      <c r="B29" s="108">
        <v>42235</v>
      </c>
      <c r="C29" s="7">
        <v>100</v>
      </c>
      <c r="D29" s="60">
        <v>17</v>
      </c>
      <c r="E29" s="60"/>
      <c r="F29" s="60">
        <f t="shared" si="4"/>
        <v>1700</v>
      </c>
      <c r="W29" s="191">
        <v>42243</v>
      </c>
      <c r="X29" s="13">
        <v>14.63</v>
      </c>
      <c r="Y29" s="13">
        <v>15.93</v>
      </c>
      <c r="Z29" s="13">
        <v>14.63</v>
      </c>
      <c r="AA29" s="13">
        <v>15.67</v>
      </c>
      <c r="AB29" s="137">
        <v>42579200</v>
      </c>
      <c r="AC29" s="13">
        <v>15.67</v>
      </c>
      <c r="AD29">
        <f t="shared" si="2"/>
        <v>1.2999999999999989</v>
      </c>
      <c r="AE29" s="196">
        <f t="shared" si="3"/>
        <v>8.6685159500693443E-2</v>
      </c>
    </row>
    <row r="30" spans="2:31" x14ac:dyDescent="0.25">
      <c r="B30" s="108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1">
        <v>42242</v>
      </c>
      <c r="X30" s="13">
        <v>14.61</v>
      </c>
      <c r="Y30" s="13">
        <v>14.75</v>
      </c>
      <c r="Z30" s="13">
        <v>14.11</v>
      </c>
      <c r="AA30" s="13">
        <v>14.42</v>
      </c>
      <c r="AB30" s="137">
        <v>43167100</v>
      </c>
      <c r="AC30" s="13">
        <v>14.42</v>
      </c>
      <c r="AD30">
        <f t="shared" si="2"/>
        <v>0.64000000000000057</v>
      </c>
      <c r="AE30" s="196">
        <f t="shared" si="3"/>
        <v>1.0511562718990897E-2</v>
      </c>
    </row>
    <row r="31" spans="2:31" x14ac:dyDescent="0.25">
      <c r="B31" s="108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1">
        <v>42241</v>
      </c>
      <c r="X31" s="13">
        <v>15.18</v>
      </c>
      <c r="Y31" s="13">
        <v>15.34</v>
      </c>
      <c r="Z31" s="13">
        <v>14.26</v>
      </c>
      <c r="AA31" s="13">
        <v>14.27</v>
      </c>
      <c r="AB31" s="137">
        <v>38519000</v>
      </c>
      <c r="AC31" s="13">
        <v>14.27</v>
      </c>
      <c r="AD31">
        <f t="shared" si="2"/>
        <v>1.08</v>
      </c>
      <c r="AE31" s="196">
        <f t="shared" si="3"/>
        <v>-1.1772853185595511E-2</v>
      </c>
    </row>
    <row r="32" spans="2:31" x14ac:dyDescent="0.25">
      <c r="B32" s="108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91">
        <v>42240</v>
      </c>
      <c r="X32" s="13">
        <v>13.81</v>
      </c>
      <c r="Y32" s="13">
        <v>14.44</v>
      </c>
      <c r="Z32" s="13">
        <v>13.5</v>
      </c>
      <c r="AA32" s="13">
        <v>14.44</v>
      </c>
      <c r="AB32" s="137">
        <v>54340600</v>
      </c>
      <c r="AC32" s="13">
        <v>14.44</v>
      </c>
      <c r="AD32">
        <f t="shared" si="2"/>
        <v>0.9399999999999995</v>
      </c>
      <c r="AE32" s="196">
        <f t="shared" si="3"/>
        <v>-6.1940812112869503E-3</v>
      </c>
    </row>
    <row r="33" spans="1:31" x14ac:dyDescent="0.25">
      <c r="B33" s="108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91">
        <v>42237</v>
      </c>
      <c r="X33" s="13">
        <v>14.39</v>
      </c>
      <c r="Y33" s="13">
        <v>15.25</v>
      </c>
      <c r="Z33" s="13">
        <v>14.24</v>
      </c>
      <c r="AA33" s="13">
        <v>14.53</v>
      </c>
      <c r="AB33" s="137">
        <v>43593600</v>
      </c>
      <c r="AC33" s="13">
        <v>14.53</v>
      </c>
      <c r="AD33">
        <f t="shared" si="2"/>
        <v>1.0099999999999998</v>
      </c>
      <c r="AE33" s="196">
        <f t="shared" si="3"/>
        <v>-1.424694708276808E-2</v>
      </c>
    </row>
    <row r="34" spans="1:31" x14ac:dyDescent="0.25">
      <c r="B34" s="108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91">
        <v>42236</v>
      </c>
      <c r="X34" s="13">
        <v>15.35</v>
      </c>
      <c r="Y34" s="13">
        <v>15.37</v>
      </c>
      <c r="Z34" s="13">
        <v>14.66</v>
      </c>
      <c r="AA34" s="13">
        <v>14.74</v>
      </c>
      <c r="AB34" s="137">
        <v>54768300</v>
      </c>
      <c r="AC34" s="13">
        <v>14.74</v>
      </c>
      <c r="AD34">
        <f t="shared" si="2"/>
        <v>0.70999999999999908</v>
      </c>
      <c r="AE34" s="196">
        <f t="shared" si="3"/>
        <v>-7.2955974842767279E-2</v>
      </c>
    </row>
    <row r="35" spans="1:31" x14ac:dyDescent="0.25">
      <c r="B35" s="108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91">
        <v>42235</v>
      </c>
      <c r="X35" s="13">
        <v>16.239999999999998</v>
      </c>
      <c r="Y35" s="13">
        <v>16.350000000000001</v>
      </c>
      <c r="Z35" s="13">
        <v>15.88</v>
      </c>
      <c r="AA35" s="13">
        <v>15.9</v>
      </c>
      <c r="AB35" s="137">
        <v>36808900</v>
      </c>
      <c r="AC35" s="13">
        <v>15.9</v>
      </c>
      <c r="AD35">
        <f t="shared" si="2"/>
        <v>0.47000000000000064</v>
      </c>
      <c r="AE35" s="196">
        <f t="shared" si="3"/>
        <v>-2.93040293040292E-2</v>
      </c>
    </row>
    <row r="36" spans="1:31" x14ac:dyDescent="0.25">
      <c r="B36" s="108">
        <v>42240</v>
      </c>
      <c r="C36" s="7">
        <v>200</v>
      </c>
      <c r="D36" s="60">
        <v>16.2</v>
      </c>
      <c r="E36" s="60"/>
      <c r="F36" s="60">
        <f t="shared" si="5"/>
        <v>3240</v>
      </c>
      <c r="W36" s="191">
        <v>42234</v>
      </c>
      <c r="X36" s="13">
        <v>17</v>
      </c>
      <c r="Y36" s="13">
        <v>17</v>
      </c>
      <c r="Z36" s="13">
        <v>16.27</v>
      </c>
      <c r="AA36" s="13">
        <v>16.38</v>
      </c>
      <c r="AB36" s="137">
        <v>31854100</v>
      </c>
      <c r="AC36" s="13">
        <v>16.38</v>
      </c>
      <c r="AD36">
        <f t="shared" si="2"/>
        <v>0.73000000000000043</v>
      </c>
      <c r="AE36" s="196">
        <f t="shared" si="3"/>
        <v>-4.8780487804878092E-2</v>
      </c>
    </row>
    <row r="37" spans="1:31" x14ac:dyDescent="0.25">
      <c r="B37" s="108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91">
        <v>42233</v>
      </c>
      <c r="X37" s="13">
        <v>16.47</v>
      </c>
      <c r="Y37" s="13">
        <v>17.260000000000002</v>
      </c>
      <c r="Z37" s="13">
        <v>16.12</v>
      </c>
      <c r="AA37" s="13">
        <v>17.22</v>
      </c>
      <c r="AB37" s="137">
        <v>32978300</v>
      </c>
      <c r="AC37" s="13">
        <v>17.22</v>
      </c>
      <c r="AD37">
        <f t="shared" si="2"/>
        <v>1.1400000000000006</v>
      </c>
      <c r="AE37" s="196">
        <f t="shared" si="3"/>
        <v>1.5929203539823078E-2</v>
      </c>
    </row>
    <row r="38" spans="1:31" x14ac:dyDescent="0.25">
      <c r="B38" s="108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91">
        <v>42230</v>
      </c>
      <c r="X38" s="13">
        <v>17.760000000000002</v>
      </c>
      <c r="Y38" s="13">
        <v>17.989999999999998</v>
      </c>
      <c r="Z38" s="13">
        <v>16.82</v>
      </c>
      <c r="AA38" s="13">
        <v>16.95</v>
      </c>
      <c r="AB38" s="137">
        <v>36787700</v>
      </c>
      <c r="AC38" s="13">
        <v>16.95</v>
      </c>
      <c r="AD38">
        <f t="shared" si="2"/>
        <v>1.1699999999999982</v>
      </c>
      <c r="AE38" s="196">
        <f t="shared" si="3"/>
        <v>-4.2372881355932202E-2</v>
      </c>
    </row>
    <row r="39" spans="1:31" x14ac:dyDescent="0.25">
      <c r="B39" s="108">
        <v>42270</v>
      </c>
      <c r="C39" s="7">
        <v>500</v>
      </c>
      <c r="D39" s="60">
        <v>15.8</v>
      </c>
      <c r="E39" s="7"/>
      <c r="F39" s="60">
        <f t="shared" si="5"/>
        <v>7900</v>
      </c>
      <c r="W39" s="191">
        <v>42229</v>
      </c>
      <c r="X39" s="13">
        <v>18.23</v>
      </c>
      <c r="Y39" s="13">
        <v>18.38</v>
      </c>
      <c r="Z39" s="13">
        <v>17.670000000000002</v>
      </c>
      <c r="AA39" s="13">
        <v>17.7</v>
      </c>
      <c r="AB39" s="137">
        <v>15454800</v>
      </c>
      <c r="AC39" s="13">
        <v>17.7</v>
      </c>
      <c r="AD39">
        <f t="shared" si="2"/>
        <v>0.7099999999999973</v>
      </c>
      <c r="AE39" s="196">
        <f t="shared" si="3"/>
        <v>-2.6937877954920419E-2</v>
      </c>
    </row>
    <row r="40" spans="1:31" x14ac:dyDescent="0.25">
      <c r="B40" s="108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91">
        <v>42228</v>
      </c>
      <c r="X40" s="13">
        <v>17.649999999999999</v>
      </c>
      <c r="Y40" s="13">
        <v>18.329999999999998</v>
      </c>
      <c r="Z40" s="13">
        <v>17.52</v>
      </c>
      <c r="AA40" s="13">
        <v>18.190000000000001</v>
      </c>
      <c r="AB40" s="137">
        <v>20428400</v>
      </c>
      <c r="AC40" s="13">
        <v>18.190000000000001</v>
      </c>
      <c r="AD40">
        <f t="shared" si="2"/>
        <v>0.80999999999999872</v>
      </c>
      <c r="AE40" s="196">
        <f t="shared" si="3"/>
        <v>1.7337807606264022E-2</v>
      </c>
    </row>
    <row r="41" spans="1:31" x14ac:dyDescent="0.25">
      <c r="B41" s="108">
        <v>42270</v>
      </c>
      <c r="C41" s="7">
        <v>180</v>
      </c>
      <c r="D41" s="60">
        <v>15.4</v>
      </c>
      <c r="E41" s="7"/>
      <c r="F41" s="60">
        <f t="shared" si="5"/>
        <v>2772</v>
      </c>
      <c r="W41" s="191">
        <v>42227</v>
      </c>
      <c r="X41" s="13">
        <v>18.63</v>
      </c>
      <c r="Y41" s="13">
        <v>18.63</v>
      </c>
      <c r="Z41" s="13">
        <v>17.68</v>
      </c>
      <c r="AA41" s="13">
        <v>17.88</v>
      </c>
      <c r="AB41" s="137">
        <v>22895300</v>
      </c>
      <c r="AC41" s="13">
        <v>17.88</v>
      </c>
      <c r="AD41">
        <f t="shared" si="2"/>
        <v>0.94999999999999929</v>
      </c>
      <c r="AE41" s="196">
        <f t="shared" si="3"/>
        <v>-4.9946865037194588E-2</v>
      </c>
    </row>
    <row r="42" spans="1:31" x14ac:dyDescent="0.25">
      <c r="B42" s="108">
        <v>42275</v>
      </c>
      <c r="C42" s="4">
        <v>200</v>
      </c>
      <c r="D42" s="3">
        <v>15</v>
      </c>
      <c r="E42" s="4"/>
      <c r="F42" s="3">
        <f t="shared" si="5"/>
        <v>3000</v>
      </c>
      <c r="W42" s="191">
        <v>42226</v>
      </c>
      <c r="X42" s="13">
        <v>18.579999999999998</v>
      </c>
      <c r="Y42" s="13">
        <v>18.96</v>
      </c>
      <c r="Z42" s="13">
        <v>18.32</v>
      </c>
      <c r="AA42" s="13">
        <v>18.82</v>
      </c>
      <c r="AB42" s="137">
        <v>25044100</v>
      </c>
      <c r="AC42" s="13">
        <v>18.82</v>
      </c>
      <c r="AD42">
        <f t="shared" si="2"/>
        <v>0.64000000000000057</v>
      </c>
      <c r="AE42" s="196">
        <f t="shared" si="3"/>
        <v>2.0607375271149531E-2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1">
        <v>42223</v>
      </c>
      <c r="X43" s="13">
        <v>18.45</v>
      </c>
      <c r="Y43" s="13">
        <v>18.53</v>
      </c>
      <c r="Z43" s="13">
        <v>18</v>
      </c>
      <c r="AA43" s="13">
        <v>18.440000000000001</v>
      </c>
      <c r="AB43" s="137">
        <v>23705900</v>
      </c>
      <c r="AC43" s="13">
        <v>18.440000000000001</v>
      </c>
      <c r="AD43">
        <f t="shared" si="2"/>
        <v>0.53000000000000114</v>
      </c>
      <c r="AE43" s="196">
        <f t="shared" si="3"/>
        <v>-1.4957264957264793E-2</v>
      </c>
    </row>
    <row r="44" spans="1:31" ht="20.25" thickBot="1" x14ac:dyDescent="0.35">
      <c r="B44" s="108"/>
      <c r="C44" s="4"/>
      <c r="D44" s="3"/>
      <c r="E44" s="3"/>
      <c r="F44" s="3"/>
      <c r="O44" s="264" t="s">
        <v>83</v>
      </c>
      <c r="P44" s="264"/>
      <c r="T44" s="133" t="s">
        <v>144</v>
      </c>
      <c r="W44" s="191">
        <v>42222</v>
      </c>
      <c r="X44" s="13">
        <v>18.93</v>
      </c>
      <c r="Y44" s="13">
        <v>18.96</v>
      </c>
      <c r="Z44" s="13">
        <v>18.45</v>
      </c>
      <c r="AA44" s="13">
        <v>18.72</v>
      </c>
      <c r="AB44" s="137">
        <v>29928600</v>
      </c>
      <c r="AC44" s="13">
        <v>18.72</v>
      </c>
      <c r="AD44">
        <f t="shared" si="2"/>
        <v>0.51000000000000156</v>
      </c>
      <c r="AE44" s="196">
        <f t="shared" si="3"/>
        <v>-1.0047593865679549E-2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5">
        <v>1.1000000000000001</v>
      </c>
      <c r="P45" s="125">
        <f>O45*$Q$4</f>
        <v>20.042000000000002</v>
      </c>
      <c r="T45" s="186" t="s">
        <v>126</v>
      </c>
      <c r="U45" s="187">
        <v>17.2</v>
      </c>
      <c r="W45" s="191">
        <v>42221</v>
      </c>
      <c r="X45" s="13">
        <v>19.18</v>
      </c>
      <c r="Y45" s="13">
        <v>19.47</v>
      </c>
      <c r="Z45" s="13">
        <v>18.88</v>
      </c>
      <c r="AA45" s="13">
        <v>18.91</v>
      </c>
      <c r="AB45" s="137">
        <v>23331200</v>
      </c>
      <c r="AC45" s="13">
        <v>18.91</v>
      </c>
      <c r="AD45">
        <f t="shared" si="2"/>
        <v>0.58999999999999986</v>
      </c>
      <c r="AE45" s="196">
        <f t="shared" si="3"/>
        <v>-5.2603892688060094E-3</v>
      </c>
    </row>
    <row r="46" spans="1:31" x14ac:dyDescent="0.25">
      <c r="O46" s="125">
        <v>1.0900000000000001</v>
      </c>
      <c r="P46" s="125">
        <f t="shared" ref="P46:P65" si="6">O46*$Q$4</f>
        <v>19.8598</v>
      </c>
      <c r="T46" s="135" t="s">
        <v>127</v>
      </c>
      <c r="U46" s="188">
        <v>17.02</v>
      </c>
      <c r="W46" s="191">
        <v>42220</v>
      </c>
      <c r="X46" s="13">
        <v>19.170000000000002</v>
      </c>
      <c r="Y46" s="13">
        <v>19.190000000000001</v>
      </c>
      <c r="Z46" s="13">
        <v>18.600000000000001</v>
      </c>
      <c r="AA46" s="13">
        <v>19.010000000000002</v>
      </c>
      <c r="AB46" s="137">
        <v>19795300</v>
      </c>
      <c r="AC46" s="13">
        <v>19.010000000000002</v>
      </c>
      <c r="AD46">
        <f t="shared" si="2"/>
        <v>0.58999999999999986</v>
      </c>
      <c r="AE46" s="196">
        <f t="shared" si="3"/>
        <v>5.2631578947370805E-4</v>
      </c>
    </row>
    <row r="47" spans="1:31" x14ac:dyDescent="0.25">
      <c r="O47" s="125">
        <v>1.08</v>
      </c>
      <c r="P47" s="125">
        <f t="shared" si="6"/>
        <v>19.677600000000002</v>
      </c>
      <c r="T47" s="135" t="s">
        <v>128</v>
      </c>
      <c r="U47" s="188" t="s">
        <v>196</v>
      </c>
      <c r="W47" s="191">
        <v>42219</v>
      </c>
      <c r="X47" s="13">
        <v>18.61</v>
      </c>
      <c r="Y47" s="13">
        <v>19.39</v>
      </c>
      <c r="Z47" s="13">
        <v>18.59</v>
      </c>
      <c r="AA47" s="13">
        <v>19</v>
      </c>
      <c r="AB47" s="137">
        <v>32943300</v>
      </c>
      <c r="AC47" s="13">
        <v>19</v>
      </c>
      <c r="AD47">
        <f t="shared" si="2"/>
        <v>0.80000000000000071</v>
      </c>
      <c r="AE47" s="196">
        <f t="shared" si="3"/>
        <v>2.6472177201512626E-2</v>
      </c>
    </row>
    <row r="48" spans="1:31" x14ac:dyDescent="0.25">
      <c r="O48" s="125">
        <v>1.07</v>
      </c>
      <c r="P48" s="125">
        <f t="shared" si="6"/>
        <v>19.4954</v>
      </c>
      <c r="T48" s="135" t="s">
        <v>129</v>
      </c>
      <c r="U48" s="188" t="s">
        <v>197</v>
      </c>
      <c r="W48" s="191">
        <v>42216</v>
      </c>
      <c r="X48" s="13">
        <v>20.02</v>
      </c>
      <c r="Y48" s="13">
        <v>20.03</v>
      </c>
      <c r="Z48" s="13">
        <v>18.47</v>
      </c>
      <c r="AA48" s="13">
        <v>18.510000000000002</v>
      </c>
      <c r="AB48" s="137">
        <v>54669800</v>
      </c>
      <c r="AC48" s="13">
        <v>18.510000000000002</v>
      </c>
      <c r="AD48">
        <f t="shared" si="2"/>
        <v>1.5600000000000023</v>
      </c>
      <c r="AE48" s="196">
        <f t="shared" si="3"/>
        <v>-6.9849246231155626E-2</v>
      </c>
    </row>
    <row r="49" spans="5:31" x14ac:dyDescent="0.25">
      <c r="O49" s="125">
        <v>1.06</v>
      </c>
      <c r="P49" s="125">
        <f t="shared" si="6"/>
        <v>19.313199999999998</v>
      </c>
      <c r="T49" s="135" t="s">
        <v>130</v>
      </c>
      <c r="U49" s="188">
        <v>26.82</v>
      </c>
      <c r="W49" s="191">
        <v>42215</v>
      </c>
      <c r="X49" s="13">
        <v>19.75</v>
      </c>
      <c r="Y49" s="13">
        <v>20.100000000000001</v>
      </c>
      <c r="Z49" s="13">
        <v>19.46</v>
      </c>
      <c r="AA49" s="13">
        <v>19.899999999999999</v>
      </c>
      <c r="AB49" s="137">
        <v>31199500</v>
      </c>
      <c r="AC49" s="13">
        <v>19.899999999999999</v>
      </c>
      <c r="AD49">
        <f t="shared" si="2"/>
        <v>0.64000000000000057</v>
      </c>
      <c r="AE49" s="196">
        <f t="shared" si="3"/>
        <v>1.5098137896325525E-3</v>
      </c>
    </row>
    <row r="50" spans="5:31" x14ac:dyDescent="0.25">
      <c r="O50" s="125">
        <v>1.05</v>
      </c>
      <c r="P50" s="125">
        <f t="shared" si="6"/>
        <v>19.131</v>
      </c>
      <c r="T50" s="135" t="s">
        <v>131</v>
      </c>
      <c r="U50" s="188">
        <v>1.95336</v>
      </c>
      <c r="W50" s="191">
        <v>42214</v>
      </c>
      <c r="X50" s="13">
        <v>19.98</v>
      </c>
      <c r="Y50" s="13">
        <v>20.57</v>
      </c>
      <c r="Z50" s="13">
        <v>19.670000000000002</v>
      </c>
      <c r="AA50" s="13">
        <v>19.87</v>
      </c>
      <c r="AB50" s="137">
        <v>41208600</v>
      </c>
      <c r="AC50" s="13">
        <v>19.87</v>
      </c>
      <c r="AD50">
        <f t="shared" si="2"/>
        <v>0.89999999999999858</v>
      </c>
      <c r="AE50" s="196">
        <f t="shared" si="3"/>
        <v>6.0759493670885512E-3</v>
      </c>
    </row>
    <row r="51" spans="5:31" x14ac:dyDescent="0.25">
      <c r="E51" s="2"/>
      <c r="O51" s="125">
        <v>1.04</v>
      </c>
      <c r="P51" s="125">
        <f t="shared" si="6"/>
        <v>18.948799999999999</v>
      </c>
      <c r="T51" s="135" t="s">
        <v>157</v>
      </c>
      <c r="U51" s="188" t="s">
        <v>198</v>
      </c>
      <c r="W51" s="191">
        <v>42213</v>
      </c>
      <c r="X51" s="13">
        <v>18.350000000000001</v>
      </c>
      <c r="Y51" s="13">
        <v>20.079999999999998</v>
      </c>
      <c r="Z51" s="13">
        <v>18.2</v>
      </c>
      <c r="AA51" s="13">
        <v>19.75</v>
      </c>
      <c r="AB51" s="137">
        <v>51444400</v>
      </c>
      <c r="AC51" s="13">
        <v>19.75</v>
      </c>
      <c r="AD51">
        <f t="shared" si="2"/>
        <v>1.879999999999999</v>
      </c>
      <c r="AE51" s="196">
        <f t="shared" si="3"/>
        <v>8.9955849889624684E-2</v>
      </c>
    </row>
    <row r="52" spans="5:31" x14ac:dyDescent="0.25">
      <c r="O52" s="125">
        <v>1.03</v>
      </c>
      <c r="P52" s="125">
        <f t="shared" si="6"/>
        <v>18.7666</v>
      </c>
      <c r="T52" s="135"/>
      <c r="U52" s="188"/>
      <c r="W52" s="191">
        <v>42212</v>
      </c>
      <c r="X52" s="13">
        <v>18.100000000000001</v>
      </c>
      <c r="Y52" s="13">
        <v>18.670000000000002</v>
      </c>
      <c r="Z52" s="13">
        <v>17.57</v>
      </c>
      <c r="AA52" s="13">
        <v>18.12</v>
      </c>
      <c r="AB52" s="137">
        <v>27548600</v>
      </c>
      <c r="AC52" s="13">
        <v>18.12</v>
      </c>
      <c r="AD52">
        <f t="shared" si="2"/>
        <v>1.1000000000000014</v>
      </c>
      <c r="AE52" s="196">
        <f t="shared" si="3"/>
        <v>-1.199563794983638E-2</v>
      </c>
    </row>
    <row r="53" spans="5:31" x14ac:dyDescent="0.25">
      <c r="O53" s="125">
        <v>1.02</v>
      </c>
      <c r="P53" s="125">
        <f t="shared" si="6"/>
        <v>18.584399999999999</v>
      </c>
      <c r="T53" s="135" t="s">
        <v>133</v>
      </c>
      <c r="U53" s="188" t="s">
        <v>199</v>
      </c>
      <c r="W53" s="191">
        <v>42209</v>
      </c>
      <c r="X53" s="13">
        <v>18.600000000000001</v>
      </c>
      <c r="Y53" s="13">
        <v>18.7</v>
      </c>
      <c r="Z53" s="13">
        <v>18.07</v>
      </c>
      <c r="AA53" s="13">
        <v>18.34</v>
      </c>
      <c r="AB53" s="137">
        <v>21450800</v>
      </c>
      <c r="AC53" s="13">
        <v>18.34</v>
      </c>
      <c r="AD53">
        <f t="shared" si="2"/>
        <v>0.62999999999999901</v>
      </c>
      <c r="AE53" s="196">
        <f t="shared" si="3"/>
        <v>-1.9251336898395643E-2</v>
      </c>
    </row>
    <row r="54" spans="5:31" x14ac:dyDescent="0.25">
      <c r="O54" s="125">
        <v>1.01</v>
      </c>
      <c r="P54" s="125">
        <f t="shared" si="6"/>
        <v>18.402200000000001</v>
      </c>
      <c r="T54" s="135" t="s">
        <v>134</v>
      </c>
      <c r="U54" s="188" t="s">
        <v>200</v>
      </c>
      <c r="W54" s="191">
        <v>42208</v>
      </c>
      <c r="X54" s="13">
        <v>18.329999999999998</v>
      </c>
      <c r="Y54" s="13">
        <v>18.93</v>
      </c>
      <c r="Z54" s="13">
        <v>18.3</v>
      </c>
      <c r="AA54" s="13">
        <v>18.7</v>
      </c>
      <c r="AB54" s="137">
        <v>32782600</v>
      </c>
      <c r="AC54" s="13">
        <v>18.7</v>
      </c>
      <c r="AD54">
        <f t="shared" si="2"/>
        <v>0.62999999999999901</v>
      </c>
      <c r="AE54" s="196">
        <f t="shared" si="3"/>
        <v>3.8888888888888751E-2</v>
      </c>
    </row>
    <row r="55" spans="5:31" x14ac:dyDescent="0.25">
      <c r="O55" s="125">
        <v>1</v>
      </c>
      <c r="P55" s="125">
        <f t="shared" si="6"/>
        <v>18.22</v>
      </c>
      <c r="T55" s="135" t="s">
        <v>135</v>
      </c>
      <c r="U55" s="189">
        <v>22107586</v>
      </c>
      <c r="W55" s="191">
        <v>42207</v>
      </c>
      <c r="X55" s="13">
        <v>18.53</v>
      </c>
      <c r="Y55" s="13">
        <v>18.63</v>
      </c>
      <c r="Z55" s="13">
        <v>17.850000000000001</v>
      </c>
      <c r="AA55" s="13">
        <v>18</v>
      </c>
      <c r="AB55" s="137">
        <v>43396900</v>
      </c>
      <c r="AC55" s="13">
        <v>18</v>
      </c>
      <c r="AD55">
        <f t="shared" si="2"/>
        <v>0.77999999999999758</v>
      </c>
      <c r="AE55" s="196">
        <f t="shared" si="3"/>
        <v>-4.6610169491525411E-2</v>
      </c>
    </row>
    <row r="56" spans="5:31" x14ac:dyDescent="0.25">
      <c r="O56" s="125">
        <v>0.99</v>
      </c>
      <c r="P56" s="125">
        <f t="shared" si="6"/>
        <v>18.037799999999997</v>
      </c>
      <c r="T56" s="135" t="s">
        <v>140</v>
      </c>
      <c r="U56" s="189">
        <v>35306200</v>
      </c>
      <c r="W56" s="191">
        <v>42206</v>
      </c>
      <c r="X56" s="13">
        <v>18.84</v>
      </c>
      <c r="Y56" s="13">
        <v>19.11</v>
      </c>
      <c r="Z56" s="13">
        <v>18.510000000000002</v>
      </c>
      <c r="AA56" s="13">
        <v>18.88</v>
      </c>
      <c r="AB56" s="137">
        <v>29278100</v>
      </c>
      <c r="AC56" s="13">
        <v>18.88</v>
      </c>
      <c r="AD56">
        <f t="shared" si="2"/>
        <v>0.59999999999999787</v>
      </c>
      <c r="AE56" s="196">
        <f t="shared" si="3"/>
        <v>-5.2938062466922897E-4</v>
      </c>
    </row>
    <row r="57" spans="5:31" x14ac:dyDescent="0.25">
      <c r="O57" s="125">
        <v>0.98</v>
      </c>
      <c r="P57" s="125">
        <f t="shared" si="6"/>
        <v>17.855599999999999</v>
      </c>
      <c r="T57" s="135" t="s">
        <v>136</v>
      </c>
      <c r="U57" s="188" t="s">
        <v>201</v>
      </c>
      <c r="W57" s="191">
        <v>42205</v>
      </c>
      <c r="X57" s="13">
        <v>20.079999999999998</v>
      </c>
      <c r="Y57" s="13">
        <v>20.079999999999998</v>
      </c>
      <c r="Z57" s="13">
        <v>18.77</v>
      </c>
      <c r="AA57" s="13">
        <v>18.89</v>
      </c>
      <c r="AB57" s="137">
        <v>41709800</v>
      </c>
      <c r="AC57" s="13">
        <v>18.89</v>
      </c>
      <c r="AD57">
        <f t="shared" si="2"/>
        <v>1.3099999999999987</v>
      </c>
      <c r="AE57" s="196">
        <f t="shared" si="3"/>
        <v>-6.1133200795228659E-2</v>
      </c>
    </row>
    <row r="58" spans="5:31" x14ac:dyDescent="0.25">
      <c r="O58" s="125">
        <v>0.97</v>
      </c>
      <c r="P58" s="125">
        <f t="shared" si="6"/>
        <v>17.673399999999997</v>
      </c>
      <c r="T58" s="135" t="s">
        <v>141</v>
      </c>
      <c r="U58" s="188">
        <v>5.59</v>
      </c>
      <c r="W58" s="191">
        <v>42202</v>
      </c>
      <c r="X58" s="13">
        <v>19.53</v>
      </c>
      <c r="Y58" s="13">
        <v>20.239999999999998</v>
      </c>
      <c r="Z58" s="13">
        <v>19.37</v>
      </c>
      <c r="AA58" s="13">
        <v>20.12</v>
      </c>
      <c r="AB58" s="137">
        <v>33860800</v>
      </c>
      <c r="AC58" s="13">
        <v>20.12</v>
      </c>
      <c r="AD58">
        <f t="shared" si="2"/>
        <v>0.86999999999999744</v>
      </c>
      <c r="AE58" s="196">
        <f t="shared" si="3"/>
        <v>2.6007139214686559E-2</v>
      </c>
    </row>
    <row r="59" spans="5:31" x14ac:dyDescent="0.25">
      <c r="O59" s="125">
        <v>0.96</v>
      </c>
      <c r="P59" s="125">
        <f t="shared" si="6"/>
        <v>17.491199999999999</v>
      </c>
      <c r="T59" s="135" t="s">
        <v>142</v>
      </c>
      <c r="U59" s="188">
        <v>3</v>
      </c>
      <c r="W59" s="191">
        <v>42201</v>
      </c>
      <c r="X59" s="13">
        <v>19.25</v>
      </c>
      <c r="Y59" s="13">
        <v>19.739999999999998</v>
      </c>
      <c r="Z59" s="13">
        <v>19.09</v>
      </c>
      <c r="AA59" s="13">
        <v>19.61</v>
      </c>
      <c r="AB59" s="137">
        <v>34662200</v>
      </c>
      <c r="AC59" s="13">
        <v>19.61</v>
      </c>
      <c r="AD59">
        <f t="shared" si="2"/>
        <v>0.64999999999999858</v>
      </c>
      <c r="AE59" s="196">
        <f t="shared" si="3"/>
        <v>3.8115404976177825E-2</v>
      </c>
    </row>
    <row r="60" spans="5:31" x14ac:dyDescent="0.25">
      <c r="O60" s="125">
        <v>0.95</v>
      </c>
      <c r="P60" s="125">
        <f t="shared" si="6"/>
        <v>17.308999999999997</v>
      </c>
      <c r="T60" s="135" t="s">
        <v>137</v>
      </c>
      <c r="U60" s="188" t="s">
        <v>160</v>
      </c>
      <c r="W60" s="191">
        <v>42200</v>
      </c>
      <c r="X60" s="13">
        <v>19.489999999999998</v>
      </c>
      <c r="Y60" s="13">
        <v>19.649999999999999</v>
      </c>
      <c r="Z60" s="13">
        <v>18.77</v>
      </c>
      <c r="AA60" s="13">
        <v>18.89</v>
      </c>
      <c r="AB60" s="137">
        <v>41821800</v>
      </c>
      <c r="AC60" s="13">
        <v>18.89</v>
      </c>
      <c r="AD60">
        <f t="shared" si="2"/>
        <v>0.87999999999999901</v>
      </c>
      <c r="AE60" s="196">
        <f t="shared" si="3"/>
        <v>-3.6715961244263129E-2</v>
      </c>
    </row>
    <row r="61" spans="5:31" x14ac:dyDescent="0.25">
      <c r="O61" s="125">
        <v>0.94</v>
      </c>
      <c r="P61" s="125">
        <f t="shared" si="6"/>
        <v>17.126799999999999</v>
      </c>
      <c r="W61" s="191">
        <v>42199</v>
      </c>
      <c r="X61" s="13">
        <v>19.760000000000002</v>
      </c>
      <c r="Y61" s="13">
        <v>19.84</v>
      </c>
      <c r="Z61" s="13">
        <v>19</v>
      </c>
      <c r="AA61" s="13">
        <v>19.61</v>
      </c>
      <c r="AB61" s="137">
        <v>103728600</v>
      </c>
      <c r="AC61" s="13">
        <v>19.61</v>
      </c>
      <c r="AD61">
        <f t="shared" si="2"/>
        <v>0.83999999999999986</v>
      </c>
      <c r="AE61" s="196">
        <f t="shared" si="3"/>
        <v>0.11357183418512218</v>
      </c>
    </row>
    <row r="62" spans="5:31" x14ac:dyDescent="0.25">
      <c r="O62" s="125">
        <v>0.93</v>
      </c>
      <c r="P62" s="125">
        <f t="shared" si="6"/>
        <v>16.944600000000001</v>
      </c>
      <c r="W62" s="191">
        <v>42198</v>
      </c>
      <c r="X62" s="13">
        <v>17.829999999999998</v>
      </c>
      <c r="Y62" s="13">
        <v>17.850000000000001</v>
      </c>
      <c r="Z62" s="13">
        <v>17.39</v>
      </c>
      <c r="AA62" s="13">
        <v>17.61</v>
      </c>
      <c r="AB62" s="137">
        <v>35439600</v>
      </c>
      <c r="AC62" s="13">
        <v>17.61</v>
      </c>
      <c r="AD62">
        <f t="shared" si="2"/>
        <v>0.46000000000000085</v>
      </c>
      <c r="AE62" s="196">
        <f t="shared" si="3"/>
        <v>2.2766078542970636E-3</v>
      </c>
    </row>
    <row r="63" spans="5:31" x14ac:dyDescent="0.25">
      <c r="O63" s="125">
        <v>0.92</v>
      </c>
      <c r="P63" s="125">
        <f t="shared" si="6"/>
        <v>16.7624</v>
      </c>
      <c r="W63" s="191">
        <v>42195</v>
      </c>
      <c r="X63" s="13">
        <v>17.329999999999998</v>
      </c>
      <c r="Y63" s="13">
        <v>17.649999999999999</v>
      </c>
      <c r="Z63" s="13">
        <v>17.3</v>
      </c>
      <c r="AA63" s="13">
        <v>17.57</v>
      </c>
      <c r="AB63" s="137">
        <v>24269000</v>
      </c>
      <c r="AC63" s="13">
        <v>17.57</v>
      </c>
      <c r="AD63">
        <f t="shared" si="2"/>
        <v>0.34999999999999787</v>
      </c>
      <c r="AE63" s="196">
        <f t="shared" si="3"/>
        <v>2.4489795918367419E-2</v>
      </c>
    </row>
    <row r="64" spans="5:31" x14ac:dyDescent="0.25">
      <c r="O64" s="125">
        <v>0.91</v>
      </c>
      <c r="P64" s="125">
        <f t="shared" si="6"/>
        <v>16.580199999999998</v>
      </c>
      <c r="W64" s="191">
        <v>42194</v>
      </c>
      <c r="X64" s="13">
        <v>17.87</v>
      </c>
      <c r="Y64" s="13">
        <v>18.010000000000002</v>
      </c>
      <c r="Z64" s="13">
        <v>17.14</v>
      </c>
      <c r="AA64" s="13">
        <v>17.149999999999999</v>
      </c>
      <c r="AB64" s="137">
        <v>46175400</v>
      </c>
      <c r="AC64" s="13">
        <v>17.149999999999999</v>
      </c>
      <c r="AD64">
        <f t="shared" si="2"/>
        <v>0.87000000000000099</v>
      </c>
      <c r="AE64" s="196">
        <f t="shared" si="3"/>
        <v>-2.7226318774815628E-2</v>
      </c>
    </row>
    <row r="65" spans="15:31" x14ac:dyDescent="0.25">
      <c r="O65" s="125">
        <v>0.9</v>
      </c>
      <c r="P65" s="125">
        <f t="shared" si="6"/>
        <v>16.398</v>
      </c>
      <c r="W65" s="191">
        <v>42193</v>
      </c>
      <c r="X65" s="13">
        <v>17.96</v>
      </c>
      <c r="Y65" s="13">
        <v>17.98</v>
      </c>
      <c r="Z65" s="13">
        <v>17.489999999999998</v>
      </c>
      <c r="AA65" s="13">
        <v>17.63</v>
      </c>
      <c r="AB65" s="137">
        <v>30863400</v>
      </c>
      <c r="AC65" s="13">
        <v>17.63</v>
      </c>
      <c r="AD65">
        <f t="shared" si="2"/>
        <v>0.49000000000000199</v>
      </c>
      <c r="AE65" s="196">
        <f t="shared" si="3"/>
        <v>-3.1318681318681318E-2</v>
      </c>
    </row>
    <row r="66" spans="15:31" x14ac:dyDescent="0.25">
      <c r="W66" s="191">
        <v>42192</v>
      </c>
      <c r="X66" s="13">
        <v>18.13</v>
      </c>
      <c r="Y66" s="13">
        <v>18.36</v>
      </c>
      <c r="Z66" s="13">
        <v>17.37</v>
      </c>
      <c r="AA66" s="13">
        <v>18.2</v>
      </c>
      <c r="AB66" s="137">
        <v>46287400</v>
      </c>
      <c r="AC66" s="13">
        <v>18.2</v>
      </c>
      <c r="AD66">
        <f t="shared" si="2"/>
        <v>0.98999999999999844</v>
      </c>
      <c r="AE66" s="196">
        <f t="shared" si="3"/>
        <v>-6.5502183406114245E-3</v>
      </c>
    </row>
    <row r="67" spans="15:31" x14ac:dyDescent="0.25">
      <c r="W67" s="191">
        <v>42191</v>
      </c>
      <c r="X67" s="13">
        <v>18.84</v>
      </c>
      <c r="Y67" s="13">
        <v>18.98</v>
      </c>
      <c r="Z67" s="13">
        <v>18.23</v>
      </c>
      <c r="AA67" s="13">
        <v>18.32</v>
      </c>
      <c r="AB67" s="137">
        <v>37817100</v>
      </c>
      <c r="AC67" s="13">
        <v>18.32</v>
      </c>
      <c r="AD67">
        <f>Y67-Z67</f>
        <v>0.75</v>
      </c>
      <c r="AE67" s="196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6" t="e">
        <f>AC68/AC69-1</f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2" style="49" customWidth="1"/>
    <col min="19" max="19" width="18.5703125" style="12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6" t="s">
        <v>72</v>
      </c>
      <c r="V1" s="135" t="s">
        <v>145</v>
      </c>
      <c r="W1" s="144" t="s">
        <v>146</v>
      </c>
      <c r="X1" s="144" t="s">
        <v>147</v>
      </c>
      <c r="Y1" s="144" t="s">
        <v>148</v>
      </c>
      <c r="Z1" s="144" t="s">
        <v>149</v>
      </c>
      <c r="AA1" s="135" t="s">
        <v>150</v>
      </c>
      <c r="AB1" s="135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78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6" t="s">
        <v>73</v>
      </c>
      <c r="T2" s="22" t="s">
        <v>71</v>
      </c>
      <c r="U2" s="22"/>
      <c r="V2" s="141">
        <v>42283</v>
      </c>
      <c r="W2" s="145">
        <v>31.16</v>
      </c>
      <c r="X2" s="145">
        <v>31.85</v>
      </c>
      <c r="Y2" s="145">
        <v>31.11</v>
      </c>
      <c r="Z2" s="145">
        <v>31.74</v>
      </c>
      <c r="AA2" s="143">
        <v>34899800</v>
      </c>
      <c r="AB2" s="142">
        <v>31.74</v>
      </c>
      <c r="AC2" s="2">
        <f>X2-Y2</f>
        <v>0.74000000000000199</v>
      </c>
      <c r="AD2" s="196">
        <f>AB2/AB3-1</f>
        <v>1.6981736622877275E-2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57">
        <v>42221</v>
      </c>
      <c r="T3" s="22" t="s">
        <v>74</v>
      </c>
      <c r="U3" s="22"/>
      <c r="V3" s="141">
        <v>42282</v>
      </c>
      <c r="W3" s="145">
        <v>30.73</v>
      </c>
      <c r="X3" s="145">
        <v>31.38</v>
      </c>
      <c r="Y3" s="145">
        <v>30.56</v>
      </c>
      <c r="Z3" s="145">
        <v>31.21</v>
      </c>
      <c r="AA3" s="143">
        <v>33689400</v>
      </c>
      <c r="AB3" s="142">
        <v>31.21</v>
      </c>
      <c r="AC3" s="2">
        <f t="shared" ref="AC3:AC66" si="1">X3-Y3</f>
        <v>0.82000000000000028</v>
      </c>
      <c r="AD3" s="196">
        <f t="shared" ref="AD3:AD66" si="2">AB3/AB4-1</f>
        <v>2.2943297279580444E-2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31.74</v>
      </c>
      <c r="V4" s="141">
        <v>42279</v>
      </c>
      <c r="W4" s="145">
        <v>29.67</v>
      </c>
      <c r="X4" s="145">
        <v>30.53</v>
      </c>
      <c r="Y4" s="145">
        <v>29.53</v>
      </c>
      <c r="Z4" s="145">
        <v>30.51</v>
      </c>
      <c r="AA4" s="143">
        <v>27644600</v>
      </c>
      <c r="AB4" s="142">
        <v>30.51</v>
      </c>
      <c r="AC4" s="2">
        <f t="shared" si="1"/>
        <v>1</v>
      </c>
      <c r="AD4" s="196">
        <f t="shared" si="2"/>
        <v>1.7000000000000126E-2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1904.3999999999999</v>
      </c>
      <c r="S5" s="127">
        <v>42242</v>
      </c>
      <c r="V5" s="141">
        <v>42278</v>
      </c>
      <c r="W5" s="145">
        <v>30.21</v>
      </c>
      <c r="X5" s="145">
        <v>30.28</v>
      </c>
      <c r="Y5" s="145">
        <v>29.46</v>
      </c>
      <c r="Z5" s="145">
        <v>30</v>
      </c>
      <c r="AA5" s="143">
        <v>29314500</v>
      </c>
      <c r="AB5" s="142">
        <v>30</v>
      </c>
      <c r="AC5" s="2">
        <f t="shared" si="1"/>
        <v>0.82000000000000028</v>
      </c>
      <c r="AD5" s="196">
        <f t="shared" si="2"/>
        <v>-4.644990046449915E-3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27">
        <v>42255</v>
      </c>
      <c r="T6" t="s">
        <v>121</v>
      </c>
      <c r="V6" s="141">
        <v>42277</v>
      </c>
      <c r="W6" s="145">
        <v>29.56</v>
      </c>
      <c r="X6" s="145">
        <v>30.32</v>
      </c>
      <c r="Y6" s="145">
        <v>29.54</v>
      </c>
      <c r="Z6" s="145">
        <v>30.14</v>
      </c>
      <c r="AA6" s="143">
        <v>40840800</v>
      </c>
      <c r="AB6" s="142">
        <v>30.14</v>
      </c>
      <c r="AC6" s="2">
        <f t="shared" si="1"/>
        <v>0.78000000000000114</v>
      </c>
      <c r="AD6" s="196">
        <f t="shared" si="2"/>
        <v>3.0779753761970063E-2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530.05000000000132</v>
      </c>
      <c r="R7" s="214" t="s">
        <v>367</v>
      </c>
      <c r="V7" s="141">
        <v>42276</v>
      </c>
      <c r="W7" s="145">
        <v>28.83</v>
      </c>
      <c r="X7" s="145">
        <v>29.35</v>
      </c>
      <c r="Y7" s="145">
        <v>28.76</v>
      </c>
      <c r="Z7" s="145">
        <v>29.24</v>
      </c>
      <c r="AA7" s="143">
        <v>33790600</v>
      </c>
      <c r="AB7" s="142">
        <v>29.24</v>
      </c>
      <c r="AC7" s="2">
        <f t="shared" si="1"/>
        <v>0.58999999999999986</v>
      </c>
      <c r="AD7" s="196">
        <f t="shared" si="2"/>
        <v>1.6689847009735637E-2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79">
        <v>42290</v>
      </c>
      <c r="T8" t="s">
        <v>231</v>
      </c>
      <c r="V8" s="141">
        <v>42275</v>
      </c>
      <c r="W8" s="145">
        <v>28.68</v>
      </c>
      <c r="X8" s="145">
        <v>29.36</v>
      </c>
      <c r="Y8" s="145">
        <v>28.64</v>
      </c>
      <c r="Z8" s="145">
        <v>28.76</v>
      </c>
      <c r="AA8" s="143">
        <v>41796100</v>
      </c>
      <c r="AB8" s="142">
        <v>28.76</v>
      </c>
      <c r="AC8" s="2">
        <f t="shared" si="1"/>
        <v>0.71999999999999886</v>
      </c>
      <c r="AD8" s="196">
        <f t="shared" si="2"/>
        <v>-1.7355085039916229E-3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1">
        <v>42272</v>
      </c>
      <c r="W9" s="145">
        <v>28.94</v>
      </c>
      <c r="X9" s="145">
        <v>29.12</v>
      </c>
      <c r="Y9" s="145">
        <v>28.63</v>
      </c>
      <c r="Z9" s="145">
        <v>28.81</v>
      </c>
      <c r="AA9" s="143">
        <v>29042100</v>
      </c>
      <c r="AB9" s="142">
        <v>28.81</v>
      </c>
      <c r="AC9" s="2">
        <f t="shared" si="1"/>
        <v>0.49000000000000199</v>
      </c>
      <c r="AD9" s="196">
        <f t="shared" si="2"/>
        <v>1.1587078651685401E-2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1">
        <v>42271</v>
      </c>
      <c r="W10" s="145">
        <v>28.38</v>
      </c>
      <c r="X10" s="145">
        <v>28.67</v>
      </c>
      <c r="Y10" s="145">
        <v>27.87</v>
      </c>
      <c r="Z10" s="145">
        <v>28.48</v>
      </c>
      <c r="AA10" s="143">
        <v>32437500</v>
      </c>
      <c r="AB10" s="142">
        <v>28.48</v>
      </c>
      <c r="AC10" s="2">
        <f t="shared" si="1"/>
        <v>0.80000000000000071</v>
      </c>
      <c r="AD10" s="196">
        <f t="shared" si="2"/>
        <v>-9.0466249130131127E-3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1">
        <v>42270</v>
      </c>
      <c r="W11" s="145">
        <v>29.02</v>
      </c>
      <c r="X11" s="145">
        <v>29.09</v>
      </c>
      <c r="Y11" s="145">
        <v>28.59</v>
      </c>
      <c r="Z11" s="145">
        <v>28.74</v>
      </c>
      <c r="AA11" s="143">
        <v>25770000</v>
      </c>
      <c r="AB11" s="142">
        <v>28.74</v>
      </c>
      <c r="AC11" s="2">
        <f t="shared" si="1"/>
        <v>0.5</v>
      </c>
      <c r="AD11" s="196">
        <f t="shared" si="2"/>
        <v>2.4415765608649664E-3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1">
        <v>42269</v>
      </c>
      <c r="W12" s="145">
        <v>28.67</v>
      </c>
      <c r="X12" s="145">
        <v>28.9</v>
      </c>
      <c r="Y12" s="145">
        <v>28.48</v>
      </c>
      <c r="Z12" s="145">
        <v>28.67</v>
      </c>
      <c r="AA12" s="143">
        <v>26593200</v>
      </c>
      <c r="AB12" s="142">
        <v>28.67</v>
      </c>
      <c r="AC12" s="2">
        <f t="shared" si="1"/>
        <v>0.41999999999999815</v>
      </c>
      <c r="AD12" s="196">
        <f t="shared" si="2"/>
        <v>-1.6803840877914866E-2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1">
        <v>42268</v>
      </c>
      <c r="W13" s="145">
        <v>29.09</v>
      </c>
      <c r="X13" s="145">
        <v>29.34</v>
      </c>
      <c r="Y13" s="145">
        <v>28.94</v>
      </c>
      <c r="Z13" s="145">
        <v>29.16</v>
      </c>
      <c r="AA13" s="143">
        <v>24179500</v>
      </c>
      <c r="AB13" s="142">
        <v>29.16</v>
      </c>
      <c r="AC13" s="2">
        <f t="shared" si="1"/>
        <v>0.39999999999999858</v>
      </c>
      <c r="AD13" s="196">
        <f t="shared" si="2"/>
        <v>4.8242591316334238E-3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1">
        <v>42265</v>
      </c>
      <c r="W14" s="145">
        <v>29.22</v>
      </c>
      <c r="X14" s="145">
        <v>29.42</v>
      </c>
      <c r="Y14" s="145">
        <v>28.81</v>
      </c>
      <c r="Z14" s="145">
        <v>29.02</v>
      </c>
      <c r="AA14" s="143">
        <v>60138700</v>
      </c>
      <c r="AB14" s="142">
        <v>29.02</v>
      </c>
      <c r="AC14" s="2">
        <f t="shared" si="1"/>
        <v>0.61000000000000298</v>
      </c>
      <c r="AD14" s="196">
        <f t="shared" si="2"/>
        <v>-2.322450353416361E-2</v>
      </c>
    </row>
    <row r="15" spans="1:30" x14ac:dyDescent="0.25">
      <c r="V15" s="141">
        <v>42264</v>
      </c>
      <c r="W15" s="145">
        <v>29.62</v>
      </c>
      <c r="X15" s="145">
        <v>30.2</v>
      </c>
      <c r="Y15" s="145">
        <v>29.55</v>
      </c>
      <c r="Z15" s="145">
        <v>29.71</v>
      </c>
      <c r="AA15" s="143">
        <v>29468900</v>
      </c>
      <c r="AB15" s="142">
        <v>29.71</v>
      </c>
      <c r="AC15" s="2">
        <f t="shared" si="1"/>
        <v>0.64999999999999858</v>
      </c>
      <c r="AD15" s="196">
        <f t="shared" si="2"/>
        <v>-2.0154517971111563E-3</v>
      </c>
    </row>
    <row r="16" spans="1:30" x14ac:dyDescent="0.25">
      <c r="V16" s="141">
        <v>42263</v>
      </c>
      <c r="W16" s="145">
        <v>29.62</v>
      </c>
      <c r="X16" s="145">
        <v>29.79</v>
      </c>
      <c r="Y16" s="145">
        <v>29.4</v>
      </c>
      <c r="Z16" s="145">
        <v>29.77</v>
      </c>
      <c r="AA16" s="143">
        <v>25932000</v>
      </c>
      <c r="AB16" s="142">
        <v>29.77</v>
      </c>
      <c r="AC16" s="2">
        <f t="shared" si="1"/>
        <v>0.39000000000000057</v>
      </c>
      <c r="AD16" s="196">
        <f t="shared" si="2"/>
        <v>1.345442314160783E-3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1">
        <v>42262</v>
      </c>
      <c r="W17" s="145">
        <v>29.56</v>
      </c>
      <c r="X17" s="145">
        <v>29.94</v>
      </c>
      <c r="Y17" s="145">
        <v>29.48</v>
      </c>
      <c r="Z17" s="145">
        <v>29.73</v>
      </c>
      <c r="AA17" s="143">
        <v>29399900</v>
      </c>
      <c r="AB17" s="142">
        <v>29.73</v>
      </c>
      <c r="AC17" s="2">
        <f t="shared" si="1"/>
        <v>0.46000000000000085</v>
      </c>
      <c r="AD17" s="196">
        <f t="shared" si="2"/>
        <v>1.1568560734943834E-2</v>
      </c>
    </row>
    <row r="18" spans="1:30" x14ac:dyDescent="0.25">
      <c r="G18" s="2"/>
      <c r="K18" s="2"/>
      <c r="V18" s="141">
        <v>42261</v>
      </c>
      <c r="W18" s="145">
        <v>29.47</v>
      </c>
      <c r="X18" s="145">
        <v>29.53</v>
      </c>
      <c r="Y18" s="145">
        <v>29.09</v>
      </c>
      <c r="Z18" s="145">
        <v>29.39</v>
      </c>
      <c r="AA18" s="143">
        <v>24063700</v>
      </c>
      <c r="AB18" s="142">
        <v>29.39</v>
      </c>
      <c r="AC18" s="2">
        <f t="shared" si="1"/>
        <v>0.44000000000000128</v>
      </c>
      <c r="AD18" s="196">
        <f t="shared" si="2"/>
        <v>-2.7146250424159302E-3</v>
      </c>
    </row>
    <row r="19" spans="1:30" x14ac:dyDescent="0.25">
      <c r="E19" s="2"/>
      <c r="G19" s="2"/>
      <c r="I19" s="2"/>
      <c r="K19" s="2"/>
      <c r="V19" s="141">
        <v>42258</v>
      </c>
      <c r="W19" s="145">
        <v>29.08</v>
      </c>
      <c r="X19" s="145">
        <v>29.52</v>
      </c>
      <c r="Y19" s="145">
        <v>29.04</v>
      </c>
      <c r="Z19" s="145">
        <v>29.47</v>
      </c>
      <c r="AA19" s="143">
        <v>21611700</v>
      </c>
      <c r="AB19" s="142">
        <v>29.47</v>
      </c>
      <c r="AC19" s="2">
        <f t="shared" si="1"/>
        <v>0.48000000000000043</v>
      </c>
      <c r="AD19" s="196">
        <f t="shared" si="2"/>
        <v>6.8329347454731959E-3</v>
      </c>
    </row>
    <row r="20" spans="1:30" x14ac:dyDescent="0.25">
      <c r="V20" s="141">
        <v>42257</v>
      </c>
      <c r="W20" s="145">
        <v>29.18</v>
      </c>
      <c r="X20" s="145">
        <v>29.66</v>
      </c>
      <c r="Y20" s="145">
        <v>28.9</v>
      </c>
      <c r="Z20" s="145">
        <v>29.27</v>
      </c>
      <c r="AA20" s="143">
        <v>25121500</v>
      </c>
      <c r="AB20" s="142">
        <v>29.27</v>
      </c>
      <c r="AC20" s="2">
        <f t="shared" si="1"/>
        <v>0.76000000000000156</v>
      </c>
      <c r="AD20" s="196">
        <f t="shared" si="2"/>
        <v>1.0259917920656392E-3</v>
      </c>
    </row>
    <row r="21" spans="1:30" x14ac:dyDescent="0.25">
      <c r="V21" s="141">
        <v>42256</v>
      </c>
      <c r="W21" s="145">
        <v>29.72</v>
      </c>
      <c r="X21" s="145">
        <v>30.12</v>
      </c>
      <c r="Y21" s="145">
        <v>29.17</v>
      </c>
      <c r="Z21" s="145">
        <v>29.24</v>
      </c>
      <c r="AA21" s="143">
        <v>30669900</v>
      </c>
      <c r="AB21" s="142">
        <v>29.24</v>
      </c>
      <c r="AC21" s="2">
        <f t="shared" si="1"/>
        <v>0.94999999999999929</v>
      </c>
      <c r="AD21" s="196">
        <f t="shared" si="2"/>
        <v>-8.8135593220339814E-3</v>
      </c>
    </row>
    <row r="22" spans="1:30" x14ac:dyDescent="0.25">
      <c r="V22" s="141">
        <v>42255</v>
      </c>
      <c r="W22" s="145">
        <v>28.98</v>
      </c>
      <c r="X22" s="145">
        <v>29.5</v>
      </c>
      <c r="Y22" s="145">
        <v>28.95</v>
      </c>
      <c r="Z22" s="145">
        <v>29.5</v>
      </c>
      <c r="AA22" s="143">
        <v>27636400</v>
      </c>
      <c r="AB22" s="142">
        <v>29.5</v>
      </c>
      <c r="AC22" s="2">
        <f t="shared" si="1"/>
        <v>0.55000000000000071</v>
      </c>
      <c r="AD22" s="196">
        <f t="shared" si="2"/>
        <v>3.4361851332398441E-2</v>
      </c>
    </row>
    <row r="23" spans="1:30" x14ac:dyDescent="0.25">
      <c r="V23" s="141">
        <v>42251</v>
      </c>
      <c r="W23" s="145">
        <v>28.57</v>
      </c>
      <c r="X23" s="145">
        <v>28.9</v>
      </c>
      <c r="Y23" s="145">
        <v>28.41</v>
      </c>
      <c r="Z23" s="145">
        <v>28.52</v>
      </c>
      <c r="AA23" s="143">
        <v>29116500</v>
      </c>
      <c r="AB23" s="142">
        <v>28.52</v>
      </c>
      <c r="AC23" s="2">
        <f t="shared" si="1"/>
        <v>0.48999999999999844</v>
      </c>
      <c r="AD23" s="196">
        <f t="shared" si="2"/>
        <v>-1.9257221458046758E-2</v>
      </c>
    </row>
    <row r="24" spans="1:30" x14ac:dyDescent="0.25">
      <c r="V24" s="141">
        <v>42250</v>
      </c>
      <c r="W24" s="145">
        <v>28.8</v>
      </c>
      <c r="X24" s="145">
        <v>29.42</v>
      </c>
      <c r="Y24" s="145">
        <v>28.69</v>
      </c>
      <c r="Z24" s="145">
        <v>29.08</v>
      </c>
      <c r="AA24" s="143">
        <v>38312900</v>
      </c>
      <c r="AB24" s="142">
        <v>29.08</v>
      </c>
      <c r="AC24" s="2">
        <f t="shared" si="1"/>
        <v>0.73000000000000043</v>
      </c>
      <c r="AD24" s="196">
        <f t="shared" si="2"/>
        <v>1.6783216783216703E-2</v>
      </c>
    </row>
    <row r="25" spans="1:30" x14ac:dyDescent="0.25">
      <c r="V25" s="141">
        <v>42249</v>
      </c>
      <c r="W25" s="145">
        <v>28.35</v>
      </c>
      <c r="X25" s="145">
        <v>28.6</v>
      </c>
      <c r="Y25" s="145">
        <v>28.14</v>
      </c>
      <c r="Z25" s="145">
        <v>28.6</v>
      </c>
      <c r="AA25" s="143">
        <v>34239300</v>
      </c>
      <c r="AB25" s="142">
        <v>28.6</v>
      </c>
      <c r="AC25" s="2">
        <f t="shared" si="1"/>
        <v>0.46000000000000085</v>
      </c>
      <c r="AD25" s="196">
        <f t="shared" si="2"/>
        <v>2.8037383177570208E-2</v>
      </c>
    </row>
    <row r="26" spans="1:30" x14ac:dyDescent="0.25">
      <c r="V26" s="141">
        <v>42248</v>
      </c>
      <c r="W26" s="145">
        <v>27.91</v>
      </c>
      <c r="X26" s="145">
        <v>28.17</v>
      </c>
      <c r="Y26" s="145">
        <v>27.66</v>
      </c>
      <c r="Z26" s="145">
        <v>27.82</v>
      </c>
      <c r="AA26" s="143">
        <v>43630100</v>
      </c>
      <c r="AB26" s="142">
        <v>27.82</v>
      </c>
      <c r="AC26" s="2">
        <f t="shared" si="1"/>
        <v>0.51000000000000156</v>
      </c>
      <c r="AD26" s="196">
        <f t="shared" si="2"/>
        <v>-2.522775052557813E-2</v>
      </c>
    </row>
    <row r="27" spans="1:30" x14ac:dyDescent="0.25">
      <c r="V27" s="141">
        <v>42247</v>
      </c>
      <c r="W27" s="145">
        <v>28.33</v>
      </c>
      <c r="X27" s="145">
        <v>29.13</v>
      </c>
      <c r="Y27" s="145">
        <v>28.16</v>
      </c>
      <c r="Z27" s="145">
        <v>28.54</v>
      </c>
      <c r="AA27" s="143">
        <v>42197500</v>
      </c>
      <c r="AB27" s="142">
        <v>28.54</v>
      </c>
      <c r="AC27" s="2">
        <f t="shared" si="1"/>
        <v>0.96999999999999886</v>
      </c>
      <c r="AD27" s="196">
        <f t="shared" si="2"/>
        <v>4.2223786066148961E-3</v>
      </c>
    </row>
    <row r="28" spans="1:30" x14ac:dyDescent="0.25">
      <c r="V28" s="141">
        <v>42244</v>
      </c>
      <c r="W28" s="145">
        <v>27.67</v>
      </c>
      <c r="X28" s="145">
        <v>28.61</v>
      </c>
      <c r="Y28" s="145">
        <v>27.45</v>
      </c>
      <c r="Z28" s="145">
        <v>28.42</v>
      </c>
      <c r="AA28" s="143">
        <v>43004100</v>
      </c>
      <c r="AB28" s="142">
        <v>28.42</v>
      </c>
      <c r="AC28" s="2">
        <f t="shared" si="1"/>
        <v>1.1600000000000001</v>
      </c>
      <c r="AD28" s="196">
        <f t="shared" si="2"/>
        <v>2.5252525252525304E-2</v>
      </c>
    </row>
    <row r="29" spans="1:30" x14ac:dyDescent="0.25">
      <c r="V29" s="141">
        <v>42243</v>
      </c>
      <c r="W29" s="145">
        <v>27.72</v>
      </c>
      <c r="X29" s="145">
        <v>27.91</v>
      </c>
      <c r="Y29" s="145">
        <v>27.01</v>
      </c>
      <c r="Z29" s="145">
        <v>27.72</v>
      </c>
      <c r="AA29" s="143">
        <v>38254400</v>
      </c>
      <c r="AB29" s="142">
        <v>27.72</v>
      </c>
      <c r="AC29" s="2">
        <f t="shared" si="1"/>
        <v>0.89999999999999858</v>
      </c>
      <c r="AD29" s="196">
        <f t="shared" si="2"/>
        <v>1.538461538461533E-2</v>
      </c>
    </row>
    <row r="30" spans="1:30" x14ac:dyDescent="0.25">
      <c r="V30" s="141">
        <v>42242</v>
      </c>
      <c r="W30" s="145">
        <v>26.51</v>
      </c>
      <c r="X30" s="145">
        <v>27.34</v>
      </c>
      <c r="Y30" s="145">
        <v>26.08</v>
      </c>
      <c r="Z30" s="145">
        <v>27.3</v>
      </c>
      <c r="AA30" s="143">
        <v>46911700</v>
      </c>
      <c r="AB30" s="142">
        <v>27.3</v>
      </c>
      <c r="AC30" s="2">
        <f t="shared" si="1"/>
        <v>1.2600000000000016</v>
      </c>
      <c r="AD30" s="196">
        <f t="shared" si="2"/>
        <v>5.5276381909547645E-2</v>
      </c>
    </row>
    <row r="31" spans="1:30" x14ac:dyDescent="0.25">
      <c r="V31" s="141">
        <v>42241</v>
      </c>
      <c r="W31" s="145">
        <v>27.04</v>
      </c>
      <c r="X31" s="145">
        <v>27.15</v>
      </c>
      <c r="Y31" s="145">
        <v>25.87</v>
      </c>
      <c r="Z31" s="145">
        <v>25.87</v>
      </c>
      <c r="AA31" s="143">
        <v>58673100</v>
      </c>
      <c r="AB31" s="142">
        <v>25.87</v>
      </c>
      <c r="AC31" s="2">
        <f t="shared" si="1"/>
        <v>1.2799999999999976</v>
      </c>
      <c r="AD31" s="196">
        <f t="shared" si="2"/>
        <v>-1.447619047619042E-2</v>
      </c>
    </row>
    <row r="32" spans="1:30" x14ac:dyDescent="0.25">
      <c r="V32" s="141">
        <v>42240</v>
      </c>
      <c r="W32" s="145">
        <v>25.2</v>
      </c>
      <c r="X32" s="145">
        <v>27.63</v>
      </c>
      <c r="Y32" s="145">
        <v>24.87</v>
      </c>
      <c r="Z32" s="145">
        <v>26.25</v>
      </c>
      <c r="AA32" s="143">
        <v>82795500</v>
      </c>
      <c r="AB32" s="142">
        <v>26.25</v>
      </c>
      <c r="AC32" s="2">
        <f t="shared" si="1"/>
        <v>2.759999999999998</v>
      </c>
      <c r="AD32" s="196">
        <f t="shared" si="2"/>
        <v>-1.167168674698793E-2</v>
      </c>
    </row>
    <row r="33" spans="15:30" x14ac:dyDescent="0.25">
      <c r="V33" s="141">
        <v>42237</v>
      </c>
      <c r="W33" s="145">
        <v>27.33</v>
      </c>
      <c r="X33" s="145">
        <v>27.63</v>
      </c>
      <c r="Y33" s="145">
        <v>26.56</v>
      </c>
      <c r="Z33" s="145">
        <v>26.56</v>
      </c>
      <c r="AA33" s="143">
        <v>51667600</v>
      </c>
      <c r="AB33" s="142">
        <v>26.56</v>
      </c>
      <c r="AC33" s="2">
        <f t="shared" si="1"/>
        <v>1.0700000000000003</v>
      </c>
      <c r="AD33" s="196">
        <f t="shared" si="2"/>
        <v>-3.5234289865601287E-2</v>
      </c>
    </row>
    <row r="34" spans="15:30" x14ac:dyDescent="0.25">
      <c r="V34" s="141">
        <v>42236</v>
      </c>
      <c r="W34" s="145">
        <v>28.03</v>
      </c>
      <c r="X34" s="145">
        <v>28.24</v>
      </c>
      <c r="Y34" s="145">
        <v>27.53</v>
      </c>
      <c r="Z34" s="145">
        <v>27.53</v>
      </c>
      <c r="AA34" s="143">
        <v>31492000</v>
      </c>
      <c r="AB34" s="142">
        <v>27.53</v>
      </c>
      <c r="AC34" s="2">
        <f t="shared" si="1"/>
        <v>0.7099999999999973</v>
      </c>
      <c r="AD34" s="196">
        <f t="shared" si="2"/>
        <v>-2.9266572637517529E-2</v>
      </c>
    </row>
    <row r="35" spans="15:30" x14ac:dyDescent="0.25">
      <c r="V35" s="141">
        <v>42235</v>
      </c>
      <c r="W35" s="145">
        <v>28.65</v>
      </c>
      <c r="X35" s="145">
        <v>28.8</v>
      </c>
      <c r="Y35" s="145">
        <v>28.28</v>
      </c>
      <c r="Z35" s="145">
        <v>28.36</v>
      </c>
      <c r="AA35" s="143">
        <v>30450600</v>
      </c>
      <c r="AB35" s="142">
        <v>28.36</v>
      </c>
      <c r="AC35" s="2">
        <f t="shared" si="1"/>
        <v>0.51999999999999957</v>
      </c>
      <c r="AD35" s="196">
        <f t="shared" si="2"/>
        <v>-1.9024558976132866E-2</v>
      </c>
    </row>
    <row r="36" spans="15:30" x14ac:dyDescent="0.25">
      <c r="V36" s="141">
        <v>42234</v>
      </c>
      <c r="W36" s="145">
        <v>28.95</v>
      </c>
      <c r="X36" s="145">
        <v>29.05</v>
      </c>
      <c r="Y36" s="145">
        <v>28.8</v>
      </c>
      <c r="Z36" s="145">
        <v>28.91</v>
      </c>
      <c r="AA36" s="143">
        <v>19097400</v>
      </c>
      <c r="AB36" s="142">
        <v>28.91</v>
      </c>
      <c r="AC36" s="2">
        <f t="shared" si="1"/>
        <v>0.25</v>
      </c>
      <c r="AD36" s="196">
        <f t="shared" si="2"/>
        <v>-5.8459422283355655E-3</v>
      </c>
    </row>
    <row r="37" spans="15:30" x14ac:dyDescent="0.25">
      <c r="V37" s="141">
        <v>42233</v>
      </c>
      <c r="W37" s="145">
        <v>28.83</v>
      </c>
      <c r="X37" s="145">
        <v>29.2</v>
      </c>
      <c r="Y37" s="145">
        <v>28.71</v>
      </c>
      <c r="Z37" s="145">
        <v>29.08</v>
      </c>
      <c r="AA37" s="143">
        <v>15506500</v>
      </c>
      <c r="AB37" s="142">
        <v>29.08</v>
      </c>
      <c r="AC37" s="2">
        <f t="shared" si="1"/>
        <v>0.48999999999999844</v>
      </c>
      <c r="AD37" s="196">
        <f t="shared" si="2"/>
        <v>2.0675396278428959E-3</v>
      </c>
    </row>
    <row r="38" spans="15:30" x14ac:dyDescent="0.25">
      <c r="V38" s="141">
        <v>42230</v>
      </c>
      <c r="W38" s="145">
        <v>28.92</v>
      </c>
      <c r="X38" s="145">
        <v>29.04</v>
      </c>
      <c r="Y38" s="145">
        <v>28.82</v>
      </c>
      <c r="Z38" s="145">
        <v>29.02</v>
      </c>
      <c r="AA38" s="143">
        <v>14279000</v>
      </c>
      <c r="AB38" s="142">
        <v>29.02</v>
      </c>
      <c r="AC38" s="2">
        <f t="shared" si="1"/>
        <v>0.21999999999999886</v>
      </c>
      <c r="AD38" s="196">
        <f t="shared" si="2"/>
        <v>5.195704883962593E-3</v>
      </c>
    </row>
    <row r="39" spans="15:30" x14ac:dyDescent="0.25">
      <c r="V39" s="141">
        <v>42229</v>
      </c>
      <c r="W39" s="145">
        <v>29.4</v>
      </c>
      <c r="X39" s="145">
        <v>29.45</v>
      </c>
      <c r="Y39" s="145">
        <v>28.87</v>
      </c>
      <c r="Z39" s="145">
        <v>28.87</v>
      </c>
      <c r="AA39" s="143">
        <v>18781000</v>
      </c>
      <c r="AB39" s="142">
        <v>28.87</v>
      </c>
      <c r="AC39" s="2">
        <f t="shared" si="1"/>
        <v>0.57999999999999829</v>
      </c>
      <c r="AD39" s="196">
        <f t="shared" si="2"/>
        <v>-2.0027155465037305E-2</v>
      </c>
    </row>
    <row r="40" spans="15:30" ht="20.25" thickBot="1" x14ac:dyDescent="0.35">
      <c r="O40" s="264" t="s">
        <v>83</v>
      </c>
      <c r="P40" s="264"/>
      <c r="S40" s="133" t="s">
        <v>144</v>
      </c>
      <c r="V40" s="141">
        <v>42228</v>
      </c>
      <c r="W40" s="145">
        <v>28.66</v>
      </c>
      <c r="X40" s="145">
        <v>29.57</v>
      </c>
      <c r="Y40" s="145">
        <v>28.66</v>
      </c>
      <c r="Z40" s="145">
        <v>29.46</v>
      </c>
      <c r="AA40" s="143">
        <v>33589100</v>
      </c>
      <c r="AB40" s="142">
        <v>29.46</v>
      </c>
      <c r="AC40" s="2">
        <f t="shared" si="1"/>
        <v>0.91000000000000014</v>
      </c>
      <c r="AD40" s="196">
        <f t="shared" si="2"/>
        <v>1.6914049016223842E-2</v>
      </c>
    </row>
    <row r="41" spans="15:30" ht="15.75" thickTop="1" x14ac:dyDescent="0.25">
      <c r="O41" s="125">
        <v>1.1000000000000001</v>
      </c>
      <c r="P41" s="125">
        <f>O41*$Q$4</f>
        <v>34.914000000000001</v>
      </c>
      <c r="Q41" s="2"/>
      <c r="S41" s="139" t="s">
        <v>126</v>
      </c>
      <c r="T41" s="140">
        <v>29.27</v>
      </c>
      <c r="V41" s="141">
        <v>42227</v>
      </c>
      <c r="W41" s="145">
        <v>29.47</v>
      </c>
      <c r="X41" s="145">
        <v>29.48</v>
      </c>
      <c r="Y41" s="145">
        <v>28.96</v>
      </c>
      <c r="Z41" s="145">
        <v>28.97</v>
      </c>
      <c r="AA41" s="143">
        <v>23434700</v>
      </c>
      <c r="AB41" s="142">
        <v>28.97</v>
      </c>
      <c r="AC41" s="2">
        <f t="shared" si="1"/>
        <v>0.51999999999999957</v>
      </c>
      <c r="AD41" s="196">
        <f t="shared" si="2"/>
        <v>-2.2604588394062097E-2</v>
      </c>
    </row>
    <row r="42" spans="15:30" x14ac:dyDescent="0.25">
      <c r="O42" s="125">
        <v>1.0900000000000001</v>
      </c>
      <c r="P42" s="125">
        <f t="shared" ref="P42:P61" si="3">O42*$Q$4</f>
        <v>34.596600000000002</v>
      </c>
      <c r="Q42" s="2"/>
      <c r="S42" s="129" t="s">
        <v>127</v>
      </c>
      <c r="T42" s="130">
        <v>29.16</v>
      </c>
      <c r="V42" s="141">
        <v>42226</v>
      </c>
      <c r="W42" s="145">
        <v>29.07</v>
      </c>
      <c r="X42" s="145">
        <v>29.68</v>
      </c>
      <c r="Y42" s="145">
        <v>29.06</v>
      </c>
      <c r="Z42" s="145">
        <v>29.64</v>
      </c>
      <c r="AA42" s="143">
        <v>22643700</v>
      </c>
      <c r="AB42" s="142">
        <v>29.64</v>
      </c>
      <c r="AC42" s="2">
        <f t="shared" si="1"/>
        <v>0.62000000000000099</v>
      </c>
      <c r="AD42" s="196">
        <f t="shared" si="2"/>
        <v>2.6315789473684292E-2</v>
      </c>
    </row>
    <row r="43" spans="15:30" x14ac:dyDescent="0.25">
      <c r="O43" s="125">
        <v>1.08</v>
      </c>
      <c r="P43" s="125">
        <f t="shared" si="3"/>
        <v>34.279200000000003</v>
      </c>
      <c r="Q43" s="2"/>
      <c r="S43" s="129" t="s">
        <v>128</v>
      </c>
      <c r="T43" s="130" t="s">
        <v>171</v>
      </c>
      <c r="V43" s="141">
        <v>42223</v>
      </c>
      <c r="W43" s="145">
        <v>28.8</v>
      </c>
      <c r="X43" s="145">
        <v>28.96</v>
      </c>
      <c r="Y43" s="145">
        <v>28.69</v>
      </c>
      <c r="Z43" s="145">
        <v>28.88</v>
      </c>
      <c r="AA43" s="143">
        <v>25587000</v>
      </c>
      <c r="AB43" s="142">
        <v>28.88</v>
      </c>
      <c r="AC43" s="2">
        <f t="shared" si="1"/>
        <v>0.26999999999999957</v>
      </c>
      <c r="AD43" s="196">
        <f t="shared" si="2"/>
        <v>-4.4812133746984228E-3</v>
      </c>
    </row>
    <row r="44" spans="15:30" x14ac:dyDescent="0.25">
      <c r="O44" s="125">
        <v>1.07</v>
      </c>
      <c r="P44" s="125">
        <f t="shared" si="3"/>
        <v>33.961800000000004</v>
      </c>
      <c r="Q44" s="2"/>
      <c r="S44" s="129" t="s">
        <v>129</v>
      </c>
      <c r="T44" s="130" t="s">
        <v>172</v>
      </c>
      <c r="V44" s="141">
        <v>42222</v>
      </c>
      <c r="W44" s="145">
        <v>29.16</v>
      </c>
      <c r="X44" s="145">
        <v>29.23</v>
      </c>
      <c r="Y44" s="145">
        <v>28.85</v>
      </c>
      <c r="Z44" s="145">
        <v>29.01</v>
      </c>
      <c r="AA44" s="143">
        <v>27958200</v>
      </c>
      <c r="AB44" s="142">
        <v>29.01</v>
      </c>
      <c r="AC44" s="2">
        <f t="shared" si="1"/>
        <v>0.37999999999999901</v>
      </c>
      <c r="AD44" s="196">
        <f t="shared" si="2"/>
        <v>-3.7774725274725141E-3</v>
      </c>
    </row>
    <row r="45" spans="15:30" x14ac:dyDescent="0.25">
      <c r="O45" s="125">
        <v>1.06</v>
      </c>
      <c r="P45" s="125">
        <f t="shared" si="3"/>
        <v>33.644399999999997</v>
      </c>
      <c r="Q45" s="2"/>
      <c r="S45" s="129" t="s">
        <v>130</v>
      </c>
      <c r="T45" s="130">
        <v>33.43</v>
      </c>
      <c r="V45" s="141">
        <v>42221</v>
      </c>
      <c r="W45" s="145">
        <v>29.19</v>
      </c>
      <c r="X45" s="145">
        <v>29.39</v>
      </c>
      <c r="Y45" s="145">
        <v>29.02</v>
      </c>
      <c r="Z45" s="145">
        <v>29.12</v>
      </c>
      <c r="AA45" s="143">
        <v>23622700</v>
      </c>
      <c r="AB45" s="142">
        <v>29.12</v>
      </c>
      <c r="AC45" s="2">
        <f t="shared" si="1"/>
        <v>0.37000000000000099</v>
      </c>
      <c r="AD45" s="196" t="e">
        <f t="shared" si="2"/>
        <v>#DIV/0!</v>
      </c>
    </row>
    <row r="46" spans="15:30" x14ac:dyDescent="0.25">
      <c r="O46" s="125">
        <v>1.05</v>
      </c>
      <c r="P46" s="125">
        <f t="shared" si="3"/>
        <v>33.326999999999998</v>
      </c>
      <c r="Q46" s="2"/>
      <c r="S46" s="129" t="s">
        <v>131</v>
      </c>
      <c r="T46" s="130">
        <v>0.84752300000000003</v>
      </c>
      <c r="V46" s="141">
        <v>42221</v>
      </c>
      <c r="W46" s="145" t="s">
        <v>156</v>
      </c>
      <c r="X46" s="145"/>
      <c r="Y46" s="145"/>
      <c r="Z46" s="145"/>
      <c r="AA46" s="143"/>
      <c r="AB46" s="142"/>
      <c r="AC46" s="2">
        <f t="shared" si="1"/>
        <v>0</v>
      </c>
      <c r="AD46" s="196">
        <f t="shared" si="2"/>
        <v>-1</v>
      </c>
    </row>
    <row r="47" spans="15:30" x14ac:dyDescent="0.25">
      <c r="O47" s="125">
        <v>1.04</v>
      </c>
      <c r="P47" s="125">
        <f t="shared" si="3"/>
        <v>33.009599999999999</v>
      </c>
      <c r="Q47" s="2"/>
      <c r="S47" s="129" t="s">
        <v>132</v>
      </c>
      <c r="T47" s="131" t="s">
        <v>154</v>
      </c>
      <c r="V47" s="141">
        <v>42220</v>
      </c>
      <c r="W47" s="145">
        <v>28.98</v>
      </c>
      <c r="X47" s="145">
        <v>29.15</v>
      </c>
      <c r="Y47" s="145">
        <v>28.86</v>
      </c>
      <c r="Z47" s="145">
        <v>29.13</v>
      </c>
      <c r="AA47" s="143">
        <v>25741700</v>
      </c>
      <c r="AB47" s="142">
        <v>28.89</v>
      </c>
      <c r="AC47" s="2">
        <f t="shared" si="1"/>
        <v>0.28999999999999915</v>
      </c>
      <c r="AD47" s="196">
        <f t="shared" si="2"/>
        <v>2.7768136063868187E-3</v>
      </c>
    </row>
    <row r="48" spans="15:30" x14ac:dyDescent="0.25">
      <c r="O48" s="125">
        <v>1.03</v>
      </c>
      <c r="P48" s="125">
        <f t="shared" si="3"/>
        <v>32.6922</v>
      </c>
      <c r="Q48" s="2"/>
      <c r="S48" s="129"/>
      <c r="T48" s="130"/>
      <c r="V48" s="141">
        <v>42219</v>
      </c>
      <c r="W48" s="145">
        <v>29</v>
      </c>
      <c r="X48" s="145">
        <v>29.35</v>
      </c>
      <c r="Y48" s="145">
        <v>28.9</v>
      </c>
      <c r="Z48" s="145">
        <v>29.05</v>
      </c>
      <c r="AA48" s="143">
        <v>26213600</v>
      </c>
      <c r="AB48" s="142">
        <v>28.81</v>
      </c>
      <c r="AC48" s="2">
        <f t="shared" si="1"/>
        <v>0.45000000000000284</v>
      </c>
      <c r="AD48" s="196">
        <f t="shared" si="2"/>
        <v>3.4831069313827623E-3</v>
      </c>
    </row>
    <row r="49" spans="15:30" x14ac:dyDescent="0.25">
      <c r="O49" s="125">
        <v>1.02</v>
      </c>
      <c r="P49" s="125">
        <f t="shared" si="3"/>
        <v>32.3748</v>
      </c>
      <c r="Q49" s="2"/>
      <c r="S49" s="129" t="s">
        <v>133</v>
      </c>
      <c r="T49" s="130" t="s">
        <v>173</v>
      </c>
      <c r="V49" s="141">
        <v>42216</v>
      </c>
      <c r="W49" s="145">
        <v>29.12</v>
      </c>
      <c r="X49" s="145">
        <v>29.12</v>
      </c>
      <c r="Y49" s="145">
        <v>28.77</v>
      </c>
      <c r="Z49" s="145">
        <v>28.95</v>
      </c>
      <c r="AA49" s="143">
        <v>27158800</v>
      </c>
      <c r="AB49" s="142">
        <v>28.71</v>
      </c>
      <c r="AC49" s="2">
        <f t="shared" si="1"/>
        <v>0.35000000000000142</v>
      </c>
      <c r="AD49" s="196">
        <f t="shared" si="2"/>
        <v>1.3951866062085205E-3</v>
      </c>
    </row>
    <row r="50" spans="15:30" x14ac:dyDescent="0.25">
      <c r="O50" s="125">
        <v>1.01</v>
      </c>
      <c r="P50" s="125">
        <f t="shared" si="3"/>
        <v>32.057400000000001</v>
      </c>
      <c r="Q50" s="2"/>
      <c r="S50" s="129" t="s">
        <v>134</v>
      </c>
      <c r="T50" s="130" t="s">
        <v>155</v>
      </c>
      <c r="V50" s="141">
        <v>42215</v>
      </c>
      <c r="W50" s="145">
        <v>29.1</v>
      </c>
      <c r="X50" s="145">
        <v>29.45</v>
      </c>
      <c r="Y50" s="145">
        <v>28.85</v>
      </c>
      <c r="Z50" s="145">
        <v>28.91</v>
      </c>
      <c r="AA50" s="143">
        <v>26582400</v>
      </c>
      <c r="AB50" s="142">
        <v>28.67</v>
      </c>
      <c r="AC50" s="2">
        <f t="shared" si="1"/>
        <v>0.59999999999999787</v>
      </c>
      <c r="AD50" s="196">
        <f t="shared" si="2"/>
        <v>-3.4758428919011708E-3</v>
      </c>
    </row>
    <row r="51" spans="15:30" x14ac:dyDescent="0.25">
      <c r="O51" s="125">
        <v>1</v>
      </c>
      <c r="P51" s="125">
        <f t="shared" si="3"/>
        <v>31.74</v>
      </c>
      <c r="Q51" s="2"/>
      <c r="S51" s="129" t="s">
        <v>135</v>
      </c>
      <c r="T51" s="132">
        <v>21786879</v>
      </c>
      <c r="V51" s="141">
        <v>42214</v>
      </c>
      <c r="W51" s="145">
        <v>28.95</v>
      </c>
      <c r="X51" s="145">
        <v>29.13</v>
      </c>
      <c r="Y51" s="145">
        <v>28.79</v>
      </c>
      <c r="Z51" s="145">
        <v>29.01</v>
      </c>
      <c r="AA51" s="143">
        <v>26470200</v>
      </c>
      <c r="AB51" s="142">
        <v>28.77</v>
      </c>
      <c r="AC51" s="2">
        <f t="shared" si="1"/>
        <v>0.33999999999999986</v>
      </c>
      <c r="AD51" s="196">
        <f t="shared" si="2"/>
        <v>1.7409470752089984E-3</v>
      </c>
    </row>
    <row r="52" spans="15:30" x14ac:dyDescent="0.25">
      <c r="O52" s="125">
        <v>0.99</v>
      </c>
      <c r="P52" s="125">
        <f t="shared" si="3"/>
        <v>31.422599999999999</v>
      </c>
      <c r="Q52" s="2"/>
      <c r="S52" s="129" t="s">
        <v>140</v>
      </c>
      <c r="T52" s="132">
        <v>33870000</v>
      </c>
      <c r="V52" s="141">
        <v>42213</v>
      </c>
      <c r="W52" s="145">
        <v>28.51</v>
      </c>
      <c r="X52" s="145">
        <v>29.18</v>
      </c>
      <c r="Y52" s="145">
        <v>28.44</v>
      </c>
      <c r="Z52" s="145">
        <v>28.96</v>
      </c>
      <c r="AA52" s="143">
        <v>33182400</v>
      </c>
      <c r="AB52" s="142">
        <v>28.72</v>
      </c>
      <c r="AC52" s="2">
        <f t="shared" si="1"/>
        <v>0.73999999999999844</v>
      </c>
      <c r="AD52" s="196">
        <f t="shared" si="2"/>
        <v>2.1337126600284417E-2</v>
      </c>
    </row>
    <row r="53" spans="15:30" x14ac:dyDescent="0.25">
      <c r="O53" s="125">
        <v>0.98</v>
      </c>
      <c r="P53" s="125">
        <f t="shared" si="3"/>
        <v>31.105199999999996</v>
      </c>
      <c r="Q53" s="2"/>
      <c r="S53" s="129" t="s">
        <v>136</v>
      </c>
      <c r="T53" s="130" t="s">
        <v>174</v>
      </c>
      <c r="V53" s="141">
        <v>42212</v>
      </c>
      <c r="W53" s="145">
        <v>28.07</v>
      </c>
      <c r="X53" s="145">
        <v>28.42</v>
      </c>
      <c r="Y53" s="145">
        <v>27.62</v>
      </c>
      <c r="Z53" s="145">
        <v>28.35</v>
      </c>
      <c r="AA53" s="143">
        <v>42161100</v>
      </c>
      <c r="AB53" s="142">
        <v>28.12</v>
      </c>
      <c r="AC53" s="2">
        <f t="shared" si="1"/>
        <v>0.80000000000000071</v>
      </c>
      <c r="AD53" s="196">
        <f t="shared" si="2"/>
        <v>1.0420409629895877E-2</v>
      </c>
    </row>
    <row r="54" spans="15:30" x14ac:dyDescent="0.25">
      <c r="O54" s="125">
        <v>0.97</v>
      </c>
      <c r="P54" s="125">
        <f t="shared" si="3"/>
        <v>30.787799999999997</v>
      </c>
      <c r="S54" s="129" t="s">
        <v>141</v>
      </c>
      <c r="T54" s="130">
        <v>12.49</v>
      </c>
      <c r="V54" s="141">
        <v>42209</v>
      </c>
      <c r="W54" s="145">
        <v>28.53</v>
      </c>
      <c r="X54" s="145">
        <v>28.64</v>
      </c>
      <c r="Y54" s="145">
        <v>28.06</v>
      </c>
      <c r="Z54" s="145">
        <v>28.06</v>
      </c>
      <c r="AA54" s="143">
        <v>31621000</v>
      </c>
      <c r="AB54" s="142">
        <v>27.83</v>
      </c>
      <c r="AC54" s="2">
        <f t="shared" si="1"/>
        <v>0.58000000000000185</v>
      </c>
      <c r="AD54" s="196">
        <f t="shared" si="2"/>
        <v>-1.8688293370945019E-2</v>
      </c>
    </row>
    <row r="55" spans="15:30" x14ac:dyDescent="0.25">
      <c r="O55" s="125">
        <v>0.96</v>
      </c>
      <c r="P55" s="125">
        <f t="shared" si="3"/>
        <v>30.470399999999998</v>
      </c>
      <c r="S55" s="129" t="s">
        <v>142</v>
      </c>
      <c r="T55" s="130">
        <v>2.36</v>
      </c>
      <c r="V55" s="141">
        <v>42208</v>
      </c>
      <c r="W55" s="145">
        <v>28.66</v>
      </c>
      <c r="X55" s="145">
        <v>28.97</v>
      </c>
      <c r="Y55" s="145">
        <v>28.43</v>
      </c>
      <c r="Z55" s="145">
        <v>28.6</v>
      </c>
      <c r="AA55" s="143">
        <v>33775200</v>
      </c>
      <c r="AB55" s="142">
        <v>28.36</v>
      </c>
      <c r="AC55" s="2">
        <f t="shared" si="1"/>
        <v>0.53999999999999915</v>
      </c>
      <c r="AD55" s="196">
        <f t="shared" si="2"/>
        <v>-3.5248501938678345E-4</v>
      </c>
    </row>
    <row r="56" spans="15:30" x14ac:dyDescent="0.25">
      <c r="O56" s="125">
        <v>0.95</v>
      </c>
      <c r="P56" s="125">
        <f t="shared" si="3"/>
        <v>30.152999999999999</v>
      </c>
      <c r="S56" s="129" t="s">
        <v>137</v>
      </c>
      <c r="T56" s="130" t="s">
        <v>175</v>
      </c>
      <c r="V56" s="141">
        <v>42207</v>
      </c>
      <c r="W56" s="145">
        <v>28.57</v>
      </c>
      <c r="X56" s="145">
        <v>28.85</v>
      </c>
      <c r="Y56" s="145">
        <v>28.43</v>
      </c>
      <c r="Z56" s="145">
        <v>28.61</v>
      </c>
      <c r="AA56" s="143">
        <v>36387200</v>
      </c>
      <c r="AB56" s="142">
        <v>28.37</v>
      </c>
      <c r="AC56" s="2">
        <f t="shared" si="1"/>
        <v>0.42000000000000171</v>
      </c>
      <c r="AD56" s="196">
        <f t="shared" si="2"/>
        <v>-3.8623595505618002E-3</v>
      </c>
    </row>
    <row r="57" spans="15:30" x14ac:dyDescent="0.25">
      <c r="O57" s="125">
        <v>0.94</v>
      </c>
      <c r="P57" s="125">
        <f t="shared" si="3"/>
        <v>29.835599999999996</v>
      </c>
      <c r="V57" s="141">
        <v>42206</v>
      </c>
      <c r="W57" s="145">
        <v>28.96</v>
      </c>
      <c r="X57" s="145">
        <v>29.26</v>
      </c>
      <c r="Y57" s="145">
        <v>28.67</v>
      </c>
      <c r="Z57" s="145">
        <v>28.72</v>
      </c>
      <c r="AA57" s="143">
        <v>45191000</v>
      </c>
      <c r="AB57" s="142">
        <v>28.48</v>
      </c>
      <c r="AC57" s="2">
        <f t="shared" si="1"/>
        <v>0.58999999999999986</v>
      </c>
      <c r="AD57" s="196">
        <f t="shared" si="2"/>
        <v>-1.3167013167013186E-2</v>
      </c>
    </row>
    <row r="58" spans="15:30" x14ac:dyDescent="0.25">
      <c r="O58" s="125">
        <v>0.93</v>
      </c>
      <c r="P58" s="125">
        <f t="shared" si="3"/>
        <v>29.5182</v>
      </c>
      <c r="V58" s="141">
        <v>42205</v>
      </c>
      <c r="W58" s="145">
        <v>29.62</v>
      </c>
      <c r="X58" s="145">
        <v>29.62</v>
      </c>
      <c r="Y58" s="145">
        <v>29.07</v>
      </c>
      <c r="Z58" s="145">
        <v>29.1</v>
      </c>
      <c r="AA58" s="143">
        <v>33812900</v>
      </c>
      <c r="AB58" s="142">
        <v>28.86</v>
      </c>
      <c r="AC58" s="2">
        <f t="shared" si="1"/>
        <v>0.55000000000000071</v>
      </c>
      <c r="AD58" s="196">
        <f t="shared" si="2"/>
        <v>-1.2658227848101333E-2</v>
      </c>
    </row>
    <row r="59" spans="15:30" x14ac:dyDescent="0.25">
      <c r="O59" s="125">
        <v>0.92</v>
      </c>
      <c r="P59" s="125">
        <f t="shared" si="3"/>
        <v>29.200800000000001</v>
      </c>
      <c r="V59" s="141">
        <v>42202</v>
      </c>
      <c r="W59" s="145">
        <v>29.66</v>
      </c>
      <c r="X59" s="145">
        <v>29.8</v>
      </c>
      <c r="Y59" s="145">
        <v>29.1</v>
      </c>
      <c r="Z59" s="145">
        <v>29.47</v>
      </c>
      <c r="AA59" s="143">
        <v>43697600</v>
      </c>
      <c r="AB59" s="142">
        <v>29.23</v>
      </c>
      <c r="AC59" s="2">
        <f t="shared" si="1"/>
        <v>0.69999999999999929</v>
      </c>
      <c r="AD59" s="196">
        <f t="shared" si="2"/>
        <v>-1.4165261382799277E-2</v>
      </c>
    </row>
    <row r="60" spans="15:30" x14ac:dyDescent="0.25">
      <c r="O60" s="125">
        <v>0.91</v>
      </c>
      <c r="P60" s="125">
        <f t="shared" si="3"/>
        <v>28.883399999999998</v>
      </c>
      <c r="V60" s="141">
        <v>42201</v>
      </c>
      <c r="W60" s="145">
        <v>30.47</v>
      </c>
      <c r="X60" s="145">
        <v>30.48</v>
      </c>
      <c r="Y60" s="145">
        <v>29.1</v>
      </c>
      <c r="Z60" s="145">
        <v>29.9</v>
      </c>
      <c r="AA60" s="143">
        <v>81166700</v>
      </c>
      <c r="AB60" s="142">
        <v>29.65</v>
      </c>
      <c r="AC60" s="2">
        <f t="shared" si="1"/>
        <v>1.379999999999999</v>
      </c>
      <c r="AD60" s="196">
        <f t="shared" si="2"/>
        <v>6.7911714770798604E-3</v>
      </c>
    </row>
    <row r="61" spans="15:30" x14ac:dyDescent="0.25">
      <c r="O61" s="125">
        <v>0.9</v>
      </c>
      <c r="P61" s="125">
        <f t="shared" si="3"/>
        <v>28.565999999999999</v>
      </c>
      <c r="V61" s="141">
        <v>42200</v>
      </c>
      <c r="W61" s="145">
        <v>29.65</v>
      </c>
      <c r="X61" s="145">
        <v>29.99</v>
      </c>
      <c r="Y61" s="145">
        <v>29.47</v>
      </c>
      <c r="Z61" s="145">
        <v>29.69</v>
      </c>
      <c r="AA61" s="143">
        <v>47852500</v>
      </c>
      <c r="AB61" s="142">
        <v>29.45</v>
      </c>
      <c r="AC61" s="2">
        <f t="shared" si="1"/>
        <v>0.51999999999999957</v>
      </c>
      <c r="AD61" s="196">
        <f t="shared" si="2"/>
        <v>1.3600816048962017E-3</v>
      </c>
    </row>
    <row r="62" spans="15:30" x14ac:dyDescent="0.25">
      <c r="V62" s="141">
        <v>42199</v>
      </c>
      <c r="W62" s="145">
        <v>29.66</v>
      </c>
      <c r="X62" s="145">
        <v>30.11</v>
      </c>
      <c r="Y62" s="145">
        <v>29.44</v>
      </c>
      <c r="Z62" s="145">
        <v>29.65</v>
      </c>
      <c r="AA62" s="143">
        <v>39778300</v>
      </c>
      <c r="AB62" s="142">
        <v>29.41</v>
      </c>
      <c r="AC62" s="2">
        <f t="shared" si="1"/>
        <v>0.66999999999999815</v>
      </c>
      <c r="AD62" s="196">
        <f t="shared" si="2"/>
        <v>-2.7127839945744192E-3</v>
      </c>
    </row>
    <row r="63" spans="15:30" x14ac:dyDescent="0.25">
      <c r="V63" s="141">
        <v>42198</v>
      </c>
      <c r="W63" s="145">
        <v>29.27</v>
      </c>
      <c r="X63" s="145">
        <v>29.82</v>
      </c>
      <c r="Y63" s="145">
        <v>29.19</v>
      </c>
      <c r="Z63" s="145">
        <v>29.73</v>
      </c>
      <c r="AA63" s="143">
        <v>26452400</v>
      </c>
      <c r="AB63" s="142">
        <v>29.49</v>
      </c>
      <c r="AC63" s="2">
        <f t="shared" si="1"/>
        <v>0.62999999999999901</v>
      </c>
      <c r="AD63" s="196">
        <f t="shared" si="2"/>
        <v>1.9357068786726606E-2</v>
      </c>
    </row>
    <row r="64" spans="15:30" x14ac:dyDescent="0.25">
      <c r="V64" s="141">
        <v>42195</v>
      </c>
      <c r="W64" s="145">
        <v>29.2</v>
      </c>
      <c r="X64" s="145">
        <v>29.35</v>
      </c>
      <c r="Y64" s="145">
        <v>28.94</v>
      </c>
      <c r="Z64" s="145">
        <v>29.17</v>
      </c>
      <c r="AA64" s="143">
        <v>31423800</v>
      </c>
      <c r="AB64" s="142">
        <v>28.93</v>
      </c>
      <c r="AC64" s="2">
        <f t="shared" si="1"/>
        <v>0.41000000000000014</v>
      </c>
      <c r="AD64" s="196">
        <f t="shared" si="2"/>
        <v>8.3652840711048171E-3</v>
      </c>
    </row>
    <row r="65" spans="22:30" x14ac:dyDescent="0.25">
      <c r="V65" s="141">
        <v>42194</v>
      </c>
      <c r="W65" s="145">
        <v>29.72</v>
      </c>
      <c r="X65" s="145">
        <v>29.89</v>
      </c>
      <c r="Y65" s="145">
        <v>28.82</v>
      </c>
      <c r="Z65" s="145">
        <v>28.93</v>
      </c>
      <c r="AA65" s="143">
        <v>47167800</v>
      </c>
      <c r="AB65" s="142">
        <v>28.69</v>
      </c>
      <c r="AC65" s="2">
        <f t="shared" si="1"/>
        <v>1.0700000000000003</v>
      </c>
      <c r="AD65" s="196">
        <f t="shared" si="2"/>
        <v>-1.9480519480519543E-2</v>
      </c>
    </row>
    <row r="66" spans="22:30" x14ac:dyDescent="0.25">
      <c r="V66" s="141">
        <v>42193</v>
      </c>
      <c r="W66" s="145">
        <v>29.4</v>
      </c>
      <c r="X66" s="145">
        <v>29.67</v>
      </c>
      <c r="Y66" s="145">
        <v>29.15</v>
      </c>
      <c r="Z66" s="145">
        <v>29.5</v>
      </c>
      <c r="AA66" s="143">
        <v>45223800</v>
      </c>
      <c r="AB66" s="142">
        <v>29.26</v>
      </c>
      <c r="AC66" s="2">
        <f t="shared" si="1"/>
        <v>0.52000000000000313</v>
      </c>
      <c r="AD66" s="196">
        <f t="shared" si="2"/>
        <v>-1.3153456998313606E-2</v>
      </c>
    </row>
    <row r="67" spans="22:30" x14ac:dyDescent="0.25">
      <c r="V67" s="141">
        <v>42192</v>
      </c>
      <c r="W67" s="145">
        <v>29.87</v>
      </c>
      <c r="X67" s="145">
        <v>29.93</v>
      </c>
      <c r="Y67" s="145">
        <v>29.09</v>
      </c>
      <c r="Z67" s="145">
        <v>29.9</v>
      </c>
      <c r="AA67" s="143">
        <v>43833700</v>
      </c>
      <c r="AB67" s="142">
        <v>29.65</v>
      </c>
      <c r="AC67" s="2">
        <f>X67-Y67</f>
        <v>0.83999999999999986</v>
      </c>
      <c r="AD67" s="196">
        <f>AB67/AB68-1</f>
        <v>-4.6995636119503414E-3</v>
      </c>
    </row>
    <row r="68" spans="22:30" x14ac:dyDescent="0.25">
      <c r="V68" s="141">
        <v>42191</v>
      </c>
      <c r="W68" s="145">
        <v>30.24</v>
      </c>
      <c r="X68" s="145">
        <v>30.45</v>
      </c>
      <c r="Y68" s="145">
        <v>29.84</v>
      </c>
      <c r="Z68" s="145">
        <v>30.04</v>
      </c>
      <c r="AA68" s="143">
        <v>32468100</v>
      </c>
      <c r="AB68" s="142">
        <v>29.79</v>
      </c>
      <c r="AC68" s="2">
        <f>X68-Y68</f>
        <v>0.60999999999999943</v>
      </c>
      <c r="AD68" s="196" t="e">
        <f>AB68/AB69-1</f>
        <v>#DIV/0!</v>
      </c>
    </row>
    <row r="69" spans="22:30" x14ac:dyDescent="0.25">
      <c r="V69" s="142" t="s">
        <v>153</v>
      </c>
      <c r="W69" s="145"/>
      <c r="X69" s="145"/>
      <c r="Y69" s="145"/>
      <c r="Z69" s="145"/>
      <c r="AA69" s="142"/>
      <c r="AB69" s="142"/>
      <c r="AC69" s="2">
        <f>X69-Y69</f>
        <v>0</v>
      </c>
      <c r="AD69" s="196" t="e">
        <f>AB69/AB70-1</f>
        <v>#DIV/0!</v>
      </c>
    </row>
  </sheetData>
  <mergeCells count="1">
    <mergeCell ref="O40:P40"/>
  </mergeCells>
  <conditionalFormatting sqref="Q7">
    <cfRule type="expression" dxfId="61" priority="8">
      <formula>Q7&gt;0</formula>
    </cfRule>
    <cfRule type="expression" dxfId="60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67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67" t="s">
        <v>72</v>
      </c>
      <c r="W1" s="183" t="s">
        <v>145</v>
      </c>
      <c r="X1" s="184" t="s">
        <v>146</v>
      </c>
      <c r="Y1" s="184" t="s">
        <v>147</v>
      </c>
      <c r="Z1" s="184" t="s">
        <v>148</v>
      </c>
      <c r="AA1" s="184" t="s">
        <v>149</v>
      </c>
      <c r="AB1" s="183" t="s">
        <v>150</v>
      </c>
      <c r="AC1" s="184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68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2">
        <v>42283</v>
      </c>
      <c r="X2" s="57">
        <v>55.91</v>
      </c>
      <c r="Y2" s="57">
        <v>59.19</v>
      </c>
      <c r="Z2" s="57">
        <v>55.7</v>
      </c>
      <c r="AA2" s="57">
        <v>58.78</v>
      </c>
      <c r="AB2" s="146">
        <v>4361500</v>
      </c>
      <c r="AC2" s="57">
        <v>58.78</v>
      </c>
      <c r="AD2" s="2">
        <f>Y2-Z2</f>
        <v>3.4899999999999949</v>
      </c>
      <c r="AE2" s="196">
        <f>AC2/AC3-1</f>
        <v>5.1896921975662202E-2</v>
      </c>
    </row>
    <row r="3" spans="1:31" x14ac:dyDescent="0.25">
      <c r="A3" s="28" t="s">
        <v>75</v>
      </c>
      <c r="B3" s="168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2">
        <v>42282</v>
      </c>
      <c r="X3" s="57">
        <v>53.95</v>
      </c>
      <c r="Y3" s="57">
        <v>56.29</v>
      </c>
      <c r="Z3" s="57">
        <v>53.95</v>
      </c>
      <c r="AA3" s="57">
        <v>55.88</v>
      </c>
      <c r="AB3" s="146">
        <v>4755800</v>
      </c>
      <c r="AC3" s="57">
        <v>55.88</v>
      </c>
      <c r="AD3" s="2">
        <f t="shared" ref="AD3:AD66" si="2">Y3-Z3</f>
        <v>2.3399999999999963</v>
      </c>
      <c r="AE3" s="196">
        <f t="shared" ref="AE3:AE66" si="3">AC3/AC4-1</f>
        <v>4.0789718755820603E-2</v>
      </c>
    </row>
    <row r="4" spans="1:31" x14ac:dyDescent="0.25">
      <c r="B4" s="168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58.78</v>
      </c>
      <c r="T4" s="182"/>
      <c r="U4" s="45"/>
      <c r="V4" s="50"/>
      <c r="W4" s="152">
        <v>42279</v>
      </c>
      <c r="X4" s="57">
        <v>49.64</v>
      </c>
      <c r="Y4" s="57">
        <v>53.92</v>
      </c>
      <c r="Z4" s="57">
        <v>49.64</v>
      </c>
      <c r="AA4" s="57">
        <v>53.69</v>
      </c>
      <c r="AB4" s="146">
        <v>3098100</v>
      </c>
      <c r="AC4" s="57">
        <v>53.69</v>
      </c>
      <c r="AD4" s="2">
        <f t="shared" si="2"/>
        <v>4.2800000000000011</v>
      </c>
      <c r="AE4" s="196">
        <f t="shared" si="3"/>
        <v>5.7931034482758603E-2</v>
      </c>
    </row>
    <row r="5" spans="1:31" x14ac:dyDescent="0.25">
      <c r="B5" s="168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5">
        <v>80</v>
      </c>
      <c r="I5" s="164">
        <v>56.47</v>
      </c>
      <c r="J5" s="164">
        <v>0.08</v>
      </c>
      <c r="K5" s="166">
        <f t="shared" si="1"/>
        <v>4517.5200000000004</v>
      </c>
      <c r="M5" s="2"/>
      <c r="O5" s="15" t="s">
        <v>67</v>
      </c>
      <c r="Q5" s="3">
        <f>Q4*Q2</f>
        <v>7053.6</v>
      </c>
      <c r="U5" t="s">
        <v>188</v>
      </c>
      <c r="W5" s="152">
        <v>42278</v>
      </c>
      <c r="X5" s="57">
        <v>50.81</v>
      </c>
      <c r="Y5" s="57">
        <v>51.56</v>
      </c>
      <c r="Z5" s="57">
        <v>50.02</v>
      </c>
      <c r="AA5" s="57">
        <v>50.75</v>
      </c>
      <c r="AB5" s="146">
        <v>3373900</v>
      </c>
      <c r="AC5" s="57">
        <v>50.75</v>
      </c>
      <c r="AD5" s="2">
        <f t="shared" si="2"/>
        <v>1.5399999999999991</v>
      </c>
      <c r="AE5" s="196">
        <f t="shared" si="3"/>
        <v>1.3783459848182078E-2</v>
      </c>
    </row>
    <row r="6" spans="1:31" x14ac:dyDescent="0.25">
      <c r="B6" s="168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4">
        <v>80</v>
      </c>
      <c r="I6" s="162">
        <v>52.55</v>
      </c>
      <c r="J6" s="162">
        <v>0.08</v>
      </c>
      <c r="K6" s="245">
        <f t="shared" si="1"/>
        <v>4203.92</v>
      </c>
      <c r="M6" s="2"/>
      <c r="O6" s="15" t="s">
        <v>64</v>
      </c>
      <c r="Q6" s="2">
        <f>Q3*Q2</f>
        <v>6830.1899999999987</v>
      </c>
      <c r="W6" s="152">
        <v>42277</v>
      </c>
      <c r="X6" s="57">
        <v>48.64</v>
      </c>
      <c r="Y6" s="57">
        <v>50.15</v>
      </c>
      <c r="Z6" s="57">
        <v>48.45</v>
      </c>
      <c r="AA6" s="57">
        <v>50.06</v>
      </c>
      <c r="AB6" s="146">
        <v>3301600</v>
      </c>
      <c r="AC6" s="57">
        <v>50.06</v>
      </c>
      <c r="AD6" s="2">
        <f t="shared" si="2"/>
        <v>1.6999999999999957</v>
      </c>
      <c r="AE6" s="196">
        <f t="shared" si="3"/>
        <v>3.6868268434134155E-2</v>
      </c>
    </row>
    <row r="7" spans="1:31" ht="15.75" x14ac:dyDescent="0.25">
      <c r="B7" s="168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4">
        <v>50</v>
      </c>
      <c r="I7" s="162">
        <v>52.85</v>
      </c>
      <c r="J7" s="162">
        <v>0.05</v>
      </c>
      <c r="K7" s="245">
        <f t="shared" si="1"/>
        <v>2642.45</v>
      </c>
      <c r="M7" s="2"/>
      <c r="O7" s="15" t="s">
        <v>65</v>
      </c>
      <c r="Q7" s="2">
        <f>Q5-Q6</f>
        <v>223.41000000000167</v>
      </c>
      <c r="R7" s="214" t="s">
        <v>237</v>
      </c>
      <c r="W7" s="152">
        <v>42276</v>
      </c>
      <c r="X7" s="57">
        <v>48.47</v>
      </c>
      <c r="Y7" s="57">
        <v>48.89</v>
      </c>
      <c r="Z7" s="57">
        <v>47.84</v>
      </c>
      <c r="AA7" s="57">
        <v>48.28</v>
      </c>
      <c r="AB7" s="146">
        <v>2216800</v>
      </c>
      <c r="AC7" s="57">
        <v>48.28</v>
      </c>
      <c r="AD7" s="2">
        <f t="shared" si="2"/>
        <v>1.0499999999999972</v>
      </c>
      <c r="AE7" s="196">
        <f t="shared" si="3"/>
        <v>4.1442188147544634E-4</v>
      </c>
    </row>
    <row r="8" spans="1:31" x14ac:dyDescent="0.25">
      <c r="B8" s="168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4">
        <v>30</v>
      </c>
      <c r="I8" s="162">
        <v>53.05</v>
      </c>
      <c r="J8" s="162">
        <v>0.03</v>
      </c>
      <c r="K8" s="245">
        <f t="shared" si="1"/>
        <v>1591.47</v>
      </c>
      <c r="M8" s="2"/>
      <c r="W8" s="152">
        <v>42275</v>
      </c>
      <c r="X8" s="57">
        <v>49.41</v>
      </c>
      <c r="Y8" s="57">
        <v>49.89</v>
      </c>
      <c r="Z8" s="57">
        <v>48.23</v>
      </c>
      <c r="AA8" s="57">
        <v>48.26</v>
      </c>
      <c r="AB8" s="146">
        <v>2607500</v>
      </c>
      <c r="AC8" s="57">
        <v>48.26</v>
      </c>
      <c r="AD8" s="2">
        <f t="shared" si="2"/>
        <v>1.6600000000000037</v>
      </c>
      <c r="AE8" s="196">
        <f t="shared" si="3"/>
        <v>-3.9984085935946045E-2</v>
      </c>
    </row>
    <row r="9" spans="1:31" x14ac:dyDescent="0.25">
      <c r="B9" s="168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2">
        <v>42272</v>
      </c>
      <c r="X9" s="57">
        <v>50.53</v>
      </c>
      <c r="Y9" s="57">
        <v>50.81</v>
      </c>
      <c r="Z9" s="57">
        <v>49.71</v>
      </c>
      <c r="AA9" s="57">
        <v>50.27</v>
      </c>
      <c r="AB9" s="146">
        <v>2767400</v>
      </c>
      <c r="AC9" s="57">
        <v>50.27</v>
      </c>
      <c r="AD9" s="2">
        <f t="shared" si="2"/>
        <v>1.1000000000000014</v>
      </c>
      <c r="AE9" s="196">
        <f t="shared" si="3"/>
        <v>4.395604395604602E-3</v>
      </c>
    </row>
    <row r="10" spans="1:31" x14ac:dyDescent="0.25">
      <c r="B10" s="168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2">
        <v>42271</v>
      </c>
      <c r="X10" s="57">
        <v>49.86</v>
      </c>
      <c r="Y10" s="57">
        <v>50.4</v>
      </c>
      <c r="Z10" s="57">
        <v>49.31</v>
      </c>
      <c r="AA10" s="57">
        <v>50.05</v>
      </c>
      <c r="AB10" s="146">
        <v>3662400</v>
      </c>
      <c r="AC10" s="57">
        <v>50.05</v>
      </c>
      <c r="AD10" s="2">
        <f t="shared" si="2"/>
        <v>1.0899999999999963</v>
      </c>
      <c r="AE10" s="196">
        <f t="shared" si="3"/>
        <v>-3.9944078290399254E-4</v>
      </c>
    </row>
    <row r="11" spans="1:31" x14ac:dyDescent="0.25">
      <c r="B11" s="168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2">
        <v>42270</v>
      </c>
      <c r="X11" s="57">
        <v>51.46</v>
      </c>
      <c r="Y11" s="57">
        <v>51.73</v>
      </c>
      <c r="Z11" s="57">
        <v>49.91</v>
      </c>
      <c r="AA11" s="57">
        <v>50.07</v>
      </c>
      <c r="AB11" s="146">
        <v>1853100</v>
      </c>
      <c r="AC11" s="57">
        <v>50.07</v>
      </c>
      <c r="AD11" s="2">
        <f t="shared" si="2"/>
        <v>1.8200000000000003</v>
      </c>
      <c r="AE11" s="196">
        <f t="shared" si="3"/>
        <v>-2.1114369501466279E-2</v>
      </c>
    </row>
    <row r="12" spans="1:31" x14ac:dyDescent="0.25">
      <c r="B12" s="168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2">
        <v>42269</v>
      </c>
      <c r="X12" s="57">
        <v>51.36</v>
      </c>
      <c r="Y12" s="57">
        <v>52.65</v>
      </c>
      <c r="Z12" s="57">
        <v>50.71</v>
      </c>
      <c r="AA12" s="57">
        <v>51.15</v>
      </c>
      <c r="AB12" s="146">
        <v>2705300</v>
      </c>
      <c r="AC12" s="57">
        <v>51.15</v>
      </c>
      <c r="AD12" s="2">
        <f t="shared" si="2"/>
        <v>1.9399999999999977</v>
      </c>
      <c r="AE12" s="196">
        <f t="shared" si="3"/>
        <v>-2.1988527724665419E-2</v>
      </c>
    </row>
    <row r="13" spans="1:31" x14ac:dyDescent="0.25">
      <c r="B13" s="168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2">
        <v>42268</v>
      </c>
      <c r="X13" s="57">
        <v>52.96</v>
      </c>
      <c r="Y13" s="57">
        <v>53.15</v>
      </c>
      <c r="Z13" s="57">
        <v>52.07</v>
      </c>
      <c r="AA13" s="57">
        <v>52.3</v>
      </c>
      <c r="AB13" s="146">
        <v>4019900</v>
      </c>
      <c r="AC13" s="57">
        <v>52.3</v>
      </c>
      <c r="AD13" s="2">
        <f t="shared" si="2"/>
        <v>1.0799999999999983</v>
      </c>
      <c r="AE13" s="196">
        <f t="shared" si="3"/>
        <v>-2.4794964714858203E-3</v>
      </c>
    </row>
    <row r="14" spans="1:31" x14ac:dyDescent="0.25">
      <c r="B14" s="168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2">
        <v>42265</v>
      </c>
      <c r="X14" s="57">
        <v>53.6</v>
      </c>
      <c r="Y14" s="57">
        <v>53.98</v>
      </c>
      <c r="Z14" s="57">
        <v>52.07</v>
      </c>
      <c r="AA14" s="57">
        <v>52.43</v>
      </c>
      <c r="AB14" s="146">
        <v>3553600</v>
      </c>
      <c r="AC14" s="57">
        <v>52.43</v>
      </c>
      <c r="AD14" s="2">
        <f t="shared" si="2"/>
        <v>1.9099999999999966</v>
      </c>
      <c r="AE14" s="196">
        <f t="shared" si="3"/>
        <v>-3.9743589743589824E-2</v>
      </c>
    </row>
    <row r="15" spans="1:31" x14ac:dyDescent="0.25">
      <c r="B15" s="168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2">
        <v>42264</v>
      </c>
      <c r="X15" s="57">
        <v>54.49</v>
      </c>
      <c r="Y15" s="57">
        <v>56.04</v>
      </c>
      <c r="Z15" s="57">
        <v>53.81</v>
      </c>
      <c r="AA15" s="57">
        <v>54.6</v>
      </c>
      <c r="AB15" s="146">
        <v>2818600</v>
      </c>
      <c r="AC15" s="57">
        <v>54.6</v>
      </c>
      <c r="AD15" s="2">
        <f t="shared" si="2"/>
        <v>2.2299999999999969</v>
      </c>
      <c r="AE15" s="196" t="e">
        <f t="shared" si="3"/>
        <v>#DIV/0!</v>
      </c>
    </row>
    <row r="16" spans="1:31" x14ac:dyDescent="0.25">
      <c r="B16" s="267">
        <v>42258</v>
      </c>
      <c r="C16" s="163">
        <v>80</v>
      </c>
      <c r="D16" s="164">
        <v>55.45</v>
      </c>
      <c r="E16" s="164">
        <v>0</v>
      </c>
      <c r="F16" s="164">
        <f t="shared" si="0"/>
        <v>4436</v>
      </c>
      <c r="M16" s="2"/>
      <c r="W16" s="152">
        <v>42264</v>
      </c>
      <c r="X16" s="57" t="s">
        <v>195</v>
      </c>
      <c r="Y16" s="57"/>
      <c r="Z16" s="57"/>
      <c r="AA16" s="57"/>
      <c r="AB16" s="146"/>
      <c r="AC16" s="57"/>
      <c r="AD16" s="2">
        <f t="shared" si="2"/>
        <v>0</v>
      </c>
      <c r="AE16" s="196">
        <f t="shared" si="3"/>
        <v>-1</v>
      </c>
    </row>
    <row r="17" spans="1:31" x14ac:dyDescent="0.25">
      <c r="B17" s="267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2">
        <v>42263</v>
      </c>
      <c r="X17" s="57">
        <v>53.49</v>
      </c>
      <c r="Y17" s="57">
        <v>54.84</v>
      </c>
      <c r="Z17" s="57">
        <v>53.32</v>
      </c>
      <c r="AA17" s="57">
        <v>54.69</v>
      </c>
      <c r="AB17" s="146">
        <v>2531700</v>
      </c>
      <c r="AC17" s="57">
        <v>54.44</v>
      </c>
      <c r="AD17" s="2">
        <f t="shared" si="2"/>
        <v>1.5200000000000031</v>
      </c>
      <c r="AE17" s="196">
        <f t="shared" si="3"/>
        <v>3.5965746907707041E-2</v>
      </c>
    </row>
    <row r="18" spans="1:31" x14ac:dyDescent="0.25">
      <c r="B18" s="265">
        <v>42263</v>
      </c>
      <c r="C18" s="161">
        <v>50</v>
      </c>
      <c r="D18" s="162">
        <v>52.7</v>
      </c>
      <c r="E18" s="162">
        <v>0</v>
      </c>
      <c r="F18" s="162">
        <f t="shared" si="0"/>
        <v>2635</v>
      </c>
      <c r="W18" s="152">
        <v>42262</v>
      </c>
      <c r="X18" s="57">
        <v>52.3</v>
      </c>
      <c r="Y18" s="57">
        <v>53.58</v>
      </c>
      <c r="Z18" s="57">
        <v>52.17</v>
      </c>
      <c r="AA18" s="57">
        <v>52.79</v>
      </c>
      <c r="AB18" s="146">
        <v>2975400</v>
      </c>
      <c r="AC18" s="57">
        <v>52.55</v>
      </c>
      <c r="AD18" s="2">
        <f t="shared" si="2"/>
        <v>1.4099999999999966</v>
      </c>
      <c r="AE18" s="196">
        <f t="shared" si="3"/>
        <v>1.5655199072284409E-2</v>
      </c>
    </row>
    <row r="19" spans="1:31" x14ac:dyDescent="0.25">
      <c r="B19" s="265"/>
      <c r="C19" s="161">
        <v>30</v>
      </c>
      <c r="D19" s="162">
        <v>52.7</v>
      </c>
      <c r="E19" s="162">
        <v>0</v>
      </c>
      <c r="F19" s="162">
        <f t="shared" si="0"/>
        <v>1581</v>
      </c>
      <c r="W19" s="152">
        <v>42261</v>
      </c>
      <c r="X19" s="57">
        <v>52.36</v>
      </c>
      <c r="Y19" s="57">
        <v>52.4</v>
      </c>
      <c r="Z19" s="57">
        <v>51.09</v>
      </c>
      <c r="AA19" s="57">
        <v>51.98</v>
      </c>
      <c r="AB19" s="146">
        <v>3609000</v>
      </c>
      <c r="AC19" s="57">
        <v>51.74</v>
      </c>
      <c r="AD19" s="2">
        <f t="shared" si="2"/>
        <v>1.3099999999999952</v>
      </c>
      <c r="AE19" s="196">
        <f t="shared" si="3"/>
        <v>-9.9502487562188602E-3</v>
      </c>
    </row>
    <row r="20" spans="1:31" x14ac:dyDescent="0.25">
      <c r="B20" s="24">
        <v>42263</v>
      </c>
      <c r="C20" s="161">
        <v>50</v>
      </c>
      <c r="D20" s="162">
        <v>52.05</v>
      </c>
      <c r="E20" s="162">
        <v>0</v>
      </c>
      <c r="F20" s="162">
        <f t="shared" si="0"/>
        <v>2602.5</v>
      </c>
      <c r="W20" s="152">
        <v>42258</v>
      </c>
      <c r="X20" s="57">
        <v>53.08</v>
      </c>
      <c r="Y20" s="57">
        <v>53.17</v>
      </c>
      <c r="Z20" s="57">
        <v>51.41</v>
      </c>
      <c r="AA20" s="57">
        <v>52.5</v>
      </c>
      <c r="AB20" s="146">
        <v>3932700</v>
      </c>
      <c r="AC20" s="57">
        <v>52.26</v>
      </c>
      <c r="AD20" s="2">
        <f t="shared" si="2"/>
        <v>1.7600000000000051</v>
      </c>
      <c r="AE20" s="196">
        <f t="shared" si="3"/>
        <v>-2.952646239554324E-2</v>
      </c>
    </row>
    <row r="21" spans="1:31" x14ac:dyDescent="0.25">
      <c r="B21" s="265">
        <v>42270</v>
      </c>
      <c r="C21" s="161">
        <v>30</v>
      </c>
      <c r="D21" s="162">
        <v>52.5</v>
      </c>
      <c r="E21" s="162">
        <v>0</v>
      </c>
      <c r="F21" s="162">
        <f t="shared" si="0"/>
        <v>1575</v>
      </c>
      <c r="W21" s="152">
        <v>42257</v>
      </c>
      <c r="X21" s="57">
        <v>55.14</v>
      </c>
      <c r="Y21" s="57">
        <v>55.6</v>
      </c>
      <c r="Z21" s="57">
        <v>53.64</v>
      </c>
      <c r="AA21" s="57">
        <v>54.1</v>
      </c>
      <c r="AB21" s="146">
        <v>3943400</v>
      </c>
      <c r="AC21" s="57">
        <v>53.85</v>
      </c>
      <c r="AD21" s="2">
        <f t="shared" si="2"/>
        <v>1.9600000000000009</v>
      </c>
      <c r="AE21" s="196">
        <f t="shared" si="3"/>
        <v>-1.499908542162065E-2</v>
      </c>
    </row>
    <row r="22" spans="1:31" x14ac:dyDescent="0.25">
      <c r="B22" s="265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2">
        <v>42256</v>
      </c>
      <c r="X22" s="57">
        <v>56.99</v>
      </c>
      <c r="Y22" s="57">
        <v>58.24</v>
      </c>
      <c r="Z22" s="57">
        <v>54.8</v>
      </c>
      <c r="AA22" s="57">
        <v>54.92</v>
      </c>
      <c r="AB22" s="146">
        <v>2710400</v>
      </c>
      <c r="AC22" s="57">
        <v>54.67</v>
      </c>
      <c r="AD22" s="2">
        <f t="shared" si="2"/>
        <v>3.4400000000000048</v>
      </c>
      <c r="AE22" s="196">
        <f t="shared" si="3"/>
        <v>-2.8434334458859123E-2</v>
      </c>
    </row>
    <row r="23" spans="1:31" x14ac:dyDescent="0.25">
      <c r="W23" s="152">
        <v>42255</v>
      </c>
      <c r="X23" s="57">
        <v>56.91</v>
      </c>
      <c r="Y23" s="57">
        <v>57.1</v>
      </c>
      <c r="Z23" s="57">
        <v>55.19</v>
      </c>
      <c r="AA23" s="57">
        <v>56.53</v>
      </c>
      <c r="AB23" s="146">
        <v>2957200</v>
      </c>
      <c r="AC23" s="57">
        <v>56.27</v>
      </c>
      <c r="AD23" s="2">
        <f t="shared" si="2"/>
        <v>1.9100000000000037</v>
      </c>
      <c r="AE23" s="196">
        <f t="shared" si="3"/>
        <v>3.2091281868424915E-3</v>
      </c>
    </row>
    <row r="24" spans="1:31" x14ac:dyDescent="0.25">
      <c r="G24" s="2"/>
      <c r="W24" s="152">
        <v>42251</v>
      </c>
      <c r="X24" s="57">
        <v>56.41</v>
      </c>
      <c r="Y24" s="57">
        <v>57</v>
      </c>
      <c r="Z24" s="57">
        <v>55.85</v>
      </c>
      <c r="AA24" s="57">
        <v>56.35</v>
      </c>
      <c r="AB24" s="146">
        <v>2173300</v>
      </c>
      <c r="AC24" s="57">
        <v>56.09</v>
      </c>
      <c r="AD24" s="2">
        <f t="shared" si="2"/>
        <v>1.1499999999999986</v>
      </c>
      <c r="AE24" s="196">
        <f t="shared" si="3"/>
        <v>-1.8375918795939694E-2</v>
      </c>
    </row>
    <row r="25" spans="1:31" x14ac:dyDescent="0.25">
      <c r="W25" s="152">
        <v>42250</v>
      </c>
      <c r="X25" s="57">
        <v>58</v>
      </c>
      <c r="Y25" s="57">
        <v>59.28</v>
      </c>
      <c r="Z25" s="57">
        <v>56.63</v>
      </c>
      <c r="AA25" s="57">
        <v>57.4</v>
      </c>
      <c r="AB25" s="146">
        <v>3289500</v>
      </c>
      <c r="AC25" s="57">
        <v>57.14</v>
      </c>
      <c r="AD25" s="2">
        <f t="shared" si="2"/>
        <v>2.6499999999999986</v>
      </c>
      <c r="AE25" s="196">
        <f t="shared" si="3"/>
        <v>-1.9213973799127038E-3</v>
      </c>
    </row>
    <row r="26" spans="1:31" x14ac:dyDescent="0.25">
      <c r="A26" s="47" t="s">
        <v>87</v>
      </c>
      <c r="B26" s="169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2">
        <v>42249</v>
      </c>
      <c r="X26" s="57">
        <v>57.82</v>
      </c>
      <c r="Y26" s="57">
        <v>57.86</v>
      </c>
      <c r="Z26" s="57">
        <v>55.35</v>
      </c>
      <c r="AA26" s="57">
        <v>57.51</v>
      </c>
      <c r="AB26" s="146">
        <v>3555000</v>
      </c>
      <c r="AC26" s="57">
        <v>57.25</v>
      </c>
      <c r="AD26" s="2">
        <f t="shared" si="2"/>
        <v>2.509999999999998</v>
      </c>
      <c r="AE26" s="196">
        <f t="shared" si="3"/>
        <v>7.7451152966026005E-3</v>
      </c>
    </row>
    <row r="27" spans="1:31" x14ac:dyDescent="0.25">
      <c r="W27" s="152">
        <v>42248</v>
      </c>
      <c r="X27" s="57">
        <v>57.27</v>
      </c>
      <c r="Y27" s="57">
        <v>58.61</v>
      </c>
      <c r="Z27" s="57">
        <v>56.53</v>
      </c>
      <c r="AA27" s="57">
        <v>57.07</v>
      </c>
      <c r="AB27" s="146">
        <v>3903200</v>
      </c>
      <c r="AC27" s="57">
        <v>56.81</v>
      </c>
      <c r="AD27" s="2">
        <f t="shared" si="2"/>
        <v>2.0799999999999983</v>
      </c>
      <c r="AE27" s="196">
        <f t="shared" si="3"/>
        <v>-4.0047313281514008E-2</v>
      </c>
    </row>
    <row r="28" spans="1:31" x14ac:dyDescent="0.25">
      <c r="J28" s="2" t="s">
        <v>166</v>
      </c>
      <c r="W28" s="152">
        <v>42247</v>
      </c>
      <c r="X28" s="57">
        <v>56.11</v>
      </c>
      <c r="Y28" s="57">
        <v>59.8</v>
      </c>
      <c r="Z28" s="57">
        <v>55.33</v>
      </c>
      <c r="AA28" s="57">
        <v>59.45</v>
      </c>
      <c r="AB28" s="146">
        <v>4186300</v>
      </c>
      <c r="AC28" s="57">
        <v>59.18</v>
      </c>
      <c r="AD28" s="2">
        <f t="shared" si="2"/>
        <v>4.4699999999999989</v>
      </c>
      <c r="AE28" s="196">
        <f t="shared" si="3"/>
        <v>3.4615384615384492E-2</v>
      </c>
    </row>
    <row r="29" spans="1:31" x14ac:dyDescent="0.25">
      <c r="W29" s="152">
        <v>42244</v>
      </c>
      <c r="X29" s="57">
        <v>55.51</v>
      </c>
      <c r="Y29" s="57">
        <v>58.6</v>
      </c>
      <c r="Z29" s="57">
        <v>54.5</v>
      </c>
      <c r="AA29" s="57">
        <v>57.46</v>
      </c>
      <c r="AB29" s="146">
        <v>3963100</v>
      </c>
      <c r="AC29" s="57">
        <v>57.2</v>
      </c>
      <c r="AD29" s="2">
        <f t="shared" si="2"/>
        <v>4.1000000000000014</v>
      </c>
      <c r="AE29" s="196">
        <f t="shared" si="3"/>
        <v>3.0444964871194413E-2</v>
      </c>
    </row>
    <row r="30" spans="1:31" x14ac:dyDescent="0.25">
      <c r="W30" s="152">
        <v>42243</v>
      </c>
      <c r="X30" s="57">
        <v>52.57</v>
      </c>
      <c r="Y30" s="57">
        <v>56.06</v>
      </c>
      <c r="Z30" s="57">
        <v>52.36</v>
      </c>
      <c r="AA30" s="57">
        <v>55.76</v>
      </c>
      <c r="AB30" s="146">
        <v>5105000</v>
      </c>
      <c r="AC30" s="57">
        <v>55.51</v>
      </c>
      <c r="AD30" s="2">
        <f t="shared" si="2"/>
        <v>3.7000000000000028</v>
      </c>
      <c r="AE30" s="196">
        <f t="shared" si="3"/>
        <v>8.8644832320062594E-2</v>
      </c>
    </row>
    <row r="31" spans="1:31" x14ac:dyDescent="0.25">
      <c r="W31" s="152">
        <v>42242</v>
      </c>
      <c r="X31" s="57">
        <v>51.23</v>
      </c>
      <c r="Y31" s="57">
        <v>51.58</v>
      </c>
      <c r="Z31" s="57">
        <v>49.86</v>
      </c>
      <c r="AA31" s="57">
        <v>51.22</v>
      </c>
      <c r="AB31" s="146">
        <v>4019300</v>
      </c>
      <c r="AC31" s="57">
        <v>50.99</v>
      </c>
      <c r="AD31" s="2">
        <f t="shared" si="2"/>
        <v>1.7199999999999989</v>
      </c>
      <c r="AE31" s="196">
        <f t="shared" si="3"/>
        <v>2.5749346208006507E-2</v>
      </c>
    </row>
    <row r="32" spans="1:31" x14ac:dyDescent="0.25">
      <c r="W32" s="152">
        <v>42241</v>
      </c>
      <c r="X32" s="57">
        <v>53.01</v>
      </c>
      <c r="Y32" s="57">
        <v>53.84</v>
      </c>
      <c r="Z32" s="57">
        <v>49.9</v>
      </c>
      <c r="AA32" s="57">
        <v>49.94</v>
      </c>
      <c r="AB32" s="146">
        <v>3798500</v>
      </c>
      <c r="AC32" s="57">
        <v>49.71</v>
      </c>
      <c r="AD32" s="2">
        <f t="shared" si="2"/>
        <v>3.9400000000000048</v>
      </c>
      <c r="AE32" s="196">
        <f t="shared" si="3"/>
        <v>-2.0492610837438363E-2</v>
      </c>
    </row>
    <row r="33" spans="15:31" x14ac:dyDescent="0.25">
      <c r="W33" s="152">
        <v>42240</v>
      </c>
      <c r="X33" s="57">
        <v>51.78</v>
      </c>
      <c r="Y33" s="57">
        <v>54</v>
      </c>
      <c r="Z33" s="57">
        <v>50.38</v>
      </c>
      <c r="AA33" s="57">
        <v>50.98</v>
      </c>
      <c r="AB33" s="146">
        <v>5732100</v>
      </c>
      <c r="AC33" s="57">
        <v>50.75</v>
      </c>
      <c r="AD33" s="2">
        <f t="shared" si="2"/>
        <v>3.6199999999999974</v>
      </c>
      <c r="AE33" s="196">
        <f t="shared" si="3"/>
        <v>-7.2890025575447659E-2</v>
      </c>
    </row>
    <row r="34" spans="15:31" x14ac:dyDescent="0.25">
      <c r="W34" s="152">
        <v>42237</v>
      </c>
      <c r="X34" s="57">
        <v>55.31</v>
      </c>
      <c r="Y34" s="57">
        <v>56.16</v>
      </c>
      <c r="Z34" s="57">
        <v>54.81</v>
      </c>
      <c r="AA34" s="57">
        <v>54.99</v>
      </c>
      <c r="AB34" s="146">
        <v>3426800</v>
      </c>
      <c r="AC34" s="57">
        <v>54.74</v>
      </c>
      <c r="AD34" s="2">
        <f t="shared" si="2"/>
        <v>1.3499999999999943</v>
      </c>
      <c r="AE34" s="196">
        <f t="shared" si="3"/>
        <v>-1.351594881960716E-2</v>
      </c>
    </row>
    <row r="35" spans="15:31" x14ac:dyDescent="0.25">
      <c r="W35" s="152">
        <v>42236</v>
      </c>
      <c r="X35" s="57">
        <v>56.53</v>
      </c>
      <c r="Y35" s="57">
        <v>57.24</v>
      </c>
      <c r="Z35" s="57">
        <v>55.7</v>
      </c>
      <c r="AA35" s="57">
        <v>55.74</v>
      </c>
      <c r="AB35" s="146">
        <v>2640300</v>
      </c>
      <c r="AC35" s="57">
        <v>55.49</v>
      </c>
      <c r="AD35" s="2">
        <f t="shared" si="2"/>
        <v>1.5399999999999991</v>
      </c>
      <c r="AE35" s="196">
        <f t="shared" si="3"/>
        <v>-1.7354347441119078E-2</v>
      </c>
    </row>
    <row r="36" spans="15:31" x14ac:dyDescent="0.25">
      <c r="W36" s="152">
        <v>42235</v>
      </c>
      <c r="X36" s="57">
        <v>58.75</v>
      </c>
      <c r="Y36" s="57">
        <v>59.18</v>
      </c>
      <c r="Z36" s="57">
        <v>56.31</v>
      </c>
      <c r="AA36" s="57">
        <v>56.73</v>
      </c>
      <c r="AB36" s="146">
        <v>2471700</v>
      </c>
      <c r="AC36" s="57">
        <v>56.47</v>
      </c>
      <c r="AD36" s="2">
        <f t="shared" si="2"/>
        <v>2.8699999999999974</v>
      </c>
      <c r="AE36" s="196">
        <f t="shared" si="3"/>
        <v>-4.1907024092297185E-2</v>
      </c>
    </row>
    <row r="37" spans="15:31" x14ac:dyDescent="0.25">
      <c r="W37" s="152">
        <v>42234</v>
      </c>
      <c r="X37" s="57">
        <v>59.51</v>
      </c>
      <c r="Y37" s="57">
        <v>59.8</v>
      </c>
      <c r="Z37" s="57">
        <v>58.44</v>
      </c>
      <c r="AA37" s="57">
        <v>59.21</v>
      </c>
      <c r="AB37" s="146">
        <v>1773600</v>
      </c>
      <c r="AC37" s="57">
        <v>58.94</v>
      </c>
      <c r="AD37" s="2">
        <f t="shared" si="2"/>
        <v>1.3599999999999994</v>
      </c>
      <c r="AE37" s="196">
        <f t="shared" si="3"/>
        <v>7.3491710818662792E-3</v>
      </c>
    </row>
    <row r="38" spans="15:31" x14ac:dyDescent="0.25">
      <c r="W38" s="152">
        <v>42233</v>
      </c>
      <c r="X38" s="57">
        <v>58.62</v>
      </c>
      <c r="Y38" s="57">
        <v>59.62</v>
      </c>
      <c r="Z38" s="57">
        <v>58.38</v>
      </c>
      <c r="AA38" s="57">
        <v>58.78</v>
      </c>
      <c r="AB38" s="146">
        <v>1776300</v>
      </c>
      <c r="AC38" s="57">
        <v>58.51</v>
      </c>
      <c r="AD38" s="2">
        <f t="shared" si="2"/>
        <v>1.2399999999999949</v>
      </c>
      <c r="AE38" s="196">
        <f t="shared" si="3"/>
        <v>-5.101173269852155E-3</v>
      </c>
    </row>
    <row r="39" spans="15:31" x14ac:dyDescent="0.25">
      <c r="W39" s="152">
        <v>42230</v>
      </c>
      <c r="X39" s="57">
        <v>58.73</v>
      </c>
      <c r="Y39" s="57">
        <v>60</v>
      </c>
      <c r="Z39" s="57">
        <v>58.7</v>
      </c>
      <c r="AA39" s="57">
        <v>59.08</v>
      </c>
      <c r="AB39" s="146">
        <v>2663200</v>
      </c>
      <c r="AC39" s="57">
        <v>58.81</v>
      </c>
      <c r="AD39" s="2">
        <f t="shared" si="2"/>
        <v>1.2999999999999972</v>
      </c>
      <c r="AE39" s="196">
        <f t="shared" si="3"/>
        <v>4.9555707450443798E-3</v>
      </c>
    </row>
    <row r="40" spans="15:31" x14ac:dyDescent="0.25">
      <c r="W40" s="152">
        <v>42229</v>
      </c>
      <c r="X40" s="57">
        <v>59.11</v>
      </c>
      <c r="Y40" s="57">
        <v>59.55</v>
      </c>
      <c r="Z40" s="57">
        <v>58.45</v>
      </c>
      <c r="AA40" s="57">
        <v>58.79</v>
      </c>
      <c r="AB40" s="146">
        <v>3258400</v>
      </c>
      <c r="AC40" s="57">
        <v>58.52</v>
      </c>
      <c r="AD40" s="2">
        <f t="shared" si="2"/>
        <v>1.0999999999999943</v>
      </c>
      <c r="AE40" s="196">
        <f t="shared" si="3"/>
        <v>-1.0650887573964374E-2</v>
      </c>
    </row>
    <row r="41" spans="15:31" x14ac:dyDescent="0.25">
      <c r="W41" s="152">
        <v>42228</v>
      </c>
      <c r="X41" s="57">
        <v>57.42</v>
      </c>
      <c r="Y41" s="57">
        <v>59.49</v>
      </c>
      <c r="Z41" s="57">
        <v>57.07</v>
      </c>
      <c r="AA41" s="57">
        <v>59.42</v>
      </c>
      <c r="AB41" s="146">
        <v>4753900</v>
      </c>
      <c r="AC41" s="57">
        <v>59.15</v>
      </c>
      <c r="AD41" s="2">
        <f t="shared" si="2"/>
        <v>2.4200000000000017</v>
      </c>
      <c r="AE41" s="196">
        <f t="shared" si="3"/>
        <v>2.6375151830643651E-2</v>
      </c>
    </row>
    <row r="42" spans="15:31" x14ac:dyDescent="0.25">
      <c r="W42" s="152">
        <v>42227</v>
      </c>
      <c r="X42" s="57">
        <v>57.22</v>
      </c>
      <c r="Y42" s="57">
        <v>57.99</v>
      </c>
      <c r="Z42" s="57">
        <v>56.6</v>
      </c>
      <c r="AA42" s="57">
        <v>57.89</v>
      </c>
      <c r="AB42" s="146">
        <v>2393600</v>
      </c>
      <c r="AC42" s="57">
        <v>57.63</v>
      </c>
      <c r="AD42" s="2">
        <f t="shared" si="2"/>
        <v>1.3900000000000006</v>
      </c>
      <c r="AE42" s="196">
        <f t="shared" si="3"/>
        <v>-9.2831356369262874E-3</v>
      </c>
    </row>
    <row r="43" spans="15:31" x14ac:dyDescent="0.25">
      <c r="W43" s="152">
        <v>42226</v>
      </c>
      <c r="X43" s="57">
        <v>56.12</v>
      </c>
      <c r="Y43" s="57">
        <v>58.5</v>
      </c>
      <c r="Z43" s="57">
        <v>56.09</v>
      </c>
      <c r="AA43" s="57">
        <v>58.44</v>
      </c>
      <c r="AB43" s="146">
        <v>2678300</v>
      </c>
      <c r="AC43" s="57">
        <v>58.17</v>
      </c>
      <c r="AD43" s="2">
        <f t="shared" si="2"/>
        <v>2.4099999999999966</v>
      </c>
      <c r="AE43" s="196">
        <f t="shared" si="3"/>
        <v>4.5095220984549211E-2</v>
      </c>
    </row>
    <row r="44" spans="15:31" ht="20.25" thickBot="1" x14ac:dyDescent="0.35">
      <c r="O44" s="264" t="s">
        <v>83</v>
      </c>
      <c r="P44" s="264"/>
      <c r="T44" s="147" t="s">
        <v>110</v>
      </c>
      <c r="U44" s="49"/>
      <c r="W44" s="152">
        <v>42223</v>
      </c>
      <c r="X44" s="57">
        <v>56.6</v>
      </c>
      <c r="Y44" s="57">
        <v>57.74</v>
      </c>
      <c r="Z44" s="57">
        <v>55.69</v>
      </c>
      <c r="AA44" s="57">
        <v>55.92</v>
      </c>
      <c r="AB44" s="146">
        <v>3174800</v>
      </c>
      <c r="AC44" s="57">
        <v>55.66</v>
      </c>
      <c r="AD44" s="2">
        <f t="shared" si="2"/>
        <v>2.0500000000000043</v>
      </c>
      <c r="AE44" s="196">
        <f t="shared" si="3"/>
        <v>-1.5738284703802008E-2</v>
      </c>
    </row>
    <row r="45" spans="15:31" ht="15.75" thickTop="1" x14ac:dyDescent="0.25">
      <c r="O45" s="125">
        <v>1.1000000000000001</v>
      </c>
      <c r="P45" s="125">
        <f>O45*$Q$4</f>
        <v>64.658000000000001</v>
      </c>
      <c r="R45" s="49"/>
      <c r="T45" s="150" t="s">
        <v>126</v>
      </c>
      <c r="U45" s="148">
        <v>54.1</v>
      </c>
      <c r="W45" s="152">
        <v>42222</v>
      </c>
      <c r="X45" s="57">
        <v>55.58</v>
      </c>
      <c r="Y45" s="57">
        <v>56.9</v>
      </c>
      <c r="Z45" s="57">
        <v>54.65</v>
      </c>
      <c r="AA45" s="57">
        <v>56.81</v>
      </c>
      <c r="AB45" s="146">
        <v>3819200</v>
      </c>
      <c r="AC45" s="57">
        <v>56.55</v>
      </c>
      <c r="AD45" s="2">
        <f t="shared" si="2"/>
        <v>2.25</v>
      </c>
      <c r="AE45" s="196">
        <f t="shared" si="3"/>
        <v>1.5989938914840129E-2</v>
      </c>
    </row>
    <row r="46" spans="15:31" x14ac:dyDescent="0.25">
      <c r="O46" s="125">
        <v>1.0900000000000001</v>
      </c>
      <c r="P46" s="125">
        <f t="shared" ref="P46:P65" si="4">O46*$Q$4</f>
        <v>64.0702</v>
      </c>
      <c r="Q46" s="2"/>
      <c r="R46" s="49"/>
      <c r="T46" s="150" t="s">
        <v>127</v>
      </c>
      <c r="U46" s="148">
        <v>53.08</v>
      </c>
      <c r="W46" s="152">
        <v>42221</v>
      </c>
      <c r="X46" s="57">
        <v>58.46</v>
      </c>
      <c r="Y46" s="57">
        <v>58.95</v>
      </c>
      <c r="Z46" s="57">
        <v>55.92</v>
      </c>
      <c r="AA46" s="57">
        <v>55.92</v>
      </c>
      <c r="AB46" s="146">
        <v>3877900</v>
      </c>
      <c r="AC46" s="57">
        <v>55.66</v>
      </c>
      <c r="AD46" s="2">
        <f t="shared" si="2"/>
        <v>3.0300000000000011</v>
      </c>
      <c r="AE46" s="196">
        <f t="shared" si="3"/>
        <v>-2.8451736777797221E-2</v>
      </c>
    </row>
    <row r="47" spans="15:31" x14ac:dyDescent="0.25">
      <c r="O47" s="125">
        <v>1.08</v>
      </c>
      <c r="P47" s="125">
        <f t="shared" si="4"/>
        <v>63.482400000000005</v>
      </c>
      <c r="Q47" s="2"/>
      <c r="R47" s="49"/>
      <c r="T47" s="150" t="s">
        <v>128</v>
      </c>
      <c r="U47" s="148" t="s">
        <v>189</v>
      </c>
      <c r="W47" s="152">
        <v>42220</v>
      </c>
      <c r="X47" s="57">
        <v>58.07</v>
      </c>
      <c r="Y47" s="57">
        <v>58.99</v>
      </c>
      <c r="Z47" s="57">
        <v>57.31</v>
      </c>
      <c r="AA47" s="57">
        <v>57.55</v>
      </c>
      <c r="AB47" s="146">
        <v>2991200</v>
      </c>
      <c r="AC47" s="57">
        <v>57.29</v>
      </c>
      <c r="AD47" s="2">
        <f t="shared" si="2"/>
        <v>1.6799999999999997</v>
      </c>
      <c r="AE47" s="196">
        <f t="shared" si="3"/>
        <v>-2.6114206128133866E-3</v>
      </c>
    </row>
    <row r="48" spans="15:31" x14ac:dyDescent="0.25">
      <c r="O48" s="125">
        <v>1.07</v>
      </c>
      <c r="P48" s="125">
        <f t="shared" si="4"/>
        <v>62.894600000000004</v>
      </c>
      <c r="Q48" s="2"/>
      <c r="R48" s="49"/>
      <c r="T48" s="150" t="s">
        <v>129</v>
      </c>
      <c r="U48" s="148" t="s">
        <v>190</v>
      </c>
      <c r="W48" s="152">
        <v>42219</v>
      </c>
      <c r="X48" s="57">
        <v>58.21</v>
      </c>
      <c r="Y48" s="57">
        <v>58.89</v>
      </c>
      <c r="Z48" s="57">
        <v>57.32</v>
      </c>
      <c r="AA48" s="57">
        <v>57.7</v>
      </c>
      <c r="AB48" s="146">
        <v>3295800</v>
      </c>
      <c r="AC48" s="57">
        <v>57.44</v>
      </c>
      <c r="AD48" s="2">
        <f t="shared" si="2"/>
        <v>1.5700000000000003</v>
      </c>
      <c r="AE48" s="196">
        <f t="shared" si="3"/>
        <v>-2.2131426625808692E-2</v>
      </c>
    </row>
    <row r="49" spans="15:31" x14ac:dyDescent="0.25">
      <c r="O49" s="125">
        <v>1.06</v>
      </c>
      <c r="P49" s="125">
        <f t="shared" si="4"/>
        <v>62.306800000000003</v>
      </c>
      <c r="Q49" s="2"/>
      <c r="R49" s="49"/>
      <c r="T49" s="150" t="s">
        <v>130</v>
      </c>
      <c r="U49" s="148">
        <v>75</v>
      </c>
      <c r="W49" s="152">
        <v>42216</v>
      </c>
      <c r="X49" s="57">
        <v>59.72</v>
      </c>
      <c r="Y49" s="57">
        <v>60.3</v>
      </c>
      <c r="Z49" s="57">
        <v>58.81</v>
      </c>
      <c r="AA49" s="57">
        <v>59.01</v>
      </c>
      <c r="AB49" s="146">
        <v>3033100</v>
      </c>
      <c r="AC49" s="57">
        <v>58.74</v>
      </c>
      <c r="AD49" s="2">
        <f t="shared" si="2"/>
        <v>1.4899999999999949</v>
      </c>
      <c r="AE49" s="196">
        <f t="shared" si="3"/>
        <v>-2.1815154038301365E-2</v>
      </c>
    </row>
    <row r="50" spans="15:31" x14ac:dyDescent="0.25">
      <c r="O50" s="125">
        <v>1.05</v>
      </c>
      <c r="P50" s="125">
        <f t="shared" si="4"/>
        <v>61.719000000000001</v>
      </c>
      <c r="Q50" s="2"/>
      <c r="R50" s="49"/>
      <c r="T50" s="150" t="s">
        <v>131</v>
      </c>
      <c r="U50" s="148">
        <v>1.3810199999999999</v>
      </c>
      <c r="W50" s="152">
        <v>42215</v>
      </c>
      <c r="X50" s="57">
        <v>60.04</v>
      </c>
      <c r="Y50" s="57">
        <v>60.78</v>
      </c>
      <c r="Z50" s="57">
        <v>59.68</v>
      </c>
      <c r="AA50" s="57">
        <v>60.33</v>
      </c>
      <c r="AB50" s="146">
        <v>2984100</v>
      </c>
      <c r="AC50" s="57">
        <v>60.05</v>
      </c>
      <c r="AD50" s="2">
        <f t="shared" si="2"/>
        <v>1.1000000000000014</v>
      </c>
      <c r="AE50" s="196">
        <f t="shared" si="3"/>
        <v>4.6846243935083631E-3</v>
      </c>
    </row>
    <row r="51" spans="15:31" x14ac:dyDescent="0.25">
      <c r="O51" s="125">
        <v>1.04</v>
      </c>
      <c r="P51" s="125">
        <f t="shared" si="4"/>
        <v>61.1312</v>
      </c>
      <c r="Q51" s="2"/>
      <c r="R51" s="49"/>
      <c r="T51" s="150" t="s">
        <v>157</v>
      </c>
      <c r="U51" s="148" t="s">
        <v>162</v>
      </c>
      <c r="W51" s="152">
        <v>42214</v>
      </c>
      <c r="X51" s="57">
        <v>59.95</v>
      </c>
      <c r="Y51" s="57">
        <v>61.88</v>
      </c>
      <c r="Z51" s="57">
        <v>59.2</v>
      </c>
      <c r="AA51" s="57">
        <v>60.04</v>
      </c>
      <c r="AB51" s="146">
        <v>6091700</v>
      </c>
      <c r="AC51" s="57">
        <v>59.77</v>
      </c>
      <c r="AD51" s="2">
        <f t="shared" si="2"/>
        <v>2.6799999999999997</v>
      </c>
      <c r="AE51" s="196">
        <f t="shared" si="3"/>
        <v>6.567867969013097E-3</v>
      </c>
    </row>
    <row r="52" spans="15:31" x14ac:dyDescent="0.25">
      <c r="O52" s="125">
        <v>1.03</v>
      </c>
      <c r="P52" s="125">
        <f t="shared" si="4"/>
        <v>60.543400000000005</v>
      </c>
      <c r="Q52" s="2"/>
      <c r="R52" s="49"/>
      <c r="T52" s="150"/>
      <c r="U52" s="148"/>
      <c r="W52" s="152">
        <v>42213</v>
      </c>
      <c r="X52" s="57">
        <v>57.98</v>
      </c>
      <c r="Y52" s="57">
        <v>59.88</v>
      </c>
      <c r="Z52" s="57">
        <v>57.58</v>
      </c>
      <c r="AA52" s="57">
        <v>59.65</v>
      </c>
      <c r="AB52" s="146">
        <v>3838200</v>
      </c>
      <c r="AC52" s="57">
        <v>59.38</v>
      </c>
      <c r="AD52" s="2">
        <f t="shared" si="2"/>
        <v>2.3000000000000043</v>
      </c>
      <c r="AE52" s="196">
        <f t="shared" si="3"/>
        <v>3.4134447927551381E-2</v>
      </c>
    </row>
    <row r="53" spans="15:31" x14ac:dyDescent="0.25">
      <c r="O53" s="125">
        <v>1.02</v>
      </c>
      <c r="P53" s="125">
        <f t="shared" si="4"/>
        <v>59.955600000000004</v>
      </c>
      <c r="Q53" s="2"/>
      <c r="R53" s="49"/>
      <c r="T53" s="150" t="s">
        <v>133</v>
      </c>
      <c r="U53" s="148" t="s">
        <v>191</v>
      </c>
      <c r="W53" s="152">
        <v>42212</v>
      </c>
      <c r="X53" s="57">
        <v>57.65</v>
      </c>
      <c r="Y53" s="57">
        <v>58.55</v>
      </c>
      <c r="Z53" s="57">
        <v>57.18</v>
      </c>
      <c r="AA53" s="57">
        <v>57.68</v>
      </c>
      <c r="AB53" s="146">
        <v>3321700</v>
      </c>
      <c r="AC53" s="57">
        <v>57.42</v>
      </c>
      <c r="AD53" s="2">
        <f t="shared" si="2"/>
        <v>1.3699999999999974</v>
      </c>
      <c r="AE53" s="196">
        <f t="shared" si="3"/>
        <v>-1.3740982480247244E-2</v>
      </c>
    </row>
    <row r="54" spans="15:31" x14ac:dyDescent="0.25">
      <c r="O54" s="125">
        <v>1.01</v>
      </c>
      <c r="P54" s="125">
        <f t="shared" si="4"/>
        <v>59.367800000000003</v>
      </c>
      <c r="Q54" s="2"/>
      <c r="R54" s="49"/>
      <c r="T54" s="150" t="s">
        <v>134</v>
      </c>
      <c r="U54" s="148" t="s">
        <v>192</v>
      </c>
      <c r="W54" s="152">
        <v>42209</v>
      </c>
      <c r="X54" s="57">
        <v>59.39</v>
      </c>
      <c r="Y54" s="57">
        <v>59.39</v>
      </c>
      <c r="Z54" s="57">
        <v>57.7</v>
      </c>
      <c r="AA54" s="57">
        <v>58.49</v>
      </c>
      <c r="AB54" s="146">
        <v>4584500</v>
      </c>
      <c r="AC54" s="57">
        <v>58.22</v>
      </c>
      <c r="AD54" s="2">
        <f t="shared" si="2"/>
        <v>1.6899999999999977</v>
      </c>
      <c r="AE54" s="196">
        <f t="shared" si="3"/>
        <v>-1.3387561430266093E-2</v>
      </c>
    </row>
    <row r="55" spans="15:31" x14ac:dyDescent="0.25">
      <c r="O55" s="125">
        <v>1</v>
      </c>
      <c r="P55" s="125">
        <f t="shared" si="4"/>
        <v>58.78</v>
      </c>
      <c r="Q55" s="2"/>
      <c r="R55" s="49"/>
      <c r="T55" s="150" t="s">
        <v>135</v>
      </c>
      <c r="U55" s="149">
        <v>3932658</v>
      </c>
      <c r="W55" s="152">
        <v>42208</v>
      </c>
      <c r="X55" s="57">
        <v>58.96</v>
      </c>
      <c r="Y55" s="57">
        <v>59.49</v>
      </c>
      <c r="Z55" s="57">
        <v>58.35</v>
      </c>
      <c r="AA55" s="57">
        <v>59.28</v>
      </c>
      <c r="AB55" s="146">
        <v>2333100</v>
      </c>
      <c r="AC55" s="57">
        <v>59.01</v>
      </c>
      <c r="AD55" s="2">
        <f t="shared" si="2"/>
        <v>1.1400000000000006</v>
      </c>
      <c r="AE55" s="196">
        <f t="shared" si="3"/>
        <v>4.7675804529201393E-3</v>
      </c>
    </row>
    <row r="56" spans="15:31" x14ac:dyDescent="0.25">
      <c r="O56" s="125">
        <v>0.99</v>
      </c>
      <c r="P56" s="125">
        <f t="shared" si="4"/>
        <v>58.1922</v>
      </c>
      <c r="Q56" s="2"/>
      <c r="R56" s="49"/>
      <c r="T56" s="150" t="s">
        <v>140</v>
      </c>
      <c r="U56" s="149">
        <v>3210800</v>
      </c>
      <c r="W56" s="152">
        <v>42207</v>
      </c>
      <c r="X56" s="57">
        <v>59.34</v>
      </c>
      <c r="Y56" s="57">
        <v>59.75</v>
      </c>
      <c r="Z56" s="57">
        <v>58.61</v>
      </c>
      <c r="AA56" s="57">
        <v>59</v>
      </c>
      <c r="AB56" s="146">
        <v>2144800</v>
      </c>
      <c r="AC56" s="57">
        <v>58.73</v>
      </c>
      <c r="AD56" s="2">
        <f t="shared" si="2"/>
        <v>1.1400000000000006</v>
      </c>
      <c r="AE56" s="196">
        <f t="shared" si="3"/>
        <v>-3.0555084026481216E-3</v>
      </c>
    </row>
    <row r="57" spans="15:31" x14ac:dyDescent="0.25">
      <c r="O57" s="125">
        <v>0.98</v>
      </c>
      <c r="P57" s="125">
        <f t="shared" si="4"/>
        <v>57.604399999999998</v>
      </c>
      <c r="Q57" s="2"/>
      <c r="R57" s="49"/>
      <c r="T57" s="150" t="s">
        <v>136</v>
      </c>
      <c r="U57" s="148" t="s">
        <v>193</v>
      </c>
      <c r="W57" s="152">
        <v>42206</v>
      </c>
      <c r="X57" s="57">
        <v>59.8</v>
      </c>
      <c r="Y57" s="57">
        <v>60.56</v>
      </c>
      <c r="Z57" s="57">
        <v>59</v>
      </c>
      <c r="AA57" s="57">
        <v>59.18</v>
      </c>
      <c r="AB57" s="146">
        <v>2470500</v>
      </c>
      <c r="AC57" s="57">
        <v>58.91</v>
      </c>
      <c r="AD57" s="2">
        <f t="shared" si="2"/>
        <v>1.5600000000000023</v>
      </c>
      <c r="AE57" s="196">
        <f t="shared" si="3"/>
        <v>-7.079049384796976E-3</v>
      </c>
    </row>
    <row r="58" spans="15:31" x14ac:dyDescent="0.25">
      <c r="O58" s="125">
        <v>0.97</v>
      </c>
      <c r="P58" s="125">
        <f t="shared" si="4"/>
        <v>57.016599999999997</v>
      </c>
      <c r="Q58" s="2"/>
      <c r="R58" s="49"/>
      <c r="T58" s="150" t="s">
        <v>141</v>
      </c>
      <c r="U58" s="148">
        <v>345.39</v>
      </c>
      <c r="W58" s="152">
        <v>42205</v>
      </c>
      <c r="X58" s="57">
        <v>60.97</v>
      </c>
      <c r="Y58" s="57">
        <v>61.11</v>
      </c>
      <c r="Z58" s="57">
        <v>59.51</v>
      </c>
      <c r="AA58" s="57">
        <v>59.6</v>
      </c>
      <c r="AB58" s="146">
        <v>2486000</v>
      </c>
      <c r="AC58" s="57">
        <v>59.33</v>
      </c>
      <c r="AD58" s="2">
        <f t="shared" si="2"/>
        <v>1.6000000000000014</v>
      </c>
      <c r="AE58" s="196">
        <f t="shared" si="3"/>
        <v>-2.9604187111547331E-2</v>
      </c>
    </row>
    <row r="59" spans="15:31" x14ac:dyDescent="0.25">
      <c r="O59" s="125">
        <v>0.96</v>
      </c>
      <c r="P59" s="125">
        <f t="shared" si="4"/>
        <v>56.428800000000003</v>
      </c>
      <c r="T59" s="150" t="s">
        <v>142</v>
      </c>
      <c r="U59" s="148">
        <v>0.15</v>
      </c>
      <c r="W59" s="152">
        <v>42202</v>
      </c>
      <c r="X59" s="57">
        <v>62.38</v>
      </c>
      <c r="Y59" s="57">
        <v>62.71</v>
      </c>
      <c r="Z59" s="57">
        <v>61.21</v>
      </c>
      <c r="AA59" s="57">
        <v>61.42</v>
      </c>
      <c r="AB59" s="146">
        <v>2231400</v>
      </c>
      <c r="AC59" s="57">
        <v>61.14</v>
      </c>
      <c r="AD59" s="2">
        <f t="shared" si="2"/>
        <v>1.5</v>
      </c>
      <c r="AE59" s="196">
        <f t="shared" si="3"/>
        <v>-2.0035262061227743E-2</v>
      </c>
    </row>
    <row r="60" spans="15:31" x14ac:dyDescent="0.25">
      <c r="O60" s="125">
        <v>0.95</v>
      </c>
      <c r="P60" s="125">
        <f t="shared" si="4"/>
        <v>55.841000000000001</v>
      </c>
      <c r="T60" s="150" t="s">
        <v>137</v>
      </c>
      <c r="U60" s="148" t="s">
        <v>194</v>
      </c>
      <c r="W60" s="152">
        <v>42201</v>
      </c>
      <c r="X60" s="57">
        <v>63.28</v>
      </c>
      <c r="Y60" s="57">
        <v>63.8</v>
      </c>
      <c r="Z60" s="57">
        <v>62.61</v>
      </c>
      <c r="AA60" s="57">
        <v>62.68</v>
      </c>
      <c r="AB60" s="146">
        <v>2782300</v>
      </c>
      <c r="AC60" s="57">
        <v>62.39</v>
      </c>
      <c r="AD60" s="2">
        <f t="shared" si="2"/>
        <v>1.1899999999999977</v>
      </c>
      <c r="AE60" s="196">
        <f t="shared" si="3"/>
        <v>-5.8954748247290745E-3</v>
      </c>
    </row>
    <row r="61" spans="15:31" x14ac:dyDescent="0.25">
      <c r="O61" s="125">
        <v>0.94</v>
      </c>
      <c r="P61" s="125">
        <f t="shared" si="4"/>
        <v>55.2532</v>
      </c>
      <c r="W61" s="152">
        <v>42200</v>
      </c>
      <c r="X61" s="57">
        <v>64.16</v>
      </c>
      <c r="Y61" s="57">
        <v>64.69</v>
      </c>
      <c r="Z61" s="57">
        <v>62.41</v>
      </c>
      <c r="AA61" s="57">
        <v>63.05</v>
      </c>
      <c r="AB61" s="146">
        <v>3191300</v>
      </c>
      <c r="AC61" s="57">
        <v>62.76</v>
      </c>
      <c r="AD61" s="2">
        <f t="shared" si="2"/>
        <v>2.2800000000000011</v>
      </c>
      <c r="AE61" s="196">
        <f t="shared" si="3"/>
        <v>-2.3494632021160644E-2</v>
      </c>
    </row>
    <row r="62" spans="15:31" x14ac:dyDescent="0.25">
      <c r="O62" s="125">
        <v>0.93</v>
      </c>
      <c r="P62" s="125">
        <f t="shared" si="4"/>
        <v>54.665400000000005</v>
      </c>
      <c r="W62" s="152">
        <v>42199</v>
      </c>
      <c r="X62" s="57">
        <v>63.98</v>
      </c>
      <c r="Y62" s="57">
        <v>65.36</v>
      </c>
      <c r="Z62" s="57">
        <v>63.73</v>
      </c>
      <c r="AA62" s="57">
        <v>64.569999999999993</v>
      </c>
      <c r="AB62" s="146">
        <v>5220000</v>
      </c>
      <c r="AC62" s="57">
        <v>64.27</v>
      </c>
      <c r="AD62" s="2">
        <f t="shared" si="2"/>
        <v>1.6300000000000026</v>
      </c>
      <c r="AE62" s="196">
        <f t="shared" si="3"/>
        <v>9.106610142879612E-3</v>
      </c>
    </row>
    <row r="63" spans="15:31" x14ac:dyDescent="0.25">
      <c r="O63" s="125">
        <v>0.92</v>
      </c>
      <c r="P63" s="125">
        <f t="shared" si="4"/>
        <v>54.077600000000004</v>
      </c>
      <c r="W63" s="152">
        <v>42198</v>
      </c>
      <c r="X63" s="57">
        <v>64.459999999999994</v>
      </c>
      <c r="Y63" s="57">
        <v>64.63</v>
      </c>
      <c r="Z63" s="57">
        <v>63.66</v>
      </c>
      <c r="AA63" s="57">
        <v>63.98</v>
      </c>
      <c r="AB63" s="146">
        <v>3974300</v>
      </c>
      <c r="AC63" s="57">
        <v>63.69</v>
      </c>
      <c r="AD63" s="2">
        <f t="shared" si="2"/>
        <v>0.96999999999999886</v>
      </c>
      <c r="AE63" s="196">
        <f t="shared" si="3"/>
        <v>-5.6206088992973857E-3</v>
      </c>
    </row>
    <row r="64" spans="15:31" x14ac:dyDescent="0.25">
      <c r="O64" s="125">
        <v>0.91</v>
      </c>
      <c r="P64" s="125">
        <f t="shared" si="4"/>
        <v>53.489800000000002</v>
      </c>
      <c r="W64" s="152">
        <v>42195</v>
      </c>
      <c r="X64" s="57">
        <v>64.94</v>
      </c>
      <c r="Y64" s="57">
        <v>65.489999999999995</v>
      </c>
      <c r="Z64" s="57">
        <v>64.03</v>
      </c>
      <c r="AA64" s="57">
        <v>64.34</v>
      </c>
      <c r="AB64" s="146">
        <v>1984700</v>
      </c>
      <c r="AC64" s="57">
        <v>64.05</v>
      </c>
      <c r="AD64" s="2">
        <f t="shared" si="2"/>
        <v>1.4599999999999937</v>
      </c>
      <c r="AE64" s="196">
        <f t="shared" si="3"/>
        <v>-4.6620046620046152E-3</v>
      </c>
    </row>
    <row r="65" spans="15:31" x14ac:dyDescent="0.25">
      <c r="O65" s="125">
        <v>0.9</v>
      </c>
      <c r="P65" s="125">
        <f t="shared" si="4"/>
        <v>52.902000000000001</v>
      </c>
      <c r="W65" s="152">
        <v>42194</v>
      </c>
      <c r="X65" s="57">
        <v>65.62</v>
      </c>
      <c r="Y65" s="57">
        <v>65.650000000000006</v>
      </c>
      <c r="Z65" s="57">
        <v>64.53</v>
      </c>
      <c r="AA65" s="57">
        <v>64.650000000000006</v>
      </c>
      <c r="AB65" s="146">
        <v>2103600</v>
      </c>
      <c r="AC65" s="57">
        <v>64.349999999999994</v>
      </c>
      <c r="AD65" s="2">
        <f t="shared" si="2"/>
        <v>1.1200000000000045</v>
      </c>
      <c r="AE65" s="196">
        <f t="shared" si="3"/>
        <v>4.2134831460673983E-3</v>
      </c>
    </row>
    <row r="66" spans="15:31" x14ac:dyDescent="0.25">
      <c r="W66" s="152">
        <v>42193</v>
      </c>
      <c r="X66" s="57">
        <v>64.55</v>
      </c>
      <c r="Y66" s="57">
        <v>65.33</v>
      </c>
      <c r="Z66" s="57">
        <v>63.9</v>
      </c>
      <c r="AA66" s="57">
        <v>64.37</v>
      </c>
      <c r="AB66" s="146">
        <v>3019500</v>
      </c>
      <c r="AC66" s="57">
        <v>64.08</v>
      </c>
      <c r="AD66" s="2">
        <f t="shared" si="2"/>
        <v>1.4299999999999997</v>
      </c>
      <c r="AE66" s="196">
        <f t="shared" si="3"/>
        <v>-1.0347490347490385E-2</v>
      </c>
    </row>
    <row r="67" spans="15:31" x14ac:dyDescent="0.25">
      <c r="W67" s="152">
        <v>42192</v>
      </c>
      <c r="X67" s="57">
        <v>64.14</v>
      </c>
      <c r="Y67" s="57">
        <v>65.37</v>
      </c>
      <c r="Z67" s="57">
        <v>63.31</v>
      </c>
      <c r="AA67" s="57">
        <v>65.05</v>
      </c>
      <c r="AB67" s="146">
        <v>3123300</v>
      </c>
      <c r="AC67" s="57">
        <v>64.75</v>
      </c>
      <c r="AD67" s="2">
        <f>Y67-Z67</f>
        <v>2.0600000000000023</v>
      </c>
      <c r="AE67" s="196">
        <f>AC67/AC68-1</f>
        <v>9.8253275109170257E-3</v>
      </c>
    </row>
    <row r="68" spans="15:31" x14ac:dyDescent="0.25">
      <c r="W68" s="152">
        <v>42191</v>
      </c>
      <c r="X68" s="57">
        <v>64.599999999999994</v>
      </c>
      <c r="Y68" s="57">
        <v>65.06</v>
      </c>
      <c r="Z68" s="57">
        <v>64.099999999999994</v>
      </c>
      <c r="AA68" s="57">
        <v>64.41</v>
      </c>
      <c r="AB68" s="146">
        <v>2484100</v>
      </c>
      <c r="AC68" s="57">
        <v>64.12</v>
      </c>
      <c r="AD68" s="2">
        <f>Y68-Z68</f>
        <v>0.96000000000000796</v>
      </c>
      <c r="AE68" s="196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6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59" priority="6">
      <formula>Q7&gt;0</formula>
    </cfRule>
    <cfRule type="expression" dxfId="5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1">
        <v>42283</v>
      </c>
      <c r="X2" s="13">
        <v>93.81</v>
      </c>
      <c r="Y2" s="13">
        <v>94.09</v>
      </c>
      <c r="Z2" s="13">
        <v>93.16</v>
      </c>
      <c r="AA2" s="13">
        <v>93.39</v>
      </c>
      <c r="AB2" s="137">
        <v>3796000</v>
      </c>
      <c r="AC2" s="13">
        <v>93.39</v>
      </c>
      <c r="AD2" s="2">
        <f>Y2-Z2</f>
        <v>0.93000000000000682</v>
      </c>
      <c r="AE2" s="196">
        <f>AC2/AC3-1</f>
        <v>-3.4147903105323785E-3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1">
        <v>42282</v>
      </c>
      <c r="X3" s="13">
        <v>91.73</v>
      </c>
      <c r="Y3" s="13">
        <v>94.09</v>
      </c>
      <c r="Z3" s="13">
        <v>91.62</v>
      </c>
      <c r="AA3" s="13">
        <v>93.71</v>
      </c>
      <c r="AB3" s="137">
        <v>5263000</v>
      </c>
      <c r="AC3" s="13">
        <v>93.71</v>
      </c>
      <c r="AD3" s="2">
        <f t="shared" ref="AD3:AD66" si="1">Y3-Z3</f>
        <v>2.4699999999999989</v>
      </c>
      <c r="AE3" s="196">
        <f t="shared" ref="AE3:AE66" si="2">AC3/AC4-1</f>
        <v>1.9695321001087951E-2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93.39</v>
      </c>
      <c r="W4" s="191">
        <v>42279</v>
      </c>
      <c r="X4" s="13">
        <v>88.75</v>
      </c>
      <c r="Y4" s="13">
        <v>91.93</v>
      </c>
      <c r="Z4" s="13">
        <v>88.56</v>
      </c>
      <c r="AA4" s="13">
        <v>91.9</v>
      </c>
      <c r="AB4" s="137">
        <v>5332000</v>
      </c>
      <c r="AC4" s="13">
        <v>91.9</v>
      </c>
      <c r="AD4" s="2">
        <f t="shared" si="1"/>
        <v>3.3700000000000045</v>
      </c>
      <c r="AE4" s="196">
        <f t="shared" si="2"/>
        <v>1.6592920353982299E-2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5603.4</v>
      </c>
      <c r="V5" s="2"/>
      <c r="W5" s="191">
        <v>42278</v>
      </c>
      <c r="X5" s="13">
        <v>89.24</v>
      </c>
      <c r="Y5" s="13">
        <v>90.64</v>
      </c>
      <c r="Z5" s="13">
        <v>89.11</v>
      </c>
      <c r="AA5" s="13">
        <v>90.4</v>
      </c>
      <c r="AB5" s="137">
        <v>6912600</v>
      </c>
      <c r="AC5" s="13">
        <v>90.4</v>
      </c>
      <c r="AD5" s="2">
        <f t="shared" si="1"/>
        <v>1.5300000000000011</v>
      </c>
      <c r="AE5" s="196">
        <f t="shared" si="2"/>
        <v>2.2508765976699596E-2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1">
        <v>42277</v>
      </c>
      <c r="X6" s="13">
        <v>87.9</v>
      </c>
      <c r="Y6" s="13">
        <v>88.53</v>
      </c>
      <c r="Z6" s="13">
        <v>86.99</v>
      </c>
      <c r="AA6" s="13">
        <v>88.41</v>
      </c>
      <c r="AB6" s="137">
        <v>5187900</v>
      </c>
      <c r="AC6" s="13">
        <v>88.41</v>
      </c>
      <c r="AD6" s="2">
        <f t="shared" si="1"/>
        <v>1.5400000000000063</v>
      </c>
      <c r="AE6" s="196">
        <f t="shared" si="2"/>
        <v>2.1490467937608226E-2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-166.36000000000058</v>
      </c>
      <c r="R7" s="214" t="s">
        <v>237</v>
      </c>
      <c r="W7" s="191">
        <v>42276</v>
      </c>
      <c r="X7" s="13">
        <v>85.24</v>
      </c>
      <c r="Y7" s="13">
        <v>86.65</v>
      </c>
      <c r="Z7" s="13">
        <v>84.94</v>
      </c>
      <c r="AA7" s="13">
        <v>86.55</v>
      </c>
      <c r="AB7" s="137">
        <v>4936600</v>
      </c>
      <c r="AC7" s="13">
        <v>86.55</v>
      </c>
      <c r="AD7" s="2">
        <f t="shared" si="1"/>
        <v>1.710000000000008</v>
      </c>
      <c r="AE7" s="196">
        <f t="shared" si="2"/>
        <v>1.8594798164057957E-2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1">
        <v>42275</v>
      </c>
      <c r="X8" s="13">
        <v>85.68</v>
      </c>
      <c r="Y8" s="13">
        <v>86.66</v>
      </c>
      <c r="Z8" s="13">
        <v>84.85</v>
      </c>
      <c r="AA8" s="13">
        <v>84.97</v>
      </c>
      <c r="AB8" s="137">
        <v>5428100</v>
      </c>
      <c r="AC8" s="13">
        <v>84.97</v>
      </c>
      <c r="AD8" s="2">
        <f t="shared" si="1"/>
        <v>1.8100000000000023</v>
      </c>
      <c r="AE8" s="196">
        <f t="shared" si="2"/>
        <v>-1.8708857835777803E-2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1">
        <v>42272</v>
      </c>
      <c r="X9" s="13">
        <v>86.25</v>
      </c>
      <c r="Y9" s="13">
        <v>87.32</v>
      </c>
      <c r="Z9" s="13">
        <v>85.58</v>
      </c>
      <c r="AA9" s="13">
        <v>86.59</v>
      </c>
      <c r="AB9" s="137">
        <v>5349000</v>
      </c>
      <c r="AC9" s="13">
        <v>86.59</v>
      </c>
      <c r="AD9" s="2">
        <f t="shared" si="1"/>
        <v>1.7399999999999949</v>
      </c>
      <c r="AE9" s="196">
        <f t="shared" si="2"/>
        <v>2.0747377107155573E-2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1">
        <v>42271</v>
      </c>
      <c r="X10" s="13">
        <v>84.77</v>
      </c>
      <c r="Y10" s="13">
        <v>85.21</v>
      </c>
      <c r="Z10" s="13">
        <v>83.87</v>
      </c>
      <c r="AA10" s="13">
        <v>84.83</v>
      </c>
      <c r="AB10" s="137">
        <v>5498600</v>
      </c>
      <c r="AC10" s="13">
        <v>84.83</v>
      </c>
      <c r="AD10" s="2">
        <f t="shared" si="1"/>
        <v>1.3399999999999892</v>
      </c>
      <c r="AE10" s="196">
        <f t="shared" si="2"/>
        <v>-9.9206349206349964E-3</v>
      </c>
    </row>
    <row r="11" spans="1:31" x14ac:dyDescent="0.25">
      <c r="T11" s="59" t="s">
        <v>98</v>
      </c>
      <c r="U11" s="48"/>
      <c r="V11" s="15"/>
      <c r="W11" s="141">
        <v>42270</v>
      </c>
      <c r="X11" s="13">
        <v>86.4</v>
      </c>
      <c r="Y11" s="13">
        <v>87.04</v>
      </c>
      <c r="Z11" s="13">
        <v>85.49</v>
      </c>
      <c r="AA11" s="13">
        <v>85.68</v>
      </c>
      <c r="AB11" s="137">
        <v>3441500</v>
      </c>
      <c r="AC11" s="13">
        <v>85.68</v>
      </c>
      <c r="AD11" s="2">
        <f t="shared" si="1"/>
        <v>1.5500000000000114</v>
      </c>
      <c r="AE11" s="196">
        <f t="shared" si="2"/>
        <v>-1.1422637590861817E-2</v>
      </c>
    </row>
    <row r="12" spans="1:31" x14ac:dyDescent="0.25">
      <c r="T12" s="58">
        <v>42338</v>
      </c>
      <c r="U12" s="195" t="s">
        <v>100</v>
      </c>
      <c r="W12" s="191">
        <v>42269</v>
      </c>
      <c r="X12" s="13">
        <v>86.97</v>
      </c>
      <c r="Y12" s="13">
        <v>87.06</v>
      </c>
      <c r="Z12" s="13">
        <v>85.64</v>
      </c>
      <c r="AA12" s="13">
        <v>86.67</v>
      </c>
      <c r="AB12" s="137">
        <v>4763600</v>
      </c>
      <c r="AC12" s="13">
        <v>86.67</v>
      </c>
      <c r="AD12" s="2">
        <f t="shared" si="1"/>
        <v>1.4200000000000017</v>
      </c>
      <c r="AE12" s="196">
        <f t="shared" si="2"/>
        <v>-1.7903682719546676E-2</v>
      </c>
    </row>
    <row r="13" spans="1:31" x14ac:dyDescent="0.25">
      <c r="T13" s="98">
        <v>42299</v>
      </c>
      <c r="U13" s="49" t="s">
        <v>366</v>
      </c>
      <c r="W13" s="191">
        <v>42268</v>
      </c>
      <c r="X13" s="13">
        <v>87.97</v>
      </c>
      <c r="Y13" s="13">
        <v>89.34</v>
      </c>
      <c r="Z13" s="13">
        <v>87.66</v>
      </c>
      <c r="AA13" s="13">
        <v>88.25</v>
      </c>
      <c r="AB13" s="137">
        <v>4682100</v>
      </c>
      <c r="AC13" s="13">
        <v>88.25</v>
      </c>
      <c r="AD13" s="2">
        <f t="shared" si="1"/>
        <v>1.6800000000000068</v>
      </c>
      <c r="AE13" s="196">
        <f t="shared" si="2"/>
        <v>5.3542948279790004E-3</v>
      </c>
    </row>
    <row r="14" spans="1:31" x14ac:dyDescent="0.25">
      <c r="T14" s="58">
        <v>42370</v>
      </c>
      <c r="U14" s="49" t="s">
        <v>102</v>
      </c>
      <c r="W14" s="191">
        <v>42265</v>
      </c>
      <c r="X14" s="13">
        <v>88.6</v>
      </c>
      <c r="Y14" s="13">
        <v>89.06</v>
      </c>
      <c r="Z14" s="13">
        <v>87.58</v>
      </c>
      <c r="AA14" s="13">
        <v>87.78</v>
      </c>
      <c r="AB14" s="137">
        <v>7337800</v>
      </c>
      <c r="AC14" s="13">
        <v>87.78</v>
      </c>
      <c r="AD14" s="2">
        <f t="shared" si="1"/>
        <v>1.480000000000004</v>
      </c>
      <c r="AE14" s="196">
        <f t="shared" si="2"/>
        <v>-2.1622826571555898E-2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1">
        <v>42264</v>
      </c>
      <c r="X15" s="13">
        <v>89.33</v>
      </c>
      <c r="Y15" s="13">
        <v>91.16</v>
      </c>
      <c r="Z15" s="13">
        <v>89.31</v>
      </c>
      <c r="AA15" s="13">
        <v>89.72</v>
      </c>
      <c r="AB15" s="137">
        <v>4457300</v>
      </c>
      <c r="AC15" s="13">
        <v>89.72</v>
      </c>
      <c r="AD15" s="2">
        <f t="shared" si="1"/>
        <v>1.8499999999999943</v>
      </c>
      <c r="AE15" s="196">
        <f t="shared" si="2"/>
        <v>-7.7959683706430027E-4</v>
      </c>
    </row>
    <row r="16" spans="1:31" x14ac:dyDescent="0.25">
      <c r="W16" s="191">
        <v>42263</v>
      </c>
      <c r="X16" s="13">
        <v>87.92</v>
      </c>
      <c r="Y16" s="13">
        <v>90.16</v>
      </c>
      <c r="Z16" s="13">
        <v>87.9</v>
      </c>
      <c r="AA16" s="13">
        <v>89.79</v>
      </c>
      <c r="AB16" s="137">
        <v>5988000</v>
      </c>
      <c r="AC16" s="13">
        <v>89.79</v>
      </c>
      <c r="AD16" s="2">
        <f t="shared" si="1"/>
        <v>2.2599999999999909</v>
      </c>
      <c r="AE16" s="196">
        <f t="shared" si="2"/>
        <v>2.0572857467606287E-2</v>
      </c>
    </row>
    <row r="17" spans="23:31" x14ac:dyDescent="0.25">
      <c r="W17" s="191">
        <v>42262</v>
      </c>
      <c r="X17" s="13">
        <v>86.18</v>
      </c>
      <c r="Y17" s="13">
        <v>88.19</v>
      </c>
      <c r="Z17" s="13">
        <v>85.94</v>
      </c>
      <c r="AA17" s="13">
        <v>87.98</v>
      </c>
      <c r="AB17" s="137">
        <v>5066400</v>
      </c>
      <c r="AC17" s="13">
        <v>87.98</v>
      </c>
      <c r="AD17" s="2">
        <f t="shared" si="1"/>
        <v>2.25</v>
      </c>
      <c r="AE17" s="196">
        <f t="shared" si="2"/>
        <v>2.6245188382129969E-2</v>
      </c>
    </row>
    <row r="18" spans="23:31" x14ac:dyDescent="0.25">
      <c r="W18" s="191">
        <v>42261</v>
      </c>
      <c r="X18" s="13">
        <v>86.52</v>
      </c>
      <c r="Y18" s="13">
        <v>86.52</v>
      </c>
      <c r="Z18" s="13">
        <v>85.53</v>
      </c>
      <c r="AA18" s="13">
        <v>85.73</v>
      </c>
      <c r="AB18" s="137">
        <v>4430500</v>
      </c>
      <c r="AC18" s="13">
        <v>85.73</v>
      </c>
      <c r="AD18" s="2">
        <f t="shared" si="1"/>
        <v>0.98999999999999488</v>
      </c>
      <c r="AE18" s="196">
        <f t="shared" si="2"/>
        <v>-4.5285647933116513E-3</v>
      </c>
    </row>
    <row r="19" spans="23:31" x14ac:dyDescent="0.25">
      <c r="W19" s="191">
        <v>42258</v>
      </c>
      <c r="X19" s="13">
        <v>87.08</v>
      </c>
      <c r="Y19" s="13">
        <v>87.08</v>
      </c>
      <c r="Z19" s="13">
        <v>85.74</v>
      </c>
      <c r="AA19" s="13">
        <v>86.12</v>
      </c>
      <c r="AB19" s="137">
        <v>5092700</v>
      </c>
      <c r="AC19" s="13">
        <v>86.12</v>
      </c>
      <c r="AD19" s="2">
        <f t="shared" si="1"/>
        <v>1.3400000000000034</v>
      </c>
      <c r="AE19" s="196">
        <f t="shared" si="2"/>
        <v>-1.1251435132032084E-2</v>
      </c>
    </row>
    <row r="20" spans="23:31" x14ac:dyDescent="0.25">
      <c r="W20" s="191">
        <v>42257</v>
      </c>
      <c r="X20" s="13">
        <v>86.9</v>
      </c>
      <c r="Y20" s="13">
        <v>87.58</v>
      </c>
      <c r="Z20" s="13">
        <v>86.5</v>
      </c>
      <c r="AA20" s="13">
        <v>87.1</v>
      </c>
      <c r="AB20" s="137">
        <v>4138200</v>
      </c>
      <c r="AC20" s="13">
        <v>87.1</v>
      </c>
      <c r="AD20" s="2">
        <f t="shared" si="1"/>
        <v>1.0799999999999983</v>
      </c>
      <c r="AE20" s="196">
        <f t="shared" si="2"/>
        <v>1.7251293847038163E-3</v>
      </c>
    </row>
    <row r="21" spans="23:31" x14ac:dyDescent="0.25">
      <c r="W21" s="56">
        <v>42256</v>
      </c>
      <c r="X21" s="13">
        <v>88.35</v>
      </c>
      <c r="Y21" s="13">
        <v>89.07</v>
      </c>
      <c r="Z21" s="13">
        <v>86.77</v>
      </c>
      <c r="AA21" s="13">
        <v>86.95</v>
      </c>
      <c r="AB21" s="137">
        <v>5125100</v>
      </c>
      <c r="AC21" s="13">
        <v>86.95</v>
      </c>
      <c r="AD21" s="2">
        <f t="shared" si="1"/>
        <v>2.2999999999999972</v>
      </c>
      <c r="AE21" s="196">
        <f t="shared" si="2"/>
        <v>-1.0357386751650322E-2</v>
      </c>
    </row>
    <row r="22" spans="23:31" x14ac:dyDescent="0.25">
      <c r="W22" s="191">
        <v>42255</v>
      </c>
      <c r="X22" s="13">
        <v>87</v>
      </c>
      <c r="Y22" s="13">
        <v>88.03</v>
      </c>
      <c r="Z22" s="13">
        <v>86.5</v>
      </c>
      <c r="AA22" s="13">
        <v>87.86</v>
      </c>
      <c r="AB22" s="137">
        <v>8112500</v>
      </c>
      <c r="AC22" s="13">
        <v>87.86</v>
      </c>
      <c r="AD22" s="2">
        <f t="shared" si="1"/>
        <v>1.5300000000000011</v>
      </c>
      <c r="AE22" s="196">
        <f t="shared" si="2"/>
        <v>3.6329322953526644E-2</v>
      </c>
    </row>
    <row r="23" spans="23:31" x14ac:dyDescent="0.25">
      <c r="W23" s="191">
        <v>42251</v>
      </c>
      <c r="X23" s="13">
        <v>85</v>
      </c>
      <c r="Y23" s="13">
        <v>85.75</v>
      </c>
      <c r="Z23" s="13">
        <v>84.45</v>
      </c>
      <c r="AA23" s="13">
        <v>84.78</v>
      </c>
      <c r="AB23" s="137">
        <v>5643400</v>
      </c>
      <c r="AC23" s="13">
        <v>84.78</v>
      </c>
      <c r="AD23" s="2">
        <f t="shared" si="1"/>
        <v>1.2999999999999972</v>
      </c>
      <c r="AE23" s="196">
        <f t="shared" si="2"/>
        <v>-1.0735122520420082E-2</v>
      </c>
    </row>
    <row r="24" spans="23:31" x14ac:dyDescent="0.25">
      <c r="W24" s="191">
        <v>42250</v>
      </c>
      <c r="X24" s="13">
        <v>85.94</v>
      </c>
      <c r="Y24" s="13">
        <v>86.37</v>
      </c>
      <c r="Z24" s="13">
        <v>85.49</v>
      </c>
      <c r="AA24" s="13">
        <v>85.7</v>
      </c>
      <c r="AB24" s="137">
        <v>6023500</v>
      </c>
      <c r="AC24" s="13">
        <v>85.7</v>
      </c>
      <c r="AD24" s="2">
        <f t="shared" si="1"/>
        <v>0.88000000000000966</v>
      </c>
      <c r="AE24" s="196">
        <f t="shared" si="2"/>
        <v>6.9322053812712614E-3</v>
      </c>
    </row>
    <row r="25" spans="23:31" x14ac:dyDescent="0.25">
      <c r="W25" s="191">
        <v>42249</v>
      </c>
      <c r="X25" s="13">
        <v>84.36</v>
      </c>
      <c r="Y25" s="13">
        <v>85.12</v>
      </c>
      <c r="Z25" s="13">
        <v>83.16</v>
      </c>
      <c r="AA25" s="13">
        <v>85.11</v>
      </c>
      <c r="AB25" s="137">
        <v>6912000</v>
      </c>
      <c r="AC25" s="13">
        <v>85.11</v>
      </c>
      <c r="AD25" s="2">
        <f t="shared" si="1"/>
        <v>1.960000000000008</v>
      </c>
      <c r="AE25" s="196">
        <f t="shared" si="2"/>
        <v>2.0748380906692399E-2</v>
      </c>
    </row>
    <row r="26" spans="23:31" x14ac:dyDescent="0.25">
      <c r="W26" s="191">
        <v>42248</v>
      </c>
      <c r="X26" s="13">
        <v>83.63</v>
      </c>
      <c r="Y26" s="13">
        <v>84.5</v>
      </c>
      <c r="Z26" s="13">
        <v>83</v>
      </c>
      <c r="AA26" s="13">
        <v>83.38</v>
      </c>
      <c r="AB26" s="137">
        <v>5579900</v>
      </c>
      <c r="AC26" s="13">
        <v>83.38</v>
      </c>
      <c r="AD26" s="2">
        <f t="shared" si="1"/>
        <v>1.5</v>
      </c>
      <c r="AE26" s="196">
        <f t="shared" si="2"/>
        <v>-2.7525075810590161E-2</v>
      </c>
    </row>
    <row r="27" spans="23:31" x14ac:dyDescent="0.25">
      <c r="W27" s="191">
        <v>42247</v>
      </c>
      <c r="X27" s="13">
        <v>86.9</v>
      </c>
      <c r="Y27" s="13">
        <v>87.08</v>
      </c>
      <c r="Z27" s="13">
        <v>85.73</v>
      </c>
      <c r="AA27" s="13">
        <v>85.74</v>
      </c>
      <c r="AB27" s="137">
        <v>5335200</v>
      </c>
      <c r="AC27" s="13">
        <v>85.74</v>
      </c>
      <c r="AD27" s="2">
        <f t="shared" si="1"/>
        <v>1.3499999999999943</v>
      </c>
      <c r="AE27" s="196">
        <f t="shared" si="2"/>
        <v>-1.3235124870526027E-2</v>
      </c>
    </row>
    <row r="28" spans="23:31" x14ac:dyDescent="0.25">
      <c r="W28" s="191">
        <v>42244</v>
      </c>
      <c r="X28" s="13">
        <v>86.1</v>
      </c>
      <c r="Y28" s="13">
        <v>87.19</v>
      </c>
      <c r="Z28" s="13">
        <v>86.01</v>
      </c>
      <c r="AA28" s="13">
        <v>86.89</v>
      </c>
      <c r="AB28" s="137">
        <v>5652200</v>
      </c>
      <c r="AC28" s="13">
        <v>86.89</v>
      </c>
      <c r="AD28" s="2">
        <f t="shared" si="1"/>
        <v>1.1799999999999926</v>
      </c>
      <c r="AE28" s="196">
        <f t="shared" si="2"/>
        <v>7.0700046360685498E-3</v>
      </c>
    </row>
    <row r="29" spans="23:31" x14ac:dyDescent="0.25">
      <c r="W29" s="191">
        <v>42243</v>
      </c>
      <c r="X29" s="13">
        <v>84.35</v>
      </c>
      <c r="Y29" s="13">
        <v>86.33</v>
      </c>
      <c r="Z29" s="13">
        <v>84.14</v>
      </c>
      <c r="AA29" s="13">
        <v>86.28</v>
      </c>
      <c r="AB29" s="137">
        <v>10741600</v>
      </c>
      <c r="AC29" s="13">
        <v>86.28</v>
      </c>
      <c r="AD29" s="2">
        <f t="shared" si="1"/>
        <v>2.1899999999999977</v>
      </c>
      <c r="AE29" s="196" t="e">
        <f t="shared" si="2"/>
        <v>#DIV/0!</v>
      </c>
    </row>
    <row r="30" spans="23:31" x14ac:dyDescent="0.25">
      <c r="W30" s="191">
        <v>42243</v>
      </c>
      <c r="X30" s="13" t="s">
        <v>230</v>
      </c>
      <c r="Y30" s="13"/>
      <c r="Z30" s="13"/>
      <c r="AA30" s="13"/>
      <c r="AB30" s="137"/>
      <c r="AC30" s="13"/>
      <c r="AD30" s="2">
        <f t="shared" si="1"/>
        <v>0</v>
      </c>
      <c r="AE30" s="196">
        <f t="shared" si="2"/>
        <v>-1</v>
      </c>
    </row>
    <row r="31" spans="23:31" x14ac:dyDescent="0.25">
      <c r="W31" s="191">
        <v>42242</v>
      </c>
      <c r="X31" s="13">
        <v>82.63</v>
      </c>
      <c r="Y31" s="13">
        <v>84.31</v>
      </c>
      <c r="Z31" s="13">
        <v>81.73</v>
      </c>
      <c r="AA31" s="13">
        <v>83.55</v>
      </c>
      <c r="AB31" s="137">
        <v>12302500</v>
      </c>
      <c r="AC31" s="13">
        <v>83</v>
      </c>
      <c r="AD31" s="2">
        <f t="shared" si="1"/>
        <v>2.5799999999999983</v>
      </c>
      <c r="AE31" s="196">
        <f t="shared" si="2"/>
        <v>3.7111083343746021E-2</v>
      </c>
    </row>
    <row r="32" spans="23:31" x14ac:dyDescent="0.25">
      <c r="W32" s="191">
        <v>42241</v>
      </c>
      <c r="X32" s="13">
        <v>85.2</v>
      </c>
      <c r="Y32" s="13">
        <v>85.25</v>
      </c>
      <c r="Z32" s="13">
        <v>80.510000000000005</v>
      </c>
      <c r="AA32" s="13">
        <v>80.56</v>
      </c>
      <c r="AB32" s="137">
        <v>9192100</v>
      </c>
      <c r="AC32" s="13">
        <v>80.03</v>
      </c>
      <c r="AD32" s="2">
        <f t="shared" si="1"/>
        <v>4.7399999999999949</v>
      </c>
      <c r="AE32" s="196">
        <f t="shared" si="2"/>
        <v>-2.545056015586955E-2</v>
      </c>
    </row>
    <row r="33" spans="4:31" x14ac:dyDescent="0.25">
      <c r="W33" s="191">
        <v>42240</v>
      </c>
      <c r="X33" s="13">
        <v>81.180000000000007</v>
      </c>
      <c r="Y33" s="13">
        <v>85.19</v>
      </c>
      <c r="Z33" s="13">
        <v>79.31</v>
      </c>
      <c r="AA33" s="13">
        <v>82.66</v>
      </c>
      <c r="AB33" s="137">
        <v>10316400</v>
      </c>
      <c r="AC33" s="13">
        <v>82.12</v>
      </c>
      <c r="AD33" s="2">
        <f t="shared" si="1"/>
        <v>5.8799999999999955</v>
      </c>
      <c r="AE33" s="196">
        <f t="shared" si="2"/>
        <v>-4.3782021425244455E-2</v>
      </c>
    </row>
    <row r="34" spans="4:31" x14ac:dyDescent="0.25">
      <c r="W34" s="191">
        <v>42237</v>
      </c>
      <c r="X34" s="13">
        <v>88.36</v>
      </c>
      <c r="Y34" s="13">
        <v>88.89</v>
      </c>
      <c r="Z34" s="13">
        <v>86.41</v>
      </c>
      <c r="AA34" s="13">
        <v>86.45</v>
      </c>
      <c r="AB34" s="137">
        <v>9589500</v>
      </c>
      <c r="AC34" s="13">
        <v>85.88</v>
      </c>
      <c r="AD34" s="2">
        <f t="shared" si="1"/>
        <v>2.480000000000004</v>
      </c>
      <c r="AE34" s="196">
        <f t="shared" si="2"/>
        <v>-3.2119914346895206E-2</v>
      </c>
    </row>
    <row r="35" spans="4:31" x14ac:dyDescent="0.25">
      <c r="W35" s="191">
        <v>42236</v>
      </c>
      <c r="X35" s="13">
        <v>90.62</v>
      </c>
      <c r="Y35" s="13">
        <v>90.85</v>
      </c>
      <c r="Z35" s="13">
        <v>89.32</v>
      </c>
      <c r="AA35" s="13">
        <v>89.32</v>
      </c>
      <c r="AB35" s="137">
        <v>8294300</v>
      </c>
      <c r="AC35" s="13">
        <v>88.73</v>
      </c>
      <c r="AD35" s="2">
        <f t="shared" si="1"/>
        <v>1.5300000000000011</v>
      </c>
      <c r="AE35" s="196">
        <f t="shared" si="2"/>
        <v>-3.0802839978153917E-2</v>
      </c>
    </row>
    <row r="36" spans="4:31" x14ac:dyDescent="0.25">
      <c r="W36" s="191">
        <v>42235</v>
      </c>
      <c r="X36" s="13">
        <v>92.25</v>
      </c>
      <c r="Y36" s="13">
        <v>93.09</v>
      </c>
      <c r="Z36" s="13">
        <v>91.88</v>
      </c>
      <c r="AA36" s="13">
        <v>92.16</v>
      </c>
      <c r="AB36" s="137">
        <v>3900400</v>
      </c>
      <c r="AC36" s="13">
        <v>91.55</v>
      </c>
      <c r="AD36" s="2">
        <f t="shared" si="1"/>
        <v>1.210000000000008</v>
      </c>
      <c r="AE36" s="196">
        <f t="shared" si="2"/>
        <v>-6.7267006618205727E-3</v>
      </c>
    </row>
    <row r="37" spans="4:31" x14ac:dyDescent="0.25">
      <c r="W37" s="191">
        <v>42234</v>
      </c>
      <c r="X37" s="13">
        <v>92.66</v>
      </c>
      <c r="Y37" s="13">
        <v>92.89</v>
      </c>
      <c r="Z37" s="13">
        <v>92.38</v>
      </c>
      <c r="AA37" s="13">
        <v>92.78</v>
      </c>
      <c r="AB37" s="137">
        <v>3853400</v>
      </c>
      <c r="AC37" s="13">
        <v>92.17</v>
      </c>
      <c r="AD37" s="2">
        <f t="shared" si="1"/>
        <v>0.51000000000000512</v>
      </c>
      <c r="AE37" s="196">
        <f t="shared" si="2"/>
        <v>4.3416910886806548E-4</v>
      </c>
    </row>
    <row r="38" spans="4:31" x14ac:dyDescent="0.25">
      <c r="D38" s="99"/>
      <c r="W38" s="191">
        <v>42233</v>
      </c>
      <c r="X38" s="13">
        <v>92.46</v>
      </c>
      <c r="Y38" s="13">
        <v>92.96</v>
      </c>
      <c r="Z38" s="13">
        <v>92.01</v>
      </c>
      <c r="AA38" s="13">
        <v>92.74</v>
      </c>
      <c r="AB38" s="137">
        <v>2777400</v>
      </c>
      <c r="AC38" s="13">
        <v>92.13</v>
      </c>
      <c r="AD38" s="2">
        <f t="shared" si="1"/>
        <v>0.94999999999998863</v>
      </c>
      <c r="AE38" s="196">
        <f t="shared" si="2"/>
        <v>0</v>
      </c>
    </row>
    <row r="39" spans="4:31" x14ac:dyDescent="0.25">
      <c r="W39" s="191">
        <v>42230</v>
      </c>
      <c r="X39" s="13">
        <v>92.32</v>
      </c>
      <c r="Y39" s="13">
        <v>93.08</v>
      </c>
      <c r="Z39" s="13">
        <v>92.32</v>
      </c>
      <c r="AA39" s="13">
        <v>92.74</v>
      </c>
      <c r="AB39" s="137">
        <v>2277500</v>
      </c>
      <c r="AC39" s="13">
        <v>92.13</v>
      </c>
      <c r="AD39" s="2">
        <f t="shared" si="1"/>
        <v>0.76000000000000512</v>
      </c>
      <c r="AE39" s="196">
        <f t="shared" si="2"/>
        <v>4.3435769356059417E-4</v>
      </c>
    </row>
    <row r="40" spans="4:31" x14ac:dyDescent="0.25">
      <c r="W40" s="191">
        <v>42229</v>
      </c>
      <c r="X40" s="13">
        <v>92.64</v>
      </c>
      <c r="Y40" s="13">
        <v>93.03</v>
      </c>
      <c r="Z40" s="13">
        <v>92.12</v>
      </c>
      <c r="AA40" s="13">
        <v>92.7</v>
      </c>
      <c r="AB40" s="137">
        <v>3017300</v>
      </c>
      <c r="AC40" s="13">
        <v>92.09</v>
      </c>
      <c r="AD40" s="2">
        <f t="shared" si="1"/>
        <v>0.90999999999999659</v>
      </c>
      <c r="AE40" s="196">
        <f t="shared" si="2"/>
        <v>-1.3013772909661325E-3</v>
      </c>
    </row>
    <row r="41" spans="4:31" x14ac:dyDescent="0.25">
      <c r="W41" s="191">
        <v>42228</v>
      </c>
      <c r="X41" s="13">
        <v>91.61</v>
      </c>
      <c r="Y41" s="13">
        <v>93.08</v>
      </c>
      <c r="Z41" s="13">
        <v>91.26</v>
      </c>
      <c r="AA41" s="13">
        <v>92.82</v>
      </c>
      <c r="AB41" s="137">
        <v>3800200</v>
      </c>
      <c r="AC41" s="13">
        <v>92.21</v>
      </c>
      <c r="AD41" s="2">
        <f t="shared" si="1"/>
        <v>1.8199999999999932</v>
      </c>
      <c r="AE41" s="196">
        <f t="shared" si="2"/>
        <v>5.561613958560363E-3</v>
      </c>
    </row>
    <row r="42" spans="4:31" x14ac:dyDescent="0.25">
      <c r="W42" s="191">
        <v>42227</v>
      </c>
      <c r="X42" s="13">
        <v>92.75</v>
      </c>
      <c r="Y42" s="13">
        <v>93.17</v>
      </c>
      <c r="Z42" s="13">
        <v>92.01</v>
      </c>
      <c r="AA42" s="13">
        <v>92.31</v>
      </c>
      <c r="AB42" s="137">
        <v>3966000</v>
      </c>
      <c r="AC42" s="13">
        <v>91.7</v>
      </c>
      <c r="AD42" s="2">
        <f t="shared" si="1"/>
        <v>1.1599999999999966</v>
      </c>
      <c r="AE42" s="196">
        <f t="shared" si="2"/>
        <v>-1.2491923325436138E-2</v>
      </c>
    </row>
    <row r="43" spans="4:31" x14ac:dyDescent="0.25">
      <c r="W43" s="191">
        <v>42226</v>
      </c>
      <c r="X43" s="13">
        <v>93.05</v>
      </c>
      <c r="Y43" s="13">
        <v>93.87</v>
      </c>
      <c r="Z43" s="13">
        <v>93.05</v>
      </c>
      <c r="AA43" s="13">
        <v>93.48</v>
      </c>
      <c r="AB43" s="137">
        <v>4878800</v>
      </c>
      <c r="AC43" s="13">
        <v>92.86</v>
      </c>
      <c r="AD43" s="2">
        <f t="shared" si="1"/>
        <v>0.82000000000000739</v>
      </c>
      <c r="AE43" s="196">
        <f t="shared" si="2"/>
        <v>1.0556099684405185E-2</v>
      </c>
    </row>
    <row r="44" spans="4:31" x14ac:dyDescent="0.25">
      <c r="W44" s="191">
        <v>42223</v>
      </c>
      <c r="X44" s="13">
        <v>93.55</v>
      </c>
      <c r="Y44" s="13">
        <v>93.85</v>
      </c>
      <c r="Z44" s="13">
        <v>92.41</v>
      </c>
      <c r="AA44" s="13">
        <v>92.5</v>
      </c>
      <c r="AB44" s="137">
        <v>3542100</v>
      </c>
      <c r="AC44" s="13">
        <v>91.89</v>
      </c>
      <c r="AD44" s="2">
        <f t="shared" si="1"/>
        <v>1.4399999999999977</v>
      </c>
      <c r="AE44" s="196">
        <f t="shared" si="2"/>
        <v>-1.3844172569220881E-2</v>
      </c>
    </row>
    <row r="45" spans="4:31" x14ac:dyDescent="0.25">
      <c r="W45" s="191">
        <v>42222</v>
      </c>
      <c r="X45" s="13">
        <v>95.18</v>
      </c>
      <c r="Y45" s="13">
        <v>95.26</v>
      </c>
      <c r="Z45" s="13">
        <v>93.63</v>
      </c>
      <c r="AA45" s="13">
        <v>93.8</v>
      </c>
      <c r="AB45" s="137">
        <v>5661200</v>
      </c>
      <c r="AC45" s="13">
        <v>93.18</v>
      </c>
      <c r="AD45" s="2">
        <f t="shared" si="1"/>
        <v>1.6300000000000097</v>
      </c>
      <c r="AE45" s="196">
        <f t="shared" si="2"/>
        <v>-1.3341804320203154E-2</v>
      </c>
    </row>
    <row r="46" spans="4:31" ht="20.25" thickBot="1" x14ac:dyDescent="0.35">
      <c r="O46" s="264" t="s">
        <v>83</v>
      </c>
      <c r="P46" s="264"/>
      <c r="Q46" s="49"/>
      <c r="R46"/>
      <c r="T46" s="133" t="s">
        <v>144</v>
      </c>
      <c r="W46" s="191">
        <v>42221</v>
      </c>
      <c r="X46" s="13">
        <v>96.4</v>
      </c>
      <c r="Y46" s="13">
        <v>96.98</v>
      </c>
      <c r="Z46" s="13">
        <v>94.98</v>
      </c>
      <c r="AA46" s="13">
        <v>95.07</v>
      </c>
      <c r="AB46" s="137">
        <v>4631000</v>
      </c>
      <c r="AC46" s="13">
        <v>94.44</v>
      </c>
      <c r="AD46" s="2">
        <f t="shared" si="1"/>
        <v>2</v>
      </c>
      <c r="AE46" s="196">
        <f t="shared" si="2"/>
        <v>-6.8356294037228427E-3</v>
      </c>
    </row>
    <row r="47" spans="4:31" ht="15.75" thickTop="1" x14ac:dyDescent="0.25">
      <c r="O47" s="125">
        <v>1.1000000000000001</v>
      </c>
      <c r="P47" s="125">
        <f>O47*$Q$4</f>
        <v>102.72900000000001</v>
      </c>
      <c r="Q47" s="49"/>
      <c r="R47"/>
      <c r="T47" s="139" t="s">
        <v>126</v>
      </c>
      <c r="U47" s="187">
        <v>79.040000000000006</v>
      </c>
      <c r="W47" s="191">
        <v>42220</v>
      </c>
      <c r="X47" s="13">
        <v>96.2</v>
      </c>
      <c r="Y47" s="13">
        <v>96.79</v>
      </c>
      <c r="Z47" s="13">
        <v>94.97</v>
      </c>
      <c r="AA47" s="13">
        <v>95.72</v>
      </c>
      <c r="AB47" s="137">
        <v>6053500</v>
      </c>
      <c r="AC47" s="13">
        <v>95.09</v>
      </c>
      <c r="AD47" s="2">
        <f t="shared" si="1"/>
        <v>1.8200000000000074</v>
      </c>
      <c r="AE47" s="196">
        <f t="shared" si="2"/>
        <v>-7.7220077220077066E-3</v>
      </c>
    </row>
    <row r="48" spans="4:31" x14ac:dyDescent="0.25">
      <c r="O48" s="125">
        <v>1.0900000000000001</v>
      </c>
      <c r="P48" s="125">
        <f t="shared" ref="P48:P67" si="4">O48*$Q$4</f>
        <v>101.79510000000001</v>
      </c>
      <c r="Q48" s="49"/>
      <c r="R48"/>
      <c r="T48" s="129" t="s">
        <v>127</v>
      </c>
      <c r="U48" s="188">
        <v>79.48</v>
      </c>
      <c r="W48" s="191">
        <v>42219</v>
      </c>
      <c r="X48" s="13">
        <v>97.56</v>
      </c>
      <c r="Y48" s="13">
        <v>97.69</v>
      </c>
      <c r="Z48" s="13">
        <v>95.96</v>
      </c>
      <c r="AA48" s="13">
        <v>96.47</v>
      </c>
      <c r="AB48" s="137">
        <v>4137500</v>
      </c>
      <c r="AC48" s="13">
        <v>95.83</v>
      </c>
      <c r="AD48" s="2">
        <f t="shared" si="1"/>
        <v>1.730000000000004</v>
      </c>
      <c r="AE48" s="196">
        <f t="shared" si="2"/>
        <v>-1.1552346570397165E-2</v>
      </c>
    </row>
    <row r="49" spans="15:31" x14ac:dyDescent="0.25">
      <c r="O49" s="125">
        <v>1.08</v>
      </c>
      <c r="P49" s="125">
        <f t="shared" si="4"/>
        <v>100.86120000000001</v>
      </c>
      <c r="Q49" s="49"/>
      <c r="R49"/>
      <c r="T49" s="129" t="s">
        <v>128</v>
      </c>
      <c r="U49" s="188" t="s">
        <v>214</v>
      </c>
      <c r="W49" s="191">
        <v>42216</v>
      </c>
      <c r="X49" s="13">
        <v>97.69</v>
      </c>
      <c r="Y49" s="13">
        <v>98.26</v>
      </c>
      <c r="Z49" s="13">
        <v>97.22</v>
      </c>
      <c r="AA49" s="13">
        <v>97.59</v>
      </c>
      <c r="AB49" s="137">
        <v>3925000</v>
      </c>
      <c r="AC49" s="13">
        <v>96.95</v>
      </c>
      <c r="AD49" s="2">
        <f t="shared" si="1"/>
        <v>1.0400000000000063</v>
      </c>
      <c r="AE49" s="196">
        <f t="shared" si="2"/>
        <v>-1.1333195961260589E-3</v>
      </c>
    </row>
    <row r="50" spans="15:31" x14ac:dyDescent="0.25">
      <c r="O50" s="125">
        <v>1.07</v>
      </c>
      <c r="P50" s="125">
        <f t="shared" si="4"/>
        <v>99.927300000000002</v>
      </c>
      <c r="Q50" s="125"/>
      <c r="R50"/>
      <c r="T50" s="129" t="s">
        <v>129</v>
      </c>
      <c r="U50" s="188" t="s">
        <v>215</v>
      </c>
      <c r="W50" s="191">
        <v>42215</v>
      </c>
      <c r="X50" s="13">
        <v>97.85</v>
      </c>
      <c r="Y50" s="13">
        <v>98.05</v>
      </c>
      <c r="Z50" s="13">
        <v>97.15</v>
      </c>
      <c r="AA50" s="13">
        <v>97.7</v>
      </c>
      <c r="AB50" s="137">
        <v>4527100</v>
      </c>
      <c r="AC50" s="13">
        <v>97.06</v>
      </c>
      <c r="AD50" s="2">
        <f t="shared" si="1"/>
        <v>0.89999999999999147</v>
      </c>
      <c r="AE50" s="196">
        <f t="shared" si="2"/>
        <v>-8.3776052308949245E-3</v>
      </c>
    </row>
    <row r="51" spans="15:31" x14ac:dyDescent="0.25">
      <c r="O51" s="125">
        <v>1.06</v>
      </c>
      <c r="P51" s="125">
        <f t="shared" si="4"/>
        <v>98.993400000000008</v>
      </c>
      <c r="Q51" s="125"/>
      <c r="R51"/>
      <c r="T51" s="129" t="s">
        <v>130</v>
      </c>
      <c r="U51" s="188">
        <v>91.64</v>
      </c>
      <c r="W51" s="191">
        <v>42214</v>
      </c>
      <c r="X51" s="13">
        <v>96.41</v>
      </c>
      <c r="Y51" s="13">
        <v>98.73</v>
      </c>
      <c r="Z51" s="13">
        <v>95.87</v>
      </c>
      <c r="AA51" s="13">
        <v>98.53</v>
      </c>
      <c r="AB51" s="137">
        <v>6109200</v>
      </c>
      <c r="AC51" s="13">
        <v>97.88</v>
      </c>
      <c r="AD51" s="2">
        <f t="shared" si="1"/>
        <v>2.8599999999999994</v>
      </c>
      <c r="AE51" s="196">
        <f t="shared" si="2"/>
        <v>1.9795790789747691E-2</v>
      </c>
    </row>
    <row r="52" spans="15:31" x14ac:dyDescent="0.25">
      <c r="O52" s="125">
        <v>1.05</v>
      </c>
      <c r="P52" s="125">
        <f t="shared" si="4"/>
        <v>98.0595</v>
      </c>
      <c r="Q52" s="125"/>
      <c r="R52"/>
      <c r="T52" s="129" t="s">
        <v>131</v>
      </c>
      <c r="U52" s="188">
        <v>9.7595500000000008</v>
      </c>
      <c r="W52" s="191">
        <v>42213</v>
      </c>
      <c r="X52" s="13">
        <v>93.13</v>
      </c>
      <c r="Y52" s="13">
        <v>97.02</v>
      </c>
      <c r="Z52" s="13">
        <v>93.09</v>
      </c>
      <c r="AA52" s="13">
        <v>96.62</v>
      </c>
      <c r="AB52" s="137">
        <v>7542900</v>
      </c>
      <c r="AC52" s="13">
        <v>95.98</v>
      </c>
      <c r="AD52" s="2">
        <f t="shared" si="1"/>
        <v>3.9299999999999926</v>
      </c>
      <c r="AE52" s="196">
        <f t="shared" si="2"/>
        <v>4.576160383525818E-2</v>
      </c>
    </row>
    <row r="53" spans="15:31" x14ac:dyDescent="0.25">
      <c r="O53" s="125">
        <v>1.04</v>
      </c>
      <c r="P53" s="125">
        <f t="shared" si="4"/>
        <v>97.125600000000006</v>
      </c>
      <c r="Q53" s="125"/>
      <c r="R53"/>
      <c r="T53" s="129" t="s">
        <v>132</v>
      </c>
      <c r="U53" s="136" t="s">
        <v>216</v>
      </c>
      <c r="W53" s="191">
        <v>42212</v>
      </c>
      <c r="X53" s="13">
        <v>91.68</v>
      </c>
      <c r="Y53" s="13">
        <v>92.6</v>
      </c>
      <c r="Z53" s="13">
        <v>91.52</v>
      </c>
      <c r="AA53" s="13">
        <v>92.39</v>
      </c>
      <c r="AB53" s="137">
        <v>5857300</v>
      </c>
      <c r="AC53" s="13">
        <v>91.78</v>
      </c>
      <c r="AD53" s="2">
        <f t="shared" si="1"/>
        <v>1.0799999999999983</v>
      </c>
      <c r="AE53" s="196">
        <f t="shared" si="2"/>
        <v>-2.3913043478260843E-3</v>
      </c>
    </row>
    <row r="54" spans="15:31" x14ac:dyDescent="0.25">
      <c r="O54" s="125">
        <v>1.03</v>
      </c>
      <c r="P54" s="125">
        <f t="shared" si="4"/>
        <v>96.191699999999997</v>
      </c>
      <c r="Q54" s="125"/>
      <c r="R54"/>
      <c r="T54" s="129"/>
      <c r="U54" s="188"/>
      <c r="W54" s="191">
        <v>42209</v>
      </c>
      <c r="X54" s="13">
        <v>92.55</v>
      </c>
      <c r="Y54" s="13">
        <v>94.22</v>
      </c>
      <c r="Z54" s="13">
        <v>91.63</v>
      </c>
      <c r="AA54" s="13">
        <v>92.61</v>
      </c>
      <c r="AB54" s="137">
        <v>8015100</v>
      </c>
      <c r="AC54" s="13">
        <v>92</v>
      </c>
      <c r="AD54" s="2">
        <f t="shared" si="1"/>
        <v>2.5900000000000034</v>
      </c>
      <c r="AE54" s="196">
        <f t="shared" si="2"/>
        <v>5.3546060539830798E-3</v>
      </c>
    </row>
    <row r="55" spans="15:31" x14ac:dyDescent="0.25">
      <c r="O55" s="125">
        <v>1.02</v>
      </c>
      <c r="P55" s="125">
        <f t="shared" si="4"/>
        <v>95.257800000000003</v>
      </c>
      <c r="Q55" s="125"/>
      <c r="R55"/>
      <c r="T55" s="129" t="s">
        <v>133</v>
      </c>
      <c r="U55" s="188" t="s">
        <v>217</v>
      </c>
      <c r="W55" s="191">
        <v>42208</v>
      </c>
      <c r="X55" s="13">
        <v>95.65</v>
      </c>
      <c r="Y55" s="13">
        <v>96.26</v>
      </c>
      <c r="Z55" s="13">
        <v>91.23</v>
      </c>
      <c r="AA55" s="13">
        <v>92.12</v>
      </c>
      <c r="AB55" s="137">
        <v>13653100</v>
      </c>
      <c r="AC55" s="13">
        <v>91.51</v>
      </c>
      <c r="AD55" s="2">
        <f t="shared" si="1"/>
        <v>5.0300000000000011</v>
      </c>
      <c r="AE55" s="196">
        <f t="shared" si="2"/>
        <v>-5.6986809563066787E-2</v>
      </c>
    </row>
    <row r="56" spans="15:31" x14ac:dyDescent="0.25">
      <c r="O56" s="125">
        <v>1.01</v>
      </c>
      <c r="P56" s="125">
        <f t="shared" si="4"/>
        <v>94.323899999999995</v>
      </c>
      <c r="Q56" s="125"/>
      <c r="R56"/>
      <c r="T56" s="129" t="s">
        <v>134</v>
      </c>
      <c r="U56" s="188" t="s">
        <v>218</v>
      </c>
      <c r="W56" s="191">
        <v>42207</v>
      </c>
      <c r="X56" s="13">
        <v>98.86</v>
      </c>
      <c r="Y56" s="13">
        <v>99.53</v>
      </c>
      <c r="Z56" s="13">
        <v>97.64</v>
      </c>
      <c r="AA56" s="13">
        <v>97.68</v>
      </c>
      <c r="AB56" s="137">
        <v>4581500</v>
      </c>
      <c r="AC56" s="13">
        <v>97.04</v>
      </c>
      <c r="AD56" s="2">
        <f t="shared" si="1"/>
        <v>1.8900000000000006</v>
      </c>
      <c r="AE56" s="196">
        <f t="shared" si="2"/>
        <v>-1.1510644799836989E-2</v>
      </c>
    </row>
    <row r="57" spans="15:31" x14ac:dyDescent="0.25">
      <c r="O57" s="125">
        <v>1</v>
      </c>
      <c r="P57" s="125">
        <f t="shared" si="4"/>
        <v>93.39</v>
      </c>
      <c r="Q57" s="125"/>
      <c r="R57"/>
      <c r="T57" s="129" t="s">
        <v>135</v>
      </c>
      <c r="U57" s="189">
        <v>2557271</v>
      </c>
      <c r="W57" s="191">
        <v>42206</v>
      </c>
      <c r="X57" s="13">
        <v>98.55</v>
      </c>
      <c r="Y57" s="13">
        <v>99.71</v>
      </c>
      <c r="Z57" s="13">
        <v>98.46</v>
      </c>
      <c r="AA57" s="13">
        <v>98.82</v>
      </c>
      <c r="AB57" s="137">
        <v>5072600</v>
      </c>
      <c r="AC57" s="13">
        <v>98.17</v>
      </c>
      <c r="AD57" s="2">
        <f t="shared" si="1"/>
        <v>1.25</v>
      </c>
      <c r="AE57" s="196">
        <f t="shared" si="2"/>
        <v>5.2221994675405448E-3</v>
      </c>
    </row>
    <row r="58" spans="15:31" x14ac:dyDescent="0.25">
      <c r="O58" s="125">
        <v>0.99</v>
      </c>
      <c r="P58" s="125">
        <f t="shared" si="4"/>
        <v>92.456100000000006</v>
      </c>
      <c r="Q58" s="125"/>
      <c r="R58"/>
      <c r="T58" s="129" t="s">
        <v>140</v>
      </c>
      <c r="U58" s="189">
        <v>2205540</v>
      </c>
      <c r="W58" s="191">
        <v>42205</v>
      </c>
      <c r="X58" s="13">
        <v>97.58</v>
      </c>
      <c r="Y58" s="13">
        <v>99.06</v>
      </c>
      <c r="Z58" s="13">
        <v>97.57</v>
      </c>
      <c r="AA58" s="13">
        <v>98.31</v>
      </c>
      <c r="AB58" s="137">
        <v>4525500</v>
      </c>
      <c r="AC58" s="13">
        <v>97.66</v>
      </c>
      <c r="AD58" s="2">
        <f t="shared" si="1"/>
        <v>1.4900000000000091</v>
      </c>
      <c r="AE58" s="196">
        <f t="shared" si="2"/>
        <v>9.0927877660673673E-3</v>
      </c>
    </row>
    <row r="59" spans="15:31" x14ac:dyDescent="0.25">
      <c r="O59" s="125">
        <v>0.98</v>
      </c>
      <c r="P59" s="125">
        <f t="shared" si="4"/>
        <v>91.522199999999998</v>
      </c>
      <c r="Q59" s="125"/>
      <c r="R59"/>
      <c r="T59" s="129" t="s">
        <v>136</v>
      </c>
      <c r="U59" s="188" t="s">
        <v>219</v>
      </c>
      <c r="W59" s="191">
        <v>42202</v>
      </c>
      <c r="X59" s="13">
        <v>96.14</v>
      </c>
      <c r="Y59" s="13">
        <v>97.81</v>
      </c>
      <c r="Z59" s="13">
        <v>96</v>
      </c>
      <c r="AA59" s="13">
        <v>97.42</v>
      </c>
      <c r="AB59" s="137">
        <v>5176400</v>
      </c>
      <c r="AC59" s="13">
        <v>96.78</v>
      </c>
      <c r="AD59" s="2">
        <f t="shared" si="1"/>
        <v>1.8100000000000023</v>
      </c>
      <c r="AE59" s="196">
        <f t="shared" si="2"/>
        <v>1.4359081857247658E-2</v>
      </c>
    </row>
    <row r="60" spans="15:31" x14ac:dyDescent="0.25">
      <c r="O60" s="125">
        <v>0.97</v>
      </c>
      <c r="P60" s="125">
        <f t="shared" si="4"/>
        <v>90.588300000000004</v>
      </c>
      <c r="Q60" s="125"/>
      <c r="R60"/>
      <c r="T60" s="129" t="s">
        <v>141</v>
      </c>
      <c r="U60" s="188">
        <v>13.56</v>
      </c>
      <c r="W60" s="191">
        <v>42201</v>
      </c>
      <c r="X60" s="13">
        <v>97.47</v>
      </c>
      <c r="Y60" s="13">
        <v>97.88</v>
      </c>
      <c r="Z60" s="13">
        <v>95.59</v>
      </c>
      <c r="AA60" s="13">
        <v>96.04</v>
      </c>
      <c r="AB60" s="137">
        <v>4501300</v>
      </c>
      <c r="AC60" s="13">
        <v>95.41</v>
      </c>
      <c r="AD60" s="2">
        <f t="shared" si="1"/>
        <v>2.289999999999992</v>
      </c>
      <c r="AE60" s="196">
        <f t="shared" si="2"/>
        <v>-9.6533111895371615E-3</v>
      </c>
    </row>
    <row r="61" spans="15:31" x14ac:dyDescent="0.25">
      <c r="O61" s="125">
        <v>0.96</v>
      </c>
      <c r="P61" s="125">
        <f t="shared" si="4"/>
        <v>89.654399999999995</v>
      </c>
      <c r="Q61" s="125"/>
      <c r="R61"/>
      <c r="T61" s="129" t="s">
        <v>142</v>
      </c>
      <c r="U61" s="188">
        <v>5.84</v>
      </c>
      <c r="W61" s="191">
        <v>42200</v>
      </c>
      <c r="X61" s="13">
        <v>97.38</v>
      </c>
      <c r="Y61" s="13">
        <v>98.4</v>
      </c>
      <c r="Z61" s="13">
        <v>96.77</v>
      </c>
      <c r="AA61" s="13">
        <v>96.98</v>
      </c>
      <c r="AB61" s="137">
        <v>4567000</v>
      </c>
      <c r="AC61" s="13">
        <v>96.34</v>
      </c>
      <c r="AD61" s="2">
        <f t="shared" si="1"/>
        <v>1.6300000000000097</v>
      </c>
      <c r="AE61" s="196">
        <f t="shared" si="2"/>
        <v>1.9760790431617714E-3</v>
      </c>
    </row>
    <row r="62" spans="15:31" x14ac:dyDescent="0.25">
      <c r="O62" s="125">
        <v>0.95</v>
      </c>
      <c r="P62" s="125">
        <f t="shared" si="4"/>
        <v>88.720500000000001</v>
      </c>
      <c r="Q62" s="125"/>
      <c r="R62"/>
      <c r="T62" s="129" t="s">
        <v>137</v>
      </c>
      <c r="U62" s="188" t="s">
        <v>220</v>
      </c>
      <c r="W62" s="191">
        <v>42199</v>
      </c>
      <c r="X62" s="13">
        <v>97.04</v>
      </c>
      <c r="Y62" s="13">
        <v>97.51</v>
      </c>
      <c r="Z62" s="13">
        <v>96.37</v>
      </c>
      <c r="AA62" s="13">
        <v>96.79</v>
      </c>
      <c r="AB62" s="137">
        <v>5793500</v>
      </c>
      <c r="AC62" s="13">
        <v>96.15</v>
      </c>
      <c r="AD62" s="2">
        <f t="shared" si="1"/>
        <v>1.1400000000000006</v>
      </c>
      <c r="AE62" s="196">
        <f t="shared" si="2"/>
        <v>-3.0070510161758213E-3</v>
      </c>
    </row>
    <row r="63" spans="15:31" x14ac:dyDescent="0.25">
      <c r="O63" s="125">
        <v>0.94</v>
      </c>
      <c r="P63" s="125">
        <f t="shared" si="4"/>
        <v>87.786599999999993</v>
      </c>
      <c r="Q63" s="125"/>
      <c r="R63"/>
      <c r="T63" s="128"/>
      <c r="W63" s="191">
        <v>42198</v>
      </c>
      <c r="X63" s="13">
        <v>98.7</v>
      </c>
      <c r="Y63" s="13">
        <v>98.7</v>
      </c>
      <c r="Z63" s="13">
        <v>96.91</v>
      </c>
      <c r="AA63" s="13">
        <v>97.08</v>
      </c>
      <c r="AB63" s="137">
        <v>4311000</v>
      </c>
      <c r="AC63" s="13">
        <v>96.44</v>
      </c>
      <c r="AD63" s="2">
        <f t="shared" si="1"/>
        <v>1.7900000000000063</v>
      </c>
      <c r="AE63" s="196">
        <f t="shared" si="2"/>
        <v>-7.6147355422927498E-3</v>
      </c>
    </row>
    <row r="64" spans="15:31" x14ac:dyDescent="0.25">
      <c r="O64" s="125">
        <v>0.93</v>
      </c>
      <c r="P64" s="125">
        <f t="shared" si="4"/>
        <v>86.852699999999999</v>
      </c>
      <c r="Q64" s="125"/>
      <c r="R64"/>
      <c r="S64" s="128"/>
      <c r="T64"/>
      <c r="W64" s="191">
        <v>42195</v>
      </c>
      <c r="X64" s="13">
        <v>97.12</v>
      </c>
      <c r="Y64" s="13">
        <v>98.15</v>
      </c>
      <c r="Z64" s="13">
        <v>97.06</v>
      </c>
      <c r="AA64" s="13">
        <v>97.82</v>
      </c>
      <c r="AB64" s="137">
        <v>4236000</v>
      </c>
      <c r="AC64" s="13">
        <v>97.18</v>
      </c>
      <c r="AD64" s="2">
        <f t="shared" si="1"/>
        <v>1.0900000000000034</v>
      </c>
      <c r="AE64" s="196">
        <f t="shared" si="2"/>
        <v>1.631457854005447E-2</v>
      </c>
    </row>
    <row r="65" spans="15:31" x14ac:dyDescent="0.25">
      <c r="O65" s="125">
        <v>0.92</v>
      </c>
      <c r="P65" s="125">
        <f t="shared" si="4"/>
        <v>85.918800000000005</v>
      </c>
      <c r="Q65" s="125"/>
      <c r="R65"/>
      <c r="S65" s="128"/>
      <c r="T65"/>
      <c r="W65" s="191">
        <v>42194</v>
      </c>
      <c r="X65" s="13">
        <v>96.8</v>
      </c>
      <c r="Y65" s="13">
        <v>97.21</v>
      </c>
      <c r="Z65" s="13">
        <v>96.11</v>
      </c>
      <c r="AA65" s="13">
        <v>96.25</v>
      </c>
      <c r="AB65" s="137">
        <v>4284900</v>
      </c>
      <c r="AC65" s="13">
        <v>95.62</v>
      </c>
      <c r="AD65" s="2">
        <f t="shared" si="1"/>
        <v>1.0999999999999943</v>
      </c>
      <c r="AE65" s="196">
        <f t="shared" si="2"/>
        <v>4.2007981516489767E-3</v>
      </c>
    </row>
    <row r="66" spans="15:31" x14ac:dyDescent="0.25">
      <c r="O66" s="125">
        <v>0.91</v>
      </c>
      <c r="P66" s="125">
        <f t="shared" si="4"/>
        <v>84.98490000000001</v>
      </c>
      <c r="Q66" s="125"/>
      <c r="R66"/>
      <c r="S66" s="128"/>
      <c r="T66"/>
      <c r="W66" s="191">
        <v>42193</v>
      </c>
      <c r="X66" s="13">
        <v>96.98</v>
      </c>
      <c r="Y66" s="13">
        <v>97.26</v>
      </c>
      <c r="Z66" s="13">
        <v>95.63</v>
      </c>
      <c r="AA66" s="13">
        <v>95.85</v>
      </c>
      <c r="AB66" s="137">
        <v>5455300</v>
      </c>
      <c r="AC66" s="13">
        <v>95.22</v>
      </c>
      <c r="AD66" s="2">
        <f t="shared" si="1"/>
        <v>1.6300000000000097</v>
      </c>
      <c r="AE66" s="196">
        <f t="shared" si="2"/>
        <v>-1.9361483007208968E-2</v>
      </c>
    </row>
    <row r="67" spans="15:31" x14ac:dyDescent="0.25">
      <c r="O67" s="125">
        <v>0.9</v>
      </c>
      <c r="P67" s="125">
        <f t="shared" si="4"/>
        <v>84.051000000000002</v>
      </c>
      <c r="Q67" s="125"/>
      <c r="R67"/>
      <c r="S67" s="128"/>
      <c r="T67"/>
      <c r="W67" s="191">
        <v>42192</v>
      </c>
      <c r="X67" s="13">
        <v>96.62</v>
      </c>
      <c r="Y67" s="13">
        <v>97.91</v>
      </c>
      <c r="Z67" s="13">
        <v>95.41</v>
      </c>
      <c r="AA67" s="13">
        <v>97.74</v>
      </c>
      <c r="AB67" s="137">
        <v>5250000</v>
      </c>
      <c r="AC67" s="13">
        <v>97.1</v>
      </c>
      <c r="AD67" s="2">
        <f>Y67-Z67</f>
        <v>2.5</v>
      </c>
      <c r="AE67" s="196">
        <f>AC67/AC68-1</f>
        <v>1.5584143918000226E-2</v>
      </c>
    </row>
    <row r="68" spans="15:31" x14ac:dyDescent="0.25">
      <c r="W68" s="191">
        <v>42191</v>
      </c>
      <c r="X68" s="13">
        <v>96.39</v>
      </c>
      <c r="Y68" s="13">
        <v>97.59</v>
      </c>
      <c r="Z68" s="13">
        <v>96.03</v>
      </c>
      <c r="AA68" s="13">
        <v>96.24</v>
      </c>
      <c r="AB68" s="137">
        <v>4840200</v>
      </c>
      <c r="AC68" s="13">
        <v>95.61</v>
      </c>
      <c r="AD68" s="2">
        <f>Y68-Z68</f>
        <v>1.5600000000000023</v>
      </c>
      <c r="AE68" s="196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6" t="e">
        <f>AC69/AC70-1</f>
        <v>#DIV/0!</v>
      </c>
    </row>
  </sheetData>
  <mergeCells count="1">
    <mergeCell ref="O46:P46"/>
  </mergeCells>
  <conditionalFormatting sqref="Q7">
    <cfRule type="expression" dxfId="57" priority="7">
      <formula>Q7&gt;0</formula>
    </cfRule>
    <cfRule type="expression" dxfId="5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8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6" t="s">
        <v>112</v>
      </c>
      <c r="W1" s="134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200</v>
      </c>
      <c r="T2" s="127">
        <v>42275</v>
      </c>
      <c r="U2" t="s">
        <v>243</v>
      </c>
      <c r="W2" s="136">
        <v>42283</v>
      </c>
      <c r="X2" s="13">
        <v>10.43</v>
      </c>
      <c r="Y2" s="13">
        <v>11.03</v>
      </c>
      <c r="Z2" s="13">
        <v>10.41</v>
      </c>
      <c r="AA2" s="13">
        <v>10.98</v>
      </c>
      <c r="AB2" s="137">
        <v>57215700</v>
      </c>
      <c r="AC2" s="13">
        <v>10.98</v>
      </c>
      <c r="AD2" s="2">
        <f>Y2-Z2</f>
        <v>0.61999999999999922</v>
      </c>
      <c r="AE2" s="196">
        <f>AC2/AC3-1</f>
        <v>5.4755043227665778E-2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13.739400000000005</v>
      </c>
      <c r="T3" s="127"/>
      <c r="W3" s="136">
        <v>42282</v>
      </c>
      <c r="X3" s="13">
        <v>9.61</v>
      </c>
      <c r="Y3" s="13">
        <v>10.45</v>
      </c>
      <c r="Z3" s="13">
        <v>9.6</v>
      </c>
      <c r="AA3" s="13">
        <v>10.41</v>
      </c>
      <c r="AB3" s="137">
        <v>48411000</v>
      </c>
      <c r="AC3" s="13">
        <v>10.41</v>
      </c>
      <c r="AD3" s="2">
        <f>Y3-Z3</f>
        <v>0.84999999999999964</v>
      </c>
      <c r="AE3" s="196">
        <f>AC3/AC4-1</f>
        <v>9.3487394957983305E-2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2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10.98</v>
      </c>
      <c r="T4" s="179">
        <v>42285</v>
      </c>
      <c r="U4" t="s">
        <v>125</v>
      </c>
      <c r="W4" s="136">
        <v>42279</v>
      </c>
      <c r="X4" s="13">
        <v>9.15</v>
      </c>
      <c r="Y4" s="13">
        <v>9.52</v>
      </c>
      <c r="Z4" s="13">
        <v>9.1</v>
      </c>
      <c r="AA4" s="13">
        <v>9.52</v>
      </c>
      <c r="AB4" s="137">
        <v>28080000</v>
      </c>
      <c r="AC4" s="13">
        <v>9.52</v>
      </c>
      <c r="AD4" s="2">
        <f t="shared" ref="AD4:AD67" si="1">Y4-Z4</f>
        <v>0.41999999999999993</v>
      </c>
      <c r="AE4" s="196">
        <f t="shared" ref="AE4:AE67" si="2">AC4/AC5-1</f>
        <v>2.8077753779697678E-2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6">
        <v>42285</v>
      </c>
      <c r="H5" s="122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2196</v>
      </c>
      <c r="W5" s="136">
        <v>42278</v>
      </c>
      <c r="X5" s="13">
        <v>9.7100000000000009</v>
      </c>
      <c r="Y5" s="13">
        <v>9.85</v>
      </c>
      <c r="Z5" s="13">
        <v>9.19</v>
      </c>
      <c r="AA5" s="13">
        <v>9.26</v>
      </c>
      <c r="AB5" s="137">
        <v>36835700</v>
      </c>
      <c r="AC5" s="13">
        <v>9.26</v>
      </c>
      <c r="AD5" s="2">
        <f t="shared" si="1"/>
        <v>0.66000000000000014</v>
      </c>
      <c r="AE5" s="196">
        <f t="shared" si="2"/>
        <v>-4.1407867494824058E-2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4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2747.880000000001</v>
      </c>
      <c r="W6" s="136">
        <v>42277</v>
      </c>
      <c r="X6" s="13">
        <v>9.61</v>
      </c>
      <c r="Y6" s="13">
        <v>9.7100000000000009</v>
      </c>
      <c r="Z6" s="13">
        <v>9.43</v>
      </c>
      <c r="AA6" s="13">
        <v>9.66</v>
      </c>
      <c r="AB6" s="137">
        <v>41445800</v>
      </c>
      <c r="AC6" s="13">
        <v>9.66</v>
      </c>
      <c r="AD6" s="2">
        <f t="shared" si="1"/>
        <v>0.28000000000000114</v>
      </c>
      <c r="AE6" s="196">
        <f t="shared" si="2"/>
        <v>2.2222222222222365E-2</v>
      </c>
    </row>
    <row r="7" spans="1:31" x14ac:dyDescent="0.25">
      <c r="B7" s="106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-551.88000000000102</v>
      </c>
      <c r="R7" s="212" t="s">
        <v>367</v>
      </c>
      <c r="W7" s="136">
        <v>42276</v>
      </c>
      <c r="X7" s="13">
        <v>9.6199999999999992</v>
      </c>
      <c r="Y7" s="13">
        <v>9.77</v>
      </c>
      <c r="Z7" s="13">
        <v>9.36</v>
      </c>
      <c r="AA7" s="13">
        <v>9.4499999999999993</v>
      </c>
      <c r="AB7" s="137">
        <v>39295900</v>
      </c>
      <c r="AC7" s="13">
        <v>9.4499999999999993</v>
      </c>
      <c r="AD7" s="2">
        <f t="shared" si="1"/>
        <v>0.41000000000000014</v>
      </c>
      <c r="AE7" s="196">
        <f t="shared" si="2"/>
        <v>-1.4598540145985495E-2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6">
        <v>42275</v>
      </c>
      <c r="X8" s="13">
        <v>9.4600000000000009</v>
      </c>
      <c r="Y8" s="13">
        <v>9.64</v>
      </c>
      <c r="Z8" s="13">
        <v>9.1999999999999993</v>
      </c>
      <c r="AA8" s="13">
        <v>9.59</v>
      </c>
      <c r="AB8" s="137">
        <v>95268500</v>
      </c>
      <c r="AC8" s="13">
        <v>9.59</v>
      </c>
      <c r="AD8" s="2">
        <f t="shared" si="1"/>
        <v>0.44000000000000128</v>
      </c>
      <c r="AE8" s="196">
        <f t="shared" si="2"/>
        <v>5.7331863285556839E-2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6">
        <v>42272</v>
      </c>
      <c r="X9" s="13">
        <v>9.25</v>
      </c>
      <c r="Y9" s="13">
        <v>9.2899999999999991</v>
      </c>
      <c r="Z9" s="13">
        <v>8.9600000000000009</v>
      </c>
      <c r="AA9" s="13">
        <v>9.07</v>
      </c>
      <c r="AB9" s="137">
        <v>18989200</v>
      </c>
      <c r="AC9" s="13">
        <v>9.07</v>
      </c>
      <c r="AD9" s="2">
        <f t="shared" si="1"/>
        <v>0.32999999999999829</v>
      </c>
      <c r="AE9" s="196">
        <f t="shared" si="2"/>
        <v>-1.1982570806100101E-2</v>
      </c>
    </row>
    <row r="10" spans="1:31" x14ac:dyDescent="0.25">
      <c r="B10" s="106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6">
        <v>42271</v>
      </c>
      <c r="X10" s="13">
        <v>9.07</v>
      </c>
      <c r="Y10" s="13">
        <v>9.26</v>
      </c>
      <c r="Z10" s="13">
        <v>8.86</v>
      </c>
      <c r="AA10" s="13">
        <v>9.18</v>
      </c>
      <c r="AB10" s="137">
        <v>25680500</v>
      </c>
      <c r="AC10" s="13">
        <v>9.18</v>
      </c>
      <c r="AD10" s="2">
        <f t="shared" si="1"/>
        <v>0.40000000000000036</v>
      </c>
      <c r="AE10" s="196">
        <f t="shared" si="2"/>
        <v>-2.1739130434782483E-3</v>
      </c>
    </row>
    <row r="11" spans="1:31" x14ac:dyDescent="0.25">
      <c r="B11" s="106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6">
        <v>42270</v>
      </c>
      <c r="X11" s="13">
        <v>9.58</v>
      </c>
      <c r="Y11" s="13">
        <v>9.59</v>
      </c>
      <c r="Z11" s="13">
        <v>9.19</v>
      </c>
      <c r="AA11" s="13">
        <v>9.1999999999999993</v>
      </c>
      <c r="AB11" s="137">
        <v>20923500</v>
      </c>
      <c r="AC11" s="13">
        <v>9.1999999999999993</v>
      </c>
      <c r="AD11" s="2">
        <f t="shared" si="1"/>
        <v>0.40000000000000036</v>
      </c>
      <c r="AE11" s="196">
        <f t="shared" si="2"/>
        <v>-3.1578947368421151E-2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6">
        <v>42269</v>
      </c>
      <c r="X12" s="13">
        <v>9.6</v>
      </c>
      <c r="Y12" s="13">
        <v>9.6300000000000008</v>
      </c>
      <c r="Z12" s="13">
        <v>9.3800000000000008</v>
      </c>
      <c r="AA12" s="13">
        <v>9.5</v>
      </c>
      <c r="AB12" s="137">
        <v>25283600</v>
      </c>
      <c r="AC12" s="13">
        <v>9.5</v>
      </c>
      <c r="AD12" s="2">
        <f t="shared" si="1"/>
        <v>0.25</v>
      </c>
      <c r="AE12" s="196">
        <f t="shared" si="2"/>
        <v>-4.0404040404040442E-2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6">
        <v>42268</v>
      </c>
      <c r="X13" s="13">
        <v>9.98</v>
      </c>
      <c r="Y13" s="13">
        <v>10.1</v>
      </c>
      <c r="Z13" s="13">
        <v>9.9</v>
      </c>
      <c r="AA13" s="13">
        <v>9.9</v>
      </c>
      <c r="AB13" s="137">
        <v>17627900</v>
      </c>
      <c r="AC13" s="13">
        <v>9.9</v>
      </c>
      <c r="AD13" s="2">
        <f t="shared" si="1"/>
        <v>0.19999999999999929</v>
      </c>
      <c r="AE13" s="196">
        <f t="shared" si="2"/>
        <v>-7.0210631895687436E-3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" si="3">C14*D14</f>
        <v>930.00000000000011</v>
      </c>
      <c r="T14" s="126"/>
      <c r="U14" s="15"/>
      <c r="W14" s="136">
        <v>42265</v>
      </c>
      <c r="X14" s="13">
        <v>9.85</v>
      </c>
      <c r="Y14" s="13">
        <v>10.029999999999999</v>
      </c>
      <c r="Z14" s="13">
        <v>9.76</v>
      </c>
      <c r="AA14" s="13">
        <v>9.9700000000000006</v>
      </c>
      <c r="AB14" s="137">
        <v>28921100</v>
      </c>
      <c r="AC14" s="13">
        <v>9.9700000000000006</v>
      </c>
      <c r="AD14" s="2">
        <f t="shared" si="1"/>
        <v>0.26999999999999957</v>
      </c>
      <c r="AE14" s="196">
        <f t="shared" si="2"/>
        <v>2.0100502512563345E-3</v>
      </c>
    </row>
    <row r="15" spans="1:31" x14ac:dyDescent="0.25">
      <c r="F15" s="3"/>
      <c r="W15" s="136">
        <v>42264</v>
      </c>
      <c r="X15" s="13">
        <v>9.81</v>
      </c>
      <c r="Y15" s="13">
        <v>10.16</v>
      </c>
      <c r="Z15" s="13">
        <v>9.75</v>
      </c>
      <c r="AA15" s="13">
        <v>9.9499999999999993</v>
      </c>
      <c r="AB15" s="137">
        <v>24427200</v>
      </c>
      <c r="AC15" s="13">
        <v>9.9499999999999993</v>
      </c>
      <c r="AD15" s="2">
        <f t="shared" si="1"/>
        <v>0.41000000000000014</v>
      </c>
      <c r="AE15" s="196">
        <f t="shared" si="2"/>
        <v>9.1277890466532341E-3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6">
        <v>42263</v>
      </c>
      <c r="X16" s="13">
        <v>9.6999999999999993</v>
      </c>
      <c r="Y16" s="13">
        <v>9.8800000000000008</v>
      </c>
      <c r="Z16" s="13">
        <v>9.6999999999999993</v>
      </c>
      <c r="AA16" s="13">
        <v>9.86</v>
      </c>
      <c r="AB16" s="137">
        <v>19872400</v>
      </c>
      <c r="AC16" s="13">
        <v>9.86</v>
      </c>
      <c r="AD16" s="2">
        <f t="shared" si="1"/>
        <v>0.18000000000000149</v>
      </c>
      <c r="AE16" s="196">
        <f t="shared" si="2"/>
        <v>2.388369678089286E-2</v>
      </c>
    </row>
    <row r="17" spans="7:31" x14ac:dyDescent="0.25">
      <c r="W17" s="136">
        <v>42262</v>
      </c>
      <c r="X17" s="13">
        <v>9.39</v>
      </c>
      <c r="Y17" s="13">
        <v>9.7100000000000009</v>
      </c>
      <c r="Z17" s="13">
        <v>9.3699999999999992</v>
      </c>
      <c r="AA17" s="13">
        <v>9.6300000000000008</v>
      </c>
      <c r="AB17" s="137">
        <v>17928800</v>
      </c>
      <c r="AC17" s="13">
        <v>9.6300000000000008</v>
      </c>
      <c r="AD17" s="2">
        <f t="shared" si="1"/>
        <v>0.34000000000000163</v>
      </c>
      <c r="AE17" s="196">
        <f t="shared" si="2"/>
        <v>2.6652452025586415E-2</v>
      </c>
    </row>
    <row r="18" spans="7:31" x14ac:dyDescent="0.25">
      <c r="W18" s="136">
        <v>42261</v>
      </c>
      <c r="X18" s="13">
        <v>9.58</v>
      </c>
      <c r="Y18" s="13">
        <v>9.61</v>
      </c>
      <c r="Z18" s="13">
        <v>9.32</v>
      </c>
      <c r="AA18" s="13">
        <v>9.3800000000000008</v>
      </c>
      <c r="AB18" s="137">
        <v>31110300</v>
      </c>
      <c r="AC18" s="13">
        <v>9.3800000000000008</v>
      </c>
      <c r="AD18" s="2">
        <f t="shared" si="1"/>
        <v>0.28999999999999915</v>
      </c>
      <c r="AE18" s="196">
        <f t="shared" si="2"/>
        <v>-2.797927461139893E-2</v>
      </c>
    </row>
    <row r="19" spans="7:31" x14ac:dyDescent="0.25">
      <c r="W19" s="136">
        <v>42258</v>
      </c>
      <c r="X19" s="13">
        <v>9.6</v>
      </c>
      <c r="Y19" s="13">
        <v>9.75</v>
      </c>
      <c r="Z19" s="13">
        <v>9.5399999999999991</v>
      </c>
      <c r="AA19" s="13">
        <v>9.65</v>
      </c>
      <c r="AB19" s="137">
        <v>19493400</v>
      </c>
      <c r="AC19" s="13">
        <v>9.65</v>
      </c>
      <c r="AD19" s="2">
        <f t="shared" si="1"/>
        <v>0.21000000000000085</v>
      </c>
      <c r="AE19" s="196">
        <f t="shared" si="2"/>
        <v>2.0768431983384517E-3</v>
      </c>
    </row>
    <row r="20" spans="7:31" x14ac:dyDescent="0.25">
      <c r="W20" s="136">
        <v>42257</v>
      </c>
      <c r="X20" s="13">
        <v>9.56</v>
      </c>
      <c r="Y20" s="13">
        <v>9.7200000000000006</v>
      </c>
      <c r="Z20" s="13">
        <v>9.51</v>
      </c>
      <c r="AA20" s="13">
        <v>9.6300000000000008</v>
      </c>
      <c r="AB20" s="137">
        <v>29476300</v>
      </c>
      <c r="AC20" s="13">
        <v>9.6300000000000008</v>
      </c>
      <c r="AD20" s="2">
        <f t="shared" si="1"/>
        <v>0.21000000000000085</v>
      </c>
      <c r="AE20" s="196">
        <f t="shared" si="2"/>
        <v>6.2695924764890609E-3</v>
      </c>
    </row>
    <row r="21" spans="7:31" x14ac:dyDescent="0.25">
      <c r="G21" s="2"/>
      <c r="W21" s="136">
        <v>42256</v>
      </c>
      <c r="X21" s="13">
        <v>9.92</v>
      </c>
      <c r="Y21" s="13">
        <v>9.94</v>
      </c>
      <c r="Z21" s="13">
        <v>9.5299999999999994</v>
      </c>
      <c r="AA21" s="13">
        <v>9.57</v>
      </c>
      <c r="AB21" s="137">
        <v>29318000</v>
      </c>
      <c r="AC21" s="13">
        <v>9.57</v>
      </c>
      <c r="AD21" s="2">
        <f t="shared" si="1"/>
        <v>0.41000000000000014</v>
      </c>
      <c r="AE21" s="196">
        <f t="shared" si="2"/>
        <v>-1.5432098765432167E-2</v>
      </c>
    </row>
    <row r="22" spans="7:31" x14ac:dyDescent="0.25">
      <c r="W22" s="136">
        <v>42255</v>
      </c>
      <c r="X22" s="13">
        <v>9.8699999999999992</v>
      </c>
      <c r="Y22" s="13">
        <v>9.8699999999999992</v>
      </c>
      <c r="Z22" s="13">
        <v>9.6</v>
      </c>
      <c r="AA22" s="13">
        <v>9.7200000000000006</v>
      </c>
      <c r="AB22" s="137">
        <v>17975500</v>
      </c>
      <c r="AC22" s="13">
        <v>9.7200000000000006</v>
      </c>
      <c r="AD22" s="2">
        <f t="shared" si="1"/>
        <v>0.26999999999999957</v>
      </c>
      <c r="AE22" s="196">
        <f t="shared" si="2"/>
        <v>2.423603793466822E-2</v>
      </c>
    </row>
    <row r="23" spans="7:31" x14ac:dyDescent="0.25">
      <c r="W23" s="136">
        <v>42251</v>
      </c>
      <c r="X23" s="13">
        <v>9.39</v>
      </c>
      <c r="Y23" s="13">
        <v>9.64</v>
      </c>
      <c r="Z23" s="13">
        <v>9.3000000000000007</v>
      </c>
      <c r="AA23" s="13">
        <v>9.49</v>
      </c>
      <c r="AB23" s="137">
        <v>48097800</v>
      </c>
      <c r="AC23" s="13">
        <v>9.49</v>
      </c>
      <c r="AD23" s="2">
        <f t="shared" si="1"/>
        <v>0.33999999999999986</v>
      </c>
      <c r="AE23" s="196">
        <f t="shared" si="2"/>
        <v>-8.3594566353186739E-3</v>
      </c>
    </row>
    <row r="24" spans="7:31" x14ac:dyDescent="0.25">
      <c r="W24" s="136">
        <v>42250</v>
      </c>
      <c r="X24" s="13">
        <v>9.4</v>
      </c>
      <c r="Y24" s="13">
        <v>9.75</v>
      </c>
      <c r="Z24" s="13">
        <v>9.35</v>
      </c>
      <c r="AA24" s="13">
        <v>9.57</v>
      </c>
      <c r="AB24" s="137">
        <v>28178300</v>
      </c>
      <c r="AC24" s="13">
        <v>9.57</v>
      </c>
      <c r="AD24" s="2">
        <f t="shared" si="1"/>
        <v>0.40000000000000036</v>
      </c>
      <c r="AE24" s="196">
        <f t="shared" si="2"/>
        <v>2.682403433476388E-2</v>
      </c>
    </row>
    <row r="25" spans="7:31" x14ac:dyDescent="0.25">
      <c r="W25" s="136">
        <v>42249</v>
      </c>
      <c r="X25" s="13">
        <v>9.39</v>
      </c>
      <c r="Y25" s="13">
        <v>9.39</v>
      </c>
      <c r="Z25" s="13">
        <v>9.01</v>
      </c>
      <c r="AA25" s="13">
        <v>9.32</v>
      </c>
      <c r="AB25" s="137">
        <v>40290600</v>
      </c>
      <c r="AC25" s="13">
        <v>9.32</v>
      </c>
      <c r="AD25" s="2">
        <f t="shared" si="1"/>
        <v>0.38000000000000078</v>
      </c>
      <c r="AE25" s="196">
        <f t="shared" si="2"/>
        <v>1.0845986984815648E-2</v>
      </c>
    </row>
    <row r="26" spans="7:31" x14ac:dyDescent="0.25">
      <c r="W26" s="136">
        <v>42248</v>
      </c>
      <c r="X26" s="13">
        <v>9.15</v>
      </c>
      <c r="Y26" s="13">
        <v>9.32</v>
      </c>
      <c r="Z26" s="13">
        <v>9.07</v>
      </c>
      <c r="AA26" s="13">
        <v>9.2200000000000006</v>
      </c>
      <c r="AB26" s="137">
        <v>32615500</v>
      </c>
      <c r="AC26" s="13">
        <v>9.2200000000000006</v>
      </c>
      <c r="AD26" s="2">
        <f t="shared" si="1"/>
        <v>0.25</v>
      </c>
      <c r="AE26" s="196">
        <f t="shared" si="2"/>
        <v>-2.4338624338624215E-2</v>
      </c>
    </row>
    <row r="27" spans="7:31" x14ac:dyDescent="0.25">
      <c r="W27" s="136">
        <v>42247</v>
      </c>
      <c r="X27" s="13">
        <v>9.27</v>
      </c>
      <c r="Y27" s="13">
        <v>9.5299999999999994</v>
      </c>
      <c r="Z27" s="13">
        <v>9.2200000000000006</v>
      </c>
      <c r="AA27" s="13">
        <v>9.4499999999999993</v>
      </c>
      <c r="AB27" s="137">
        <v>30435400</v>
      </c>
      <c r="AC27" s="13">
        <v>9.4499999999999993</v>
      </c>
      <c r="AD27" s="2">
        <f t="shared" si="1"/>
        <v>0.30999999999999872</v>
      </c>
      <c r="AE27" s="196">
        <f t="shared" si="2"/>
        <v>4.2507970244420878E-3</v>
      </c>
    </row>
    <row r="28" spans="7:31" x14ac:dyDescent="0.25">
      <c r="W28" s="136">
        <v>42244</v>
      </c>
      <c r="X28" s="13">
        <v>8.8800000000000008</v>
      </c>
      <c r="Y28" s="13">
        <v>9.42</v>
      </c>
      <c r="Z28" s="13">
        <v>8.8000000000000007</v>
      </c>
      <c r="AA28" s="13">
        <v>9.41</v>
      </c>
      <c r="AB28" s="137">
        <v>42041400</v>
      </c>
      <c r="AC28" s="13">
        <v>9.41</v>
      </c>
      <c r="AD28" s="2">
        <f t="shared" si="1"/>
        <v>0.61999999999999922</v>
      </c>
      <c r="AE28" s="196">
        <f t="shared" si="2"/>
        <v>6.207674943566599E-2</v>
      </c>
    </row>
    <row r="29" spans="7:31" x14ac:dyDescent="0.25">
      <c r="W29" s="136">
        <v>42243</v>
      </c>
      <c r="X29" s="13">
        <v>8.4</v>
      </c>
      <c r="Y29" s="13">
        <v>8.92</v>
      </c>
      <c r="Z29" s="13">
        <v>8.3800000000000008</v>
      </c>
      <c r="AA29" s="13">
        <v>8.86</v>
      </c>
      <c r="AB29" s="137">
        <v>27250500</v>
      </c>
      <c r="AC29" s="13">
        <v>8.86</v>
      </c>
      <c r="AD29" s="2">
        <f t="shared" si="1"/>
        <v>0.53999999999999915</v>
      </c>
      <c r="AE29" s="196">
        <f t="shared" si="2"/>
        <v>7.2639225181597933E-2</v>
      </c>
    </row>
    <row r="30" spans="7:31" x14ac:dyDescent="0.25">
      <c r="W30" s="136">
        <v>42242</v>
      </c>
      <c r="X30" s="13">
        <v>8.26</v>
      </c>
      <c r="Y30" s="13">
        <v>8.2899999999999991</v>
      </c>
      <c r="Z30" s="13">
        <v>8.02</v>
      </c>
      <c r="AA30" s="13">
        <v>8.26</v>
      </c>
      <c r="AB30" s="137">
        <v>27639500</v>
      </c>
      <c r="AC30" s="13">
        <v>8.26</v>
      </c>
      <c r="AD30" s="2">
        <f t="shared" si="1"/>
        <v>0.26999999999999957</v>
      </c>
      <c r="AE30" s="196">
        <f t="shared" si="2"/>
        <v>1.8495684340320562E-2</v>
      </c>
    </row>
    <row r="31" spans="7:31" x14ac:dyDescent="0.25">
      <c r="W31" s="136">
        <v>42241</v>
      </c>
      <c r="X31" s="13">
        <v>8.6300000000000008</v>
      </c>
      <c r="Y31" s="13">
        <v>8.66</v>
      </c>
      <c r="Z31" s="13">
        <v>8.11</v>
      </c>
      <c r="AA31" s="13">
        <v>8.11</v>
      </c>
      <c r="AB31" s="137">
        <v>26058000</v>
      </c>
      <c r="AC31" s="13">
        <v>8.11</v>
      </c>
      <c r="AD31" s="2">
        <f t="shared" si="1"/>
        <v>0.55000000000000071</v>
      </c>
      <c r="AE31" s="196">
        <f t="shared" si="2"/>
        <v>-1.0975609756097571E-2</v>
      </c>
    </row>
    <row r="32" spans="7:31" x14ac:dyDescent="0.25">
      <c r="W32" s="136">
        <v>42240</v>
      </c>
      <c r="X32" s="13">
        <v>8.1999999999999993</v>
      </c>
      <c r="Y32" s="13">
        <v>8.5399999999999991</v>
      </c>
      <c r="Z32" s="13">
        <v>7.97</v>
      </c>
      <c r="AA32" s="13">
        <v>8.1999999999999993</v>
      </c>
      <c r="AB32" s="137">
        <v>41042900</v>
      </c>
      <c r="AC32" s="13">
        <v>8.1999999999999993</v>
      </c>
      <c r="AD32" s="2">
        <f t="shared" si="1"/>
        <v>0.5699999999999994</v>
      </c>
      <c r="AE32" s="196">
        <f t="shared" si="2"/>
        <v>-6.0710194730813405E-2</v>
      </c>
    </row>
    <row r="33" spans="15:31" x14ac:dyDescent="0.25">
      <c r="W33" s="136">
        <v>42237</v>
      </c>
      <c r="X33" s="13">
        <v>8.9700000000000006</v>
      </c>
      <c r="Y33" s="13">
        <v>8.98</v>
      </c>
      <c r="Z33" s="13">
        <v>8.73</v>
      </c>
      <c r="AA33" s="13">
        <v>8.73</v>
      </c>
      <c r="AB33" s="137">
        <v>25138900</v>
      </c>
      <c r="AC33" s="13">
        <v>8.73</v>
      </c>
      <c r="AD33" s="2">
        <f t="shared" si="1"/>
        <v>0.25</v>
      </c>
      <c r="AE33" s="196">
        <f t="shared" si="2"/>
        <v>-3.322259136212613E-2</v>
      </c>
    </row>
    <row r="34" spans="15:31" x14ac:dyDescent="0.25">
      <c r="W34" s="136">
        <v>42236</v>
      </c>
      <c r="X34" s="13">
        <v>9.19</v>
      </c>
      <c r="Y34" s="13">
        <v>9.2200000000000006</v>
      </c>
      <c r="Z34" s="13">
        <v>8.98</v>
      </c>
      <c r="AA34" s="13">
        <v>9.0299999999999994</v>
      </c>
      <c r="AB34" s="137">
        <v>17657900</v>
      </c>
      <c r="AC34" s="13">
        <v>9.0299999999999994</v>
      </c>
      <c r="AD34" s="2">
        <f t="shared" si="1"/>
        <v>0.24000000000000021</v>
      </c>
      <c r="AE34" s="196">
        <f t="shared" si="2"/>
        <v>-8.7815587266739659E-3</v>
      </c>
    </row>
    <row r="35" spans="15:31" x14ac:dyDescent="0.25">
      <c r="W35" s="136">
        <v>42235</v>
      </c>
      <c r="X35" s="13">
        <v>9.18</v>
      </c>
      <c r="Y35" s="13">
        <v>9.2899999999999991</v>
      </c>
      <c r="Z35" s="13">
        <v>9.1</v>
      </c>
      <c r="AA35" s="13">
        <v>9.11</v>
      </c>
      <c r="AB35" s="137">
        <v>18581600</v>
      </c>
      <c r="AC35" s="13">
        <v>9.11</v>
      </c>
      <c r="AD35" s="2">
        <f t="shared" si="1"/>
        <v>0.1899999999999995</v>
      </c>
      <c r="AE35" s="196">
        <f t="shared" si="2"/>
        <v>-1.7259978425027023E-2</v>
      </c>
    </row>
    <row r="36" spans="15:31" x14ac:dyDescent="0.25">
      <c r="W36" s="136">
        <v>42234</v>
      </c>
      <c r="X36" s="13">
        <v>9.3000000000000007</v>
      </c>
      <c r="Y36" s="13">
        <v>9.36</v>
      </c>
      <c r="Z36" s="13">
        <v>9.24</v>
      </c>
      <c r="AA36" s="13">
        <v>9.27</v>
      </c>
      <c r="AB36" s="137">
        <v>16213100</v>
      </c>
      <c r="AC36" s="13">
        <v>9.27</v>
      </c>
      <c r="AD36" s="2">
        <f t="shared" si="1"/>
        <v>0.11999999999999922</v>
      </c>
      <c r="AE36" s="196">
        <f t="shared" si="2"/>
        <v>-1.6967126193001114E-2</v>
      </c>
    </row>
    <row r="37" spans="15:31" x14ac:dyDescent="0.25">
      <c r="W37" s="136">
        <v>42233</v>
      </c>
      <c r="X37" s="13">
        <v>9.31</v>
      </c>
      <c r="Y37" s="13">
        <v>9.49</v>
      </c>
      <c r="Z37" s="13">
        <v>9.26</v>
      </c>
      <c r="AA37" s="13">
        <v>9.43</v>
      </c>
      <c r="AB37" s="137">
        <v>9865300</v>
      </c>
      <c r="AC37" s="13">
        <v>9.43</v>
      </c>
      <c r="AD37" s="2">
        <f t="shared" si="1"/>
        <v>0.23000000000000043</v>
      </c>
      <c r="AE37" s="196">
        <f t="shared" si="2"/>
        <v>2.1253985122209329E-3</v>
      </c>
    </row>
    <row r="38" spans="15:31" x14ac:dyDescent="0.25">
      <c r="W38" s="136">
        <v>42230</v>
      </c>
      <c r="X38" s="13">
        <v>9.32</v>
      </c>
      <c r="Y38" s="13">
        <v>9.43</v>
      </c>
      <c r="Z38" s="13">
        <v>9.2799999999999994</v>
      </c>
      <c r="AA38" s="13">
        <v>9.41</v>
      </c>
      <c r="AB38" s="137">
        <v>13221600</v>
      </c>
      <c r="AC38" s="13">
        <v>9.41</v>
      </c>
      <c r="AD38" s="2">
        <f t="shared" si="1"/>
        <v>0.15000000000000036</v>
      </c>
      <c r="AE38" s="196">
        <f t="shared" si="2"/>
        <v>1.074113856068748E-2</v>
      </c>
    </row>
    <row r="39" spans="15:31" ht="20.25" thickBot="1" x14ac:dyDescent="0.35">
      <c r="O39" s="15"/>
      <c r="P39" s="264" t="s">
        <v>83</v>
      </c>
      <c r="Q39" s="264"/>
      <c r="R39" s="49"/>
      <c r="T39" s="133" t="s">
        <v>144</v>
      </c>
      <c r="W39" s="136">
        <v>42229</v>
      </c>
      <c r="X39" s="13">
        <v>9.52</v>
      </c>
      <c r="Y39" s="13">
        <v>9.52</v>
      </c>
      <c r="Z39" s="13">
        <v>9.3000000000000007</v>
      </c>
      <c r="AA39" s="13">
        <v>9.31</v>
      </c>
      <c r="AB39" s="137">
        <v>14429800</v>
      </c>
      <c r="AC39" s="13">
        <v>9.31</v>
      </c>
      <c r="AD39" s="2">
        <f t="shared" si="1"/>
        <v>0.21999999999999886</v>
      </c>
      <c r="AE39" s="196">
        <f t="shared" si="2"/>
        <v>-2.1030494216614071E-2</v>
      </c>
    </row>
    <row r="40" spans="15:31" ht="15.75" thickTop="1" x14ac:dyDescent="0.25">
      <c r="O40" s="2"/>
      <c r="P40" s="125">
        <v>1.1000000000000001</v>
      </c>
      <c r="Q40" s="125">
        <f>P40*$Q$4</f>
        <v>12.078000000000001</v>
      </c>
      <c r="R40" s="49"/>
      <c r="T40" s="129" t="s">
        <v>126</v>
      </c>
      <c r="U40" s="130">
        <v>9.6300000000000008</v>
      </c>
      <c r="W40" s="136">
        <v>42228</v>
      </c>
      <c r="X40" s="13">
        <v>9.39</v>
      </c>
      <c r="Y40" s="13">
        <v>9.56</v>
      </c>
      <c r="Z40" s="13">
        <v>9.2799999999999994</v>
      </c>
      <c r="AA40" s="13">
        <v>9.51</v>
      </c>
      <c r="AB40" s="137">
        <v>28685600</v>
      </c>
      <c r="AC40" s="13">
        <v>9.51</v>
      </c>
      <c r="AD40" s="2">
        <f t="shared" si="1"/>
        <v>0.28000000000000114</v>
      </c>
      <c r="AE40" s="196">
        <f t="shared" si="2"/>
        <v>3.1645569620253333E-3</v>
      </c>
    </row>
    <row r="41" spans="15:31" x14ac:dyDescent="0.25">
      <c r="O41" s="2"/>
      <c r="P41" s="125">
        <v>1.0900000000000001</v>
      </c>
      <c r="Q41" s="125">
        <f t="shared" ref="Q41:Q60" si="4">P41*$Q$4</f>
        <v>11.968200000000001</v>
      </c>
      <c r="R41" s="49"/>
      <c r="T41" s="129" t="s">
        <v>127</v>
      </c>
      <c r="U41" s="130">
        <v>9.59</v>
      </c>
      <c r="W41" s="136">
        <v>42227</v>
      </c>
      <c r="X41" s="13">
        <v>9.6999999999999993</v>
      </c>
      <c r="Y41" s="13">
        <v>9.74</v>
      </c>
      <c r="Z41" s="13">
        <v>9.42</v>
      </c>
      <c r="AA41" s="13">
        <v>9.48</v>
      </c>
      <c r="AB41" s="137">
        <v>39681000</v>
      </c>
      <c r="AC41" s="13">
        <v>9.48</v>
      </c>
      <c r="AD41" s="2">
        <f t="shared" si="1"/>
        <v>0.32000000000000028</v>
      </c>
      <c r="AE41" s="196">
        <f t="shared" si="2"/>
        <v>-5.9523809523809534E-2</v>
      </c>
    </row>
    <row r="42" spans="15:31" x14ac:dyDescent="0.25">
      <c r="O42" s="2"/>
      <c r="P42" s="125">
        <v>1.08</v>
      </c>
      <c r="Q42" s="125">
        <f t="shared" si="4"/>
        <v>11.858400000000001</v>
      </c>
      <c r="R42" s="49"/>
      <c r="T42" s="129" t="s">
        <v>128</v>
      </c>
      <c r="U42" s="130" t="s">
        <v>176</v>
      </c>
      <c r="W42" s="136">
        <v>42226</v>
      </c>
      <c r="X42" s="13">
        <v>9.5299999999999994</v>
      </c>
      <c r="Y42" s="13">
        <v>10.09</v>
      </c>
      <c r="Z42" s="13">
        <v>9.41</v>
      </c>
      <c r="AA42" s="13">
        <v>10.08</v>
      </c>
      <c r="AB42" s="137">
        <v>27910500</v>
      </c>
      <c r="AC42" s="13">
        <v>10.08</v>
      </c>
      <c r="AD42" s="2">
        <f t="shared" si="1"/>
        <v>0.67999999999999972</v>
      </c>
      <c r="AE42" s="196">
        <f t="shared" si="2"/>
        <v>7.1200850159404805E-2</v>
      </c>
    </row>
    <row r="43" spans="15:31" x14ac:dyDescent="0.25">
      <c r="O43" s="2"/>
      <c r="P43" s="125">
        <v>1.07</v>
      </c>
      <c r="Q43" s="125">
        <f t="shared" si="4"/>
        <v>11.748600000000001</v>
      </c>
      <c r="R43" s="125"/>
      <c r="T43" s="129" t="s">
        <v>129</v>
      </c>
      <c r="U43" s="130" t="s">
        <v>177</v>
      </c>
      <c r="W43" s="136">
        <v>42223</v>
      </c>
      <c r="X43" s="13">
        <v>9.82</v>
      </c>
      <c r="Y43" s="13">
        <v>10.06</v>
      </c>
      <c r="Z43" s="13">
        <v>9.36</v>
      </c>
      <c r="AA43" s="13">
        <v>9.41</v>
      </c>
      <c r="AB43" s="137">
        <v>33190200</v>
      </c>
      <c r="AC43" s="13">
        <v>9.41</v>
      </c>
      <c r="AD43" s="2">
        <f t="shared" si="1"/>
        <v>0.70000000000000107</v>
      </c>
      <c r="AE43" s="196">
        <f t="shared" si="2"/>
        <v>-5.045408678102925E-2</v>
      </c>
    </row>
    <row r="44" spans="15:31" x14ac:dyDescent="0.25">
      <c r="O44" s="2"/>
      <c r="P44" s="125">
        <v>1.06</v>
      </c>
      <c r="Q44" s="125">
        <f t="shared" si="4"/>
        <v>11.638800000000002</v>
      </c>
      <c r="R44" s="125"/>
      <c r="T44" s="129" t="s">
        <v>130</v>
      </c>
      <c r="U44" s="130">
        <v>13.54</v>
      </c>
      <c r="W44" s="136">
        <v>42222</v>
      </c>
      <c r="X44" s="13">
        <v>9.76</v>
      </c>
      <c r="Y44" s="13">
        <v>9.9600000000000009</v>
      </c>
      <c r="Z44" s="13">
        <v>9.64</v>
      </c>
      <c r="AA44" s="13">
        <v>9.91</v>
      </c>
      <c r="AB44" s="137">
        <v>22662000</v>
      </c>
      <c r="AC44" s="13">
        <v>9.91</v>
      </c>
      <c r="AD44" s="2">
        <f t="shared" si="1"/>
        <v>0.32000000000000028</v>
      </c>
      <c r="AE44" s="196">
        <f t="shared" si="2"/>
        <v>1.5368852459016535E-2</v>
      </c>
    </row>
    <row r="45" spans="15:31" x14ac:dyDescent="0.25">
      <c r="O45" s="2"/>
      <c r="P45" s="125">
        <v>1.05</v>
      </c>
      <c r="Q45" s="125">
        <f t="shared" si="4"/>
        <v>11.529000000000002</v>
      </c>
      <c r="R45" s="125"/>
      <c r="T45" s="129" t="s">
        <v>131</v>
      </c>
      <c r="U45" s="130">
        <v>3.3125800000000001</v>
      </c>
      <c r="W45" s="136">
        <v>42221</v>
      </c>
      <c r="X45" s="13">
        <v>9.91</v>
      </c>
      <c r="Y45" s="13">
        <v>10.15</v>
      </c>
      <c r="Z45" s="13">
        <v>9.75</v>
      </c>
      <c r="AA45" s="13">
        <v>9.76</v>
      </c>
      <c r="AB45" s="137">
        <v>24967600</v>
      </c>
      <c r="AC45" s="13">
        <v>9.76</v>
      </c>
      <c r="AD45" s="2">
        <f t="shared" si="1"/>
        <v>0.40000000000000036</v>
      </c>
      <c r="AE45" s="196" t="e">
        <f t="shared" si="2"/>
        <v>#DIV/0!</v>
      </c>
    </row>
    <row r="46" spans="15:31" x14ac:dyDescent="0.25">
      <c r="O46" s="2"/>
      <c r="P46" s="125">
        <v>1.04</v>
      </c>
      <c r="Q46" s="125">
        <f t="shared" si="4"/>
        <v>11.4192</v>
      </c>
      <c r="R46" s="125"/>
      <c r="T46" s="129" t="s">
        <v>132</v>
      </c>
      <c r="U46" s="131" t="s">
        <v>138</v>
      </c>
      <c r="W46" s="136">
        <v>42221</v>
      </c>
      <c r="X46" s="13" t="s">
        <v>152</v>
      </c>
      <c r="Y46" s="13"/>
      <c r="Z46" s="13"/>
      <c r="AA46" s="13"/>
      <c r="AB46" s="137"/>
      <c r="AC46" s="13"/>
      <c r="AD46" s="2">
        <f t="shared" si="1"/>
        <v>0</v>
      </c>
      <c r="AE46" s="196">
        <f t="shared" si="2"/>
        <v>-1</v>
      </c>
    </row>
    <row r="47" spans="15:31" x14ac:dyDescent="0.25">
      <c r="O47" s="2"/>
      <c r="P47" s="125">
        <v>1.03</v>
      </c>
      <c r="Q47" s="125">
        <f t="shared" si="4"/>
        <v>11.3094</v>
      </c>
      <c r="R47" s="125"/>
      <c r="T47" s="129"/>
      <c r="U47" s="130"/>
      <c r="W47" s="136">
        <v>42220</v>
      </c>
      <c r="X47" s="13">
        <v>9.94</v>
      </c>
      <c r="Y47" s="13">
        <v>10.07</v>
      </c>
      <c r="Z47" s="13">
        <v>9.68</v>
      </c>
      <c r="AA47" s="13">
        <v>9.73</v>
      </c>
      <c r="AB47" s="137">
        <v>24551600</v>
      </c>
      <c r="AC47" s="13">
        <v>9.6999999999999993</v>
      </c>
      <c r="AD47" s="2">
        <f t="shared" si="1"/>
        <v>0.39000000000000057</v>
      </c>
      <c r="AE47" s="196">
        <f t="shared" si="2"/>
        <v>9.3652445369407644E-3</v>
      </c>
    </row>
    <row r="48" spans="15:31" x14ac:dyDescent="0.25">
      <c r="O48" s="2"/>
      <c r="P48" s="125">
        <v>1.02</v>
      </c>
      <c r="Q48" s="125">
        <f t="shared" si="4"/>
        <v>11.1996</v>
      </c>
      <c r="R48" s="125"/>
      <c r="T48" s="129" t="s">
        <v>133</v>
      </c>
      <c r="U48" s="130" t="s">
        <v>178</v>
      </c>
      <c r="W48" s="136">
        <v>42219</v>
      </c>
      <c r="X48" s="13">
        <v>9.82</v>
      </c>
      <c r="Y48" s="13">
        <v>9.82</v>
      </c>
      <c r="Z48" s="13">
        <v>9.58</v>
      </c>
      <c r="AA48" s="13">
        <v>9.64</v>
      </c>
      <c r="AB48" s="137">
        <v>21546200</v>
      </c>
      <c r="AC48" s="13">
        <v>9.61</v>
      </c>
      <c r="AD48" s="2">
        <f t="shared" si="1"/>
        <v>0.24000000000000021</v>
      </c>
      <c r="AE48" s="196">
        <f t="shared" si="2"/>
        <v>-2.3373983739837456E-2</v>
      </c>
    </row>
    <row r="49" spans="15:31" x14ac:dyDescent="0.25">
      <c r="O49" s="2"/>
      <c r="P49" s="125">
        <v>1.01</v>
      </c>
      <c r="Q49" s="125">
        <f t="shared" si="4"/>
        <v>11.0898</v>
      </c>
      <c r="R49" s="125"/>
      <c r="T49" s="129" t="s">
        <v>134</v>
      </c>
      <c r="U49" s="130" t="s">
        <v>139</v>
      </c>
      <c r="W49" s="136">
        <v>42216</v>
      </c>
      <c r="X49" s="13">
        <v>10.09</v>
      </c>
      <c r="Y49" s="13">
        <v>10.14</v>
      </c>
      <c r="Z49" s="13">
        <v>9.86</v>
      </c>
      <c r="AA49" s="13">
        <v>9.8699999999999992</v>
      </c>
      <c r="AB49" s="137">
        <v>18334500</v>
      </c>
      <c r="AC49" s="13">
        <v>9.84</v>
      </c>
      <c r="AD49" s="2">
        <f t="shared" si="1"/>
        <v>0.28000000000000114</v>
      </c>
      <c r="AE49" s="196">
        <f t="shared" si="2"/>
        <v>-1.1055276381909507E-2</v>
      </c>
    </row>
    <row r="50" spans="15:31" x14ac:dyDescent="0.25">
      <c r="O50" s="2"/>
      <c r="P50" s="125">
        <v>1</v>
      </c>
      <c r="Q50" s="125">
        <f t="shared" si="4"/>
        <v>10.98</v>
      </c>
      <c r="R50" s="125"/>
      <c r="T50" s="129" t="s">
        <v>135</v>
      </c>
      <c r="U50" s="132">
        <v>19595512</v>
      </c>
      <c r="W50" s="136">
        <v>42215</v>
      </c>
      <c r="X50" s="13">
        <v>10.19</v>
      </c>
      <c r="Y50" s="13">
        <v>10.25</v>
      </c>
      <c r="Z50" s="13">
        <v>9.8800000000000008</v>
      </c>
      <c r="AA50" s="13">
        <v>9.98</v>
      </c>
      <c r="AB50" s="137">
        <v>19834700</v>
      </c>
      <c r="AC50" s="13">
        <v>9.9499999999999993</v>
      </c>
      <c r="AD50" s="2">
        <f t="shared" si="1"/>
        <v>0.36999999999999922</v>
      </c>
      <c r="AE50" s="196">
        <f t="shared" si="2"/>
        <v>-1.7769002961500635E-2</v>
      </c>
    </row>
    <row r="51" spans="15:31" x14ac:dyDescent="0.25">
      <c r="O51" s="2"/>
      <c r="P51" s="125">
        <v>0.99</v>
      </c>
      <c r="Q51" s="125">
        <f t="shared" si="4"/>
        <v>10.870200000000001</v>
      </c>
      <c r="R51" s="125"/>
      <c r="T51" s="129" t="s">
        <v>140</v>
      </c>
      <c r="U51" s="132">
        <v>24125700</v>
      </c>
      <c r="W51" s="136">
        <v>42214</v>
      </c>
      <c r="X51" s="13">
        <v>9.92</v>
      </c>
      <c r="Y51" s="13">
        <v>10.220000000000001</v>
      </c>
      <c r="Z51" s="13">
        <v>9.89</v>
      </c>
      <c r="AA51" s="13">
        <v>10.16</v>
      </c>
      <c r="AB51" s="137">
        <v>31605600</v>
      </c>
      <c r="AC51" s="13">
        <v>10.130000000000001</v>
      </c>
      <c r="AD51" s="2">
        <f t="shared" si="1"/>
        <v>0.33000000000000007</v>
      </c>
      <c r="AE51" s="196">
        <f t="shared" si="2"/>
        <v>2.9471544715447218E-2</v>
      </c>
    </row>
    <row r="52" spans="15:31" x14ac:dyDescent="0.25">
      <c r="O52" s="2"/>
      <c r="P52" s="125">
        <v>0.98</v>
      </c>
      <c r="Q52" s="125">
        <f t="shared" si="4"/>
        <v>10.760400000000001</v>
      </c>
      <c r="R52" s="125"/>
      <c r="T52" s="129" t="s">
        <v>136</v>
      </c>
      <c r="U52" s="130" t="s">
        <v>179</v>
      </c>
      <c r="W52" s="136">
        <v>42213</v>
      </c>
      <c r="X52" s="13">
        <v>9.75</v>
      </c>
      <c r="Y52" s="13">
        <v>9.93</v>
      </c>
      <c r="Z52" s="13">
        <v>9.61</v>
      </c>
      <c r="AA52" s="13">
        <v>9.8699999999999992</v>
      </c>
      <c r="AB52" s="137">
        <v>27138600</v>
      </c>
      <c r="AC52" s="13">
        <v>9.84</v>
      </c>
      <c r="AD52" s="2">
        <f t="shared" si="1"/>
        <v>0.32000000000000028</v>
      </c>
      <c r="AE52" s="196">
        <f t="shared" si="2"/>
        <v>2.6068821689259725E-2</v>
      </c>
    </row>
    <row r="53" spans="15:31" x14ac:dyDescent="0.25">
      <c r="O53" s="2"/>
      <c r="P53" s="125">
        <v>0.97</v>
      </c>
      <c r="Q53" s="125">
        <f t="shared" si="4"/>
        <v>10.650600000000001</v>
      </c>
      <c r="R53" s="125"/>
      <c r="T53" s="129" t="s">
        <v>141</v>
      </c>
      <c r="U53" s="130">
        <v>20.100000000000001</v>
      </c>
      <c r="W53" s="136">
        <v>42212</v>
      </c>
      <c r="X53" s="13">
        <v>9.7100000000000009</v>
      </c>
      <c r="Y53" s="13">
        <v>9.99</v>
      </c>
      <c r="Z53" s="13">
        <v>9.59</v>
      </c>
      <c r="AA53" s="13">
        <v>9.6199999999999992</v>
      </c>
      <c r="AB53" s="137">
        <v>27877700</v>
      </c>
      <c r="AC53" s="13">
        <v>9.59</v>
      </c>
      <c r="AD53" s="2">
        <f t="shared" si="1"/>
        <v>0.40000000000000036</v>
      </c>
      <c r="AE53" s="196">
        <f t="shared" si="2"/>
        <v>-1.942740286298561E-2</v>
      </c>
    </row>
    <row r="54" spans="15:31" x14ac:dyDescent="0.25">
      <c r="O54" s="2"/>
      <c r="P54" s="125">
        <v>0.96</v>
      </c>
      <c r="Q54" s="125">
        <f t="shared" si="4"/>
        <v>10.540800000000001</v>
      </c>
      <c r="R54" s="125"/>
      <c r="T54" s="129" t="s">
        <v>142</v>
      </c>
      <c r="U54" s="130">
        <v>0.48</v>
      </c>
      <c r="W54" s="136">
        <v>42209</v>
      </c>
      <c r="X54" s="13">
        <v>9.91</v>
      </c>
      <c r="Y54" s="13">
        <v>9.91</v>
      </c>
      <c r="Z54" s="13">
        <v>9.65</v>
      </c>
      <c r="AA54" s="13">
        <v>9.81</v>
      </c>
      <c r="AB54" s="137">
        <v>27614400</v>
      </c>
      <c r="AC54" s="13">
        <v>9.7799999999999994</v>
      </c>
      <c r="AD54" s="2">
        <f t="shared" si="1"/>
        <v>0.25999999999999979</v>
      </c>
      <c r="AE54" s="196">
        <f t="shared" si="2"/>
        <v>-1.5105740181268867E-2</v>
      </c>
    </row>
    <row r="55" spans="15:31" x14ac:dyDescent="0.25">
      <c r="O55" s="2"/>
      <c r="P55" s="125">
        <v>0.95</v>
      </c>
      <c r="Q55" s="125">
        <f t="shared" si="4"/>
        <v>10.430999999999999</v>
      </c>
      <c r="R55" s="125"/>
      <c r="T55" s="129" t="s">
        <v>137</v>
      </c>
      <c r="U55" s="130" t="s">
        <v>143</v>
      </c>
      <c r="W55" s="136">
        <v>42208</v>
      </c>
      <c r="X55" s="13">
        <v>10.09</v>
      </c>
      <c r="Y55" s="13">
        <v>10.19</v>
      </c>
      <c r="Z55" s="13">
        <v>9.9</v>
      </c>
      <c r="AA55" s="13">
        <v>9.9600000000000009</v>
      </c>
      <c r="AB55" s="137">
        <v>21993800</v>
      </c>
      <c r="AC55" s="13">
        <v>9.93</v>
      </c>
      <c r="AD55" s="2">
        <f t="shared" si="1"/>
        <v>0.28999999999999915</v>
      </c>
      <c r="AE55" s="196">
        <f t="shared" si="2"/>
        <v>-3.0120481927712328E-3</v>
      </c>
    </row>
    <row r="56" spans="15:31" x14ac:dyDescent="0.25">
      <c r="O56" s="2"/>
      <c r="P56" s="125">
        <v>0.94</v>
      </c>
      <c r="Q56" s="125">
        <f t="shared" si="4"/>
        <v>10.321199999999999</v>
      </c>
      <c r="R56" s="125"/>
      <c r="W56" s="136">
        <v>42207</v>
      </c>
      <c r="X56" s="13">
        <v>10.16</v>
      </c>
      <c r="Y56" s="13">
        <v>10.16</v>
      </c>
      <c r="Z56" s="13">
        <v>9.9600000000000009</v>
      </c>
      <c r="AA56" s="13">
        <v>9.99</v>
      </c>
      <c r="AB56" s="137">
        <v>40629000</v>
      </c>
      <c r="AC56" s="13">
        <v>9.9600000000000009</v>
      </c>
      <c r="AD56" s="2">
        <f t="shared" si="1"/>
        <v>0.19999999999999929</v>
      </c>
      <c r="AE56" s="196">
        <f t="shared" si="2"/>
        <v>-2.3529411764705688E-2</v>
      </c>
    </row>
    <row r="57" spans="15:31" x14ac:dyDescent="0.25">
      <c r="O57" s="2"/>
      <c r="P57" s="125">
        <v>0.93</v>
      </c>
      <c r="Q57" s="125">
        <f t="shared" si="4"/>
        <v>10.211400000000001</v>
      </c>
      <c r="R57" s="125"/>
      <c r="W57" s="136">
        <v>42206</v>
      </c>
      <c r="X57" s="13">
        <v>10.199999999999999</v>
      </c>
      <c r="Y57" s="13">
        <v>10.44</v>
      </c>
      <c r="Z57" s="13">
        <v>10.16</v>
      </c>
      <c r="AA57" s="13">
        <v>10.23</v>
      </c>
      <c r="AB57" s="137">
        <v>24257300</v>
      </c>
      <c r="AC57" s="13">
        <v>10.199999999999999</v>
      </c>
      <c r="AD57" s="2">
        <f t="shared" si="1"/>
        <v>0.27999999999999936</v>
      </c>
      <c r="AE57" s="196">
        <f t="shared" si="2"/>
        <v>2.9498525073745618E-3</v>
      </c>
    </row>
    <row r="58" spans="15:31" x14ac:dyDescent="0.25">
      <c r="O58" s="2"/>
      <c r="P58" s="125">
        <v>0.92</v>
      </c>
      <c r="Q58" s="125">
        <f t="shared" si="4"/>
        <v>10.101600000000001</v>
      </c>
      <c r="R58" s="125"/>
      <c r="W58" s="136">
        <v>42205</v>
      </c>
      <c r="X58" s="13">
        <v>10.45</v>
      </c>
      <c r="Y58" s="13">
        <v>10.47</v>
      </c>
      <c r="Z58" s="13">
        <v>10.18</v>
      </c>
      <c r="AA58" s="13">
        <v>10.199999999999999</v>
      </c>
      <c r="AB58" s="137">
        <v>22766800</v>
      </c>
      <c r="AC58" s="13">
        <v>10.17</v>
      </c>
      <c r="AD58" s="2">
        <f t="shared" si="1"/>
        <v>0.29000000000000092</v>
      </c>
      <c r="AE58" s="196">
        <f t="shared" si="2"/>
        <v>-2.7724665391969494E-2</v>
      </c>
    </row>
    <row r="59" spans="15:31" x14ac:dyDescent="0.25">
      <c r="O59" s="2"/>
      <c r="P59" s="125">
        <v>0.91</v>
      </c>
      <c r="Q59" s="125">
        <f t="shared" si="4"/>
        <v>9.9918000000000013</v>
      </c>
      <c r="R59" s="125"/>
      <c r="W59" s="136">
        <v>42202</v>
      </c>
      <c r="X59" s="13">
        <v>10.49</v>
      </c>
      <c r="Y59" s="13">
        <v>10.55</v>
      </c>
      <c r="Z59" s="13">
        <v>10.36</v>
      </c>
      <c r="AA59" s="13">
        <v>10.49</v>
      </c>
      <c r="AB59" s="137">
        <v>16003600</v>
      </c>
      <c r="AC59" s="13">
        <v>10.46</v>
      </c>
      <c r="AD59" s="2">
        <f t="shared" si="1"/>
        <v>0.19000000000000128</v>
      </c>
      <c r="AE59" s="196">
        <f t="shared" si="2"/>
        <v>-1.9083969465648609E-3</v>
      </c>
    </row>
    <row r="60" spans="15:31" x14ac:dyDescent="0.25">
      <c r="O60" s="2"/>
      <c r="P60" s="125">
        <v>0.9</v>
      </c>
      <c r="Q60" s="125">
        <f t="shared" si="4"/>
        <v>9.8820000000000014</v>
      </c>
      <c r="R60" s="125"/>
      <c r="W60" s="136">
        <v>42201</v>
      </c>
      <c r="X60" s="13">
        <v>10.65</v>
      </c>
      <c r="Y60" s="13">
        <v>10.65</v>
      </c>
      <c r="Z60" s="13">
        <v>10.43</v>
      </c>
      <c r="AA60" s="13">
        <v>10.51</v>
      </c>
      <c r="AB60" s="137">
        <v>16344600</v>
      </c>
      <c r="AC60" s="13">
        <v>10.48</v>
      </c>
      <c r="AD60" s="2">
        <f t="shared" si="1"/>
        <v>0.22000000000000064</v>
      </c>
      <c r="AE60" s="196">
        <f t="shared" si="2"/>
        <v>-5.6925996204932883E-3</v>
      </c>
    </row>
    <row r="61" spans="15:31" x14ac:dyDescent="0.25">
      <c r="W61" s="136">
        <v>42200</v>
      </c>
      <c r="X61" s="13">
        <v>10.77</v>
      </c>
      <c r="Y61" s="13">
        <v>10.79</v>
      </c>
      <c r="Z61" s="13">
        <v>10.52</v>
      </c>
      <c r="AA61" s="13">
        <v>10.57</v>
      </c>
      <c r="AB61" s="137">
        <v>19278600</v>
      </c>
      <c r="AC61" s="13">
        <v>10.54</v>
      </c>
      <c r="AD61" s="2">
        <f t="shared" si="1"/>
        <v>0.26999999999999957</v>
      </c>
      <c r="AE61" s="196">
        <f t="shared" si="2"/>
        <v>-1.862197392923659E-2</v>
      </c>
    </row>
    <row r="62" spans="15:31" x14ac:dyDescent="0.25">
      <c r="W62" s="136">
        <v>42199</v>
      </c>
      <c r="X62" s="13">
        <v>10.77</v>
      </c>
      <c r="Y62" s="13">
        <v>10.86</v>
      </c>
      <c r="Z62" s="13">
        <v>10.65</v>
      </c>
      <c r="AA62" s="13">
        <v>10.77</v>
      </c>
      <c r="AB62" s="137">
        <v>17365100</v>
      </c>
      <c r="AC62" s="13">
        <v>10.74</v>
      </c>
      <c r="AD62" s="2">
        <f t="shared" si="1"/>
        <v>0.20999999999999908</v>
      </c>
      <c r="AE62" s="196">
        <f t="shared" si="2"/>
        <v>-4.633920296570837E-3</v>
      </c>
    </row>
    <row r="63" spans="15:31" x14ac:dyDescent="0.25">
      <c r="W63" s="136">
        <v>42198</v>
      </c>
      <c r="X63" s="13">
        <v>10.77</v>
      </c>
      <c r="Y63" s="13">
        <v>10.84</v>
      </c>
      <c r="Z63" s="13">
        <v>10.69</v>
      </c>
      <c r="AA63" s="13">
        <v>10.82</v>
      </c>
      <c r="AB63" s="137">
        <v>19075700</v>
      </c>
      <c r="AC63" s="13">
        <v>10.79</v>
      </c>
      <c r="AD63" s="2">
        <f t="shared" si="1"/>
        <v>0.15000000000000036</v>
      </c>
      <c r="AE63" s="196">
        <f t="shared" si="2"/>
        <v>1.7924528301886733E-2</v>
      </c>
    </row>
    <row r="64" spans="15:31" x14ac:dyDescent="0.25">
      <c r="W64" s="136">
        <v>42195</v>
      </c>
      <c r="X64" s="13">
        <v>10.77</v>
      </c>
      <c r="Y64" s="13">
        <v>10.87</v>
      </c>
      <c r="Z64" s="13">
        <v>10.61</v>
      </c>
      <c r="AA64" s="13">
        <v>10.63</v>
      </c>
      <c r="AB64" s="137">
        <v>23818300</v>
      </c>
      <c r="AC64" s="13">
        <v>10.6</v>
      </c>
      <c r="AD64" s="2">
        <f t="shared" si="1"/>
        <v>0.25999999999999979</v>
      </c>
      <c r="AE64" s="196">
        <f t="shared" si="2"/>
        <v>3.7878787878786735E-3</v>
      </c>
    </row>
    <row r="65" spans="23:31" x14ac:dyDescent="0.25">
      <c r="W65" s="136">
        <v>42194</v>
      </c>
      <c r="X65" s="13">
        <v>10.74</v>
      </c>
      <c r="Y65" s="13">
        <v>10.97</v>
      </c>
      <c r="Z65" s="13">
        <v>10.57</v>
      </c>
      <c r="AA65" s="13">
        <v>10.59</v>
      </c>
      <c r="AB65" s="137">
        <v>40237700</v>
      </c>
      <c r="AC65" s="13">
        <v>10.56</v>
      </c>
      <c r="AD65" s="2">
        <f t="shared" si="1"/>
        <v>0.40000000000000036</v>
      </c>
      <c r="AE65" s="196">
        <f t="shared" si="2"/>
        <v>8.5959885386819312E-3</v>
      </c>
    </row>
    <row r="66" spans="23:31" x14ac:dyDescent="0.25">
      <c r="W66" s="136">
        <v>42193</v>
      </c>
      <c r="X66" s="13">
        <v>10.95</v>
      </c>
      <c r="Y66" s="13">
        <v>11</v>
      </c>
      <c r="Z66" s="13">
        <v>10.39</v>
      </c>
      <c r="AA66" s="13">
        <v>10.5</v>
      </c>
      <c r="AB66" s="137">
        <v>45976600</v>
      </c>
      <c r="AC66" s="13">
        <v>10.47</v>
      </c>
      <c r="AD66" s="2">
        <f t="shared" si="1"/>
        <v>0.60999999999999943</v>
      </c>
      <c r="AE66" s="196">
        <f t="shared" si="2"/>
        <v>-5.0770625566636363E-2</v>
      </c>
    </row>
    <row r="67" spans="23:31" x14ac:dyDescent="0.25">
      <c r="W67" s="136">
        <v>42192</v>
      </c>
      <c r="X67" s="13">
        <v>10.96</v>
      </c>
      <c r="Y67" s="13">
        <v>11.11</v>
      </c>
      <c r="Z67" s="13">
        <v>10.58</v>
      </c>
      <c r="AA67" s="13">
        <v>11.06</v>
      </c>
      <c r="AB67" s="137">
        <v>31468600</v>
      </c>
      <c r="AC67" s="13">
        <v>11.03</v>
      </c>
      <c r="AD67" s="2">
        <f t="shared" si="1"/>
        <v>0.52999999999999936</v>
      </c>
      <c r="AE67" s="196">
        <f t="shared" si="2"/>
        <v>2.7272727272726893E-3</v>
      </c>
    </row>
    <row r="68" spans="23:31" x14ac:dyDescent="0.25">
      <c r="W68" s="136">
        <v>42191</v>
      </c>
      <c r="X68" s="13">
        <v>10.95</v>
      </c>
      <c r="Y68" s="13">
        <v>11.13</v>
      </c>
      <c r="Z68" s="13">
        <v>10.92</v>
      </c>
      <c r="AA68" s="13">
        <v>11.03</v>
      </c>
      <c r="AB68" s="137">
        <v>18040300</v>
      </c>
      <c r="AC68" s="13">
        <v>11</v>
      </c>
      <c r="AD68" s="2">
        <f>Y68-Z68</f>
        <v>0.21000000000000085</v>
      </c>
      <c r="AE68" s="196" t="e">
        <f>AC68/AC69-1</f>
        <v>#DIV/0!</v>
      </c>
    </row>
    <row r="69" spans="23:31" x14ac:dyDescent="0.25">
      <c r="W69" s="138" t="s">
        <v>153</v>
      </c>
      <c r="X69" s="138"/>
      <c r="Y69" s="138"/>
      <c r="Z69" s="138"/>
      <c r="AA69" s="138"/>
      <c r="AB69" s="138"/>
      <c r="AC69" s="138"/>
      <c r="AD69" s="2">
        <f>Y69-Z69</f>
        <v>0</v>
      </c>
      <c r="AE69" s="196" t="e">
        <f>AC69/AC70-1</f>
        <v>#DIV/0!</v>
      </c>
    </row>
  </sheetData>
  <mergeCells count="1">
    <mergeCell ref="P39:Q39"/>
  </mergeCells>
  <conditionalFormatting sqref="Q7">
    <cfRule type="expression" dxfId="55" priority="8">
      <formula>Q7&gt;0</formula>
    </cfRule>
    <cfRule type="expression" dxfId="54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91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37">
        <v>2303200</v>
      </c>
      <c r="AC2" s="13">
        <v>21.17</v>
      </c>
      <c r="AD2" s="2">
        <f>Y2-Z2</f>
        <v>0.78000000000000114</v>
      </c>
      <c r="AE2" s="196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21.17</v>
      </c>
      <c r="W3" s="191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37">
        <v>3406000</v>
      </c>
      <c r="AC3" s="13">
        <v>21.39</v>
      </c>
      <c r="AD3" s="2">
        <f t="shared" ref="AD3:AD66" si="1">Y3-Z3</f>
        <v>0.85000000000000142</v>
      </c>
      <c r="AE3" s="196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21.17</v>
      </c>
      <c r="W4" s="191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37">
        <v>2301400</v>
      </c>
      <c r="AC4" s="13">
        <v>20.49</v>
      </c>
      <c r="AD4" s="2">
        <f t="shared" si="1"/>
        <v>1.5999999999999979</v>
      </c>
      <c r="AE4" s="196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91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37">
        <v>2182800</v>
      </c>
      <c r="AC5" s="13">
        <v>19.52</v>
      </c>
      <c r="AD5" s="2">
        <f t="shared" si="1"/>
        <v>0.83999999999999986</v>
      </c>
      <c r="AE5" s="196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91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37">
        <v>1456600</v>
      </c>
      <c r="AC6" s="13">
        <v>19.11</v>
      </c>
      <c r="AD6" s="2">
        <f t="shared" si="1"/>
        <v>0.52999999999999758</v>
      </c>
      <c r="AE6" s="196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4" t="s">
        <v>237</v>
      </c>
      <c r="W7" s="191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37">
        <v>1204700</v>
      </c>
      <c r="AC7" s="13">
        <v>18.64</v>
      </c>
      <c r="AD7" s="2">
        <f t="shared" si="1"/>
        <v>0.58999999999999986</v>
      </c>
      <c r="AE7" s="196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91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37">
        <v>1406600</v>
      </c>
      <c r="AC8" s="13">
        <v>18.739999999999998</v>
      </c>
      <c r="AD8" s="2">
        <f t="shared" si="1"/>
        <v>0.64000000000000057</v>
      </c>
      <c r="AE8" s="196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91">
        <v>42272</v>
      </c>
      <c r="X9" s="13">
        <v>19.8</v>
      </c>
      <c r="Y9" s="13">
        <v>19.8</v>
      </c>
      <c r="Z9" s="13">
        <v>19.21</v>
      </c>
      <c r="AA9" s="13">
        <v>19.36</v>
      </c>
      <c r="AB9" s="137">
        <v>1278800</v>
      </c>
      <c r="AC9" s="13">
        <v>19.36</v>
      </c>
      <c r="AD9" s="2">
        <f t="shared" si="1"/>
        <v>0.58999999999999986</v>
      </c>
      <c r="AE9" s="196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91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37">
        <v>1871400</v>
      </c>
      <c r="AC10" s="13">
        <v>19.52</v>
      </c>
      <c r="AD10" s="2">
        <f t="shared" si="1"/>
        <v>0.88999999999999702</v>
      </c>
      <c r="AE10" s="196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91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37">
        <v>1122500</v>
      </c>
      <c r="AC11" s="13">
        <v>19.41</v>
      </c>
      <c r="AD11" s="2">
        <f t="shared" si="1"/>
        <v>0.82999999999999829</v>
      </c>
      <c r="AE11" s="196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1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37">
        <v>1282800</v>
      </c>
      <c r="AC12" s="13">
        <v>19.79</v>
      </c>
      <c r="AD12" s="2">
        <f t="shared" si="1"/>
        <v>0.71000000000000085</v>
      </c>
      <c r="AE12" s="196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91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37">
        <v>954200</v>
      </c>
      <c r="AC13" s="13">
        <v>20.190000000000001</v>
      </c>
      <c r="AD13" s="2">
        <f t="shared" si="1"/>
        <v>0.78999999999999915</v>
      </c>
      <c r="AE13" s="196">
        <f t="shared" si="2"/>
        <v>-9.8087297694947617E-3</v>
      </c>
    </row>
    <row r="14" spans="1:31" x14ac:dyDescent="0.25">
      <c r="W14" s="191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37">
        <v>1829900</v>
      </c>
      <c r="AC14" s="13">
        <v>20.39</v>
      </c>
      <c r="AD14" s="2">
        <f t="shared" si="1"/>
        <v>0.51999999999999957</v>
      </c>
      <c r="AE14" s="196">
        <f t="shared" si="2"/>
        <v>-1.2590799031476863E-2</v>
      </c>
    </row>
    <row r="15" spans="1:31" x14ac:dyDescent="0.25">
      <c r="W15" s="191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37">
        <v>1423000</v>
      </c>
      <c r="AC15" s="13">
        <v>20.65</v>
      </c>
      <c r="AD15" s="2">
        <f t="shared" si="1"/>
        <v>0.62999999999999901</v>
      </c>
      <c r="AE15" s="196">
        <f t="shared" si="2"/>
        <v>8.7933561309232466E-3</v>
      </c>
    </row>
    <row r="16" spans="1:31" x14ac:dyDescent="0.25">
      <c r="W16" s="191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37">
        <v>2081800</v>
      </c>
      <c r="AC16" s="13">
        <v>20.47</v>
      </c>
      <c r="AD16" s="2">
        <f t="shared" si="1"/>
        <v>0.76000000000000156</v>
      </c>
      <c r="AE16" s="196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91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37">
        <v>2071300</v>
      </c>
      <c r="AC17" s="13">
        <v>20.13</v>
      </c>
      <c r="AD17" s="2">
        <f t="shared" si="1"/>
        <v>0.67000000000000171</v>
      </c>
      <c r="AE17" s="196">
        <f t="shared" si="2"/>
        <v>3.3898305084745672E-2</v>
      </c>
    </row>
    <row r="18" spans="1:31" x14ac:dyDescent="0.25">
      <c r="W18" s="191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37">
        <v>1421200</v>
      </c>
      <c r="AC18" s="13">
        <v>19.47</v>
      </c>
      <c r="AD18" s="2">
        <f t="shared" si="1"/>
        <v>0.42000000000000171</v>
      </c>
      <c r="AE18" s="196">
        <f t="shared" si="2"/>
        <v>1.5432098765431057E-3</v>
      </c>
    </row>
    <row r="19" spans="1:31" x14ac:dyDescent="0.25">
      <c r="W19" s="191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37">
        <v>2094800</v>
      </c>
      <c r="AC19" s="13">
        <v>19.440000000000001</v>
      </c>
      <c r="AD19" s="2">
        <f t="shared" si="1"/>
        <v>0.80000000000000071</v>
      </c>
      <c r="AE19" s="196">
        <f t="shared" si="2"/>
        <v>3.6247334754797356E-2</v>
      </c>
    </row>
    <row r="20" spans="1:31" x14ac:dyDescent="0.25">
      <c r="W20" s="191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37">
        <v>2719900</v>
      </c>
      <c r="AC20" s="13">
        <v>18.760000000000002</v>
      </c>
      <c r="AD20" s="2">
        <f t="shared" si="1"/>
        <v>0.71000000000000085</v>
      </c>
      <c r="AE20" s="196">
        <f t="shared" si="2"/>
        <v>1.1866235167206085E-2</v>
      </c>
    </row>
    <row r="21" spans="1:31" x14ac:dyDescent="0.25">
      <c r="W21" s="191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37">
        <v>2118500</v>
      </c>
      <c r="AC21" s="13">
        <v>18.54</v>
      </c>
      <c r="AD21" s="2">
        <f t="shared" si="1"/>
        <v>1.5500000000000007</v>
      </c>
      <c r="AE21" s="196">
        <f t="shared" si="2"/>
        <v>-6.5524193548387122E-2</v>
      </c>
    </row>
    <row r="22" spans="1:31" x14ac:dyDescent="0.25">
      <c r="W22" s="191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37">
        <v>1789100</v>
      </c>
      <c r="AC22" s="13">
        <v>19.84</v>
      </c>
      <c r="AD22" s="2">
        <f t="shared" si="1"/>
        <v>0.41000000000000014</v>
      </c>
      <c r="AE22" s="196">
        <f t="shared" si="2"/>
        <v>2.851218247796794E-2</v>
      </c>
    </row>
    <row r="23" spans="1:31" x14ac:dyDescent="0.25">
      <c r="W23" s="191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37">
        <v>1811400</v>
      </c>
      <c r="AC23" s="13">
        <v>19.29</v>
      </c>
      <c r="AD23" s="2">
        <f t="shared" si="1"/>
        <v>0.48999999999999844</v>
      </c>
      <c r="AE23" s="196">
        <f t="shared" si="2"/>
        <v>-6.1823802163833985E-3</v>
      </c>
    </row>
    <row r="24" spans="1:31" x14ac:dyDescent="0.25">
      <c r="W24" s="191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37">
        <v>1488000</v>
      </c>
      <c r="AC24" s="13">
        <v>19.41</v>
      </c>
      <c r="AD24" s="2">
        <f t="shared" si="1"/>
        <v>0.55999999999999872</v>
      </c>
      <c r="AE24" s="196">
        <f t="shared" si="2"/>
        <v>2.0504731861198833E-2</v>
      </c>
    </row>
    <row r="25" spans="1:31" x14ac:dyDescent="0.25">
      <c r="W25" s="191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37">
        <v>1093000</v>
      </c>
      <c r="AC25" s="13">
        <v>19.02</v>
      </c>
      <c r="AD25" s="2">
        <f t="shared" si="1"/>
        <v>0.58000000000000185</v>
      </c>
      <c r="AE25" s="196">
        <f t="shared" si="2"/>
        <v>3.0894308943089532E-2</v>
      </c>
    </row>
    <row r="26" spans="1:31" x14ac:dyDescent="0.25">
      <c r="W26" s="191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37">
        <v>1584900</v>
      </c>
      <c r="AC26" s="13">
        <v>18.45</v>
      </c>
      <c r="AD26" s="2">
        <f t="shared" si="1"/>
        <v>0.47000000000000242</v>
      </c>
      <c r="AE26" s="196">
        <f t="shared" si="2"/>
        <v>-2.6898734177215222E-2</v>
      </c>
    </row>
    <row r="27" spans="1:31" x14ac:dyDescent="0.25">
      <c r="W27" s="191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37">
        <v>1232700</v>
      </c>
      <c r="AC27" s="13">
        <v>18.96</v>
      </c>
      <c r="AD27" s="2">
        <f t="shared" si="1"/>
        <v>0.71999999999999886</v>
      </c>
      <c r="AE27" s="196">
        <f t="shared" si="2"/>
        <v>4.237288135593209E-3</v>
      </c>
    </row>
    <row r="28" spans="1:31" x14ac:dyDescent="0.25">
      <c r="W28" s="191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37">
        <v>1443700</v>
      </c>
      <c r="AC28" s="13">
        <v>18.88</v>
      </c>
      <c r="AD28" s="2">
        <f t="shared" si="1"/>
        <v>0.75999999999999801</v>
      </c>
      <c r="AE28" s="196">
        <f t="shared" si="2"/>
        <v>2.4972855591747889E-2</v>
      </c>
    </row>
    <row r="29" spans="1:31" x14ac:dyDescent="0.25">
      <c r="W29" s="191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37">
        <v>1506200</v>
      </c>
      <c r="AC29" s="13">
        <v>18.420000000000002</v>
      </c>
      <c r="AD29" s="2">
        <f t="shared" si="1"/>
        <v>0.73000000000000043</v>
      </c>
      <c r="AE29" s="196">
        <f t="shared" si="2"/>
        <v>3.8331454340473803E-2</v>
      </c>
    </row>
    <row r="30" spans="1:31" x14ac:dyDescent="0.25">
      <c r="W30" s="191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37">
        <v>2174200</v>
      </c>
      <c r="AC30" s="13">
        <v>17.739999999999998</v>
      </c>
      <c r="AD30" s="2">
        <f t="shared" si="1"/>
        <v>0.80000000000000071</v>
      </c>
      <c r="AE30" s="196">
        <f t="shared" si="2"/>
        <v>4.1079812206572752E-2</v>
      </c>
    </row>
    <row r="31" spans="1:31" x14ac:dyDescent="0.25">
      <c r="W31" s="191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37">
        <v>2507900</v>
      </c>
      <c r="AC31" s="13">
        <v>17.04</v>
      </c>
      <c r="AD31" s="2">
        <f t="shared" si="1"/>
        <v>0.84999999999999787</v>
      </c>
      <c r="AE31" s="196">
        <f t="shared" si="2"/>
        <v>-9.8779779198141515E-3</v>
      </c>
    </row>
    <row r="32" spans="1:31" x14ac:dyDescent="0.25">
      <c r="W32" s="191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37">
        <v>3671300</v>
      </c>
      <c r="AC32" s="13">
        <v>17.21</v>
      </c>
      <c r="AD32" s="2">
        <f t="shared" si="1"/>
        <v>1.389999999999997</v>
      </c>
      <c r="AE32" s="196">
        <f t="shared" si="2"/>
        <v>-6.7713976164680334E-2</v>
      </c>
    </row>
    <row r="33" spans="15:31" x14ac:dyDescent="0.25">
      <c r="W33" s="191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37">
        <v>2563200</v>
      </c>
      <c r="AC33" s="13">
        <v>18.46</v>
      </c>
      <c r="AD33" s="2">
        <f t="shared" si="1"/>
        <v>0.75</v>
      </c>
      <c r="AE33" s="196">
        <f t="shared" si="2"/>
        <v>-2.5343189017951406E-2</v>
      </c>
    </row>
    <row r="34" spans="15:31" x14ac:dyDescent="0.25">
      <c r="W34" s="191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37">
        <v>2627200</v>
      </c>
      <c r="AC34" s="13">
        <v>18.940000000000001</v>
      </c>
      <c r="AD34" s="2">
        <f t="shared" si="1"/>
        <v>0.73000000000000043</v>
      </c>
      <c r="AE34" s="196">
        <f t="shared" si="2"/>
        <v>-4.1012658227848053E-2</v>
      </c>
    </row>
    <row r="35" spans="15:31" x14ac:dyDescent="0.25">
      <c r="W35" s="191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37">
        <v>2511500</v>
      </c>
      <c r="AC35" s="13">
        <v>19.75</v>
      </c>
      <c r="AD35" s="2">
        <f t="shared" si="1"/>
        <v>0.83999999999999986</v>
      </c>
      <c r="AE35" s="196">
        <f t="shared" si="2"/>
        <v>-3.2337089661930385E-2</v>
      </c>
    </row>
    <row r="36" spans="15:31" x14ac:dyDescent="0.25">
      <c r="W36" s="191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37">
        <v>921300</v>
      </c>
      <c r="AC36" s="13">
        <v>20.41</v>
      </c>
      <c r="AD36" s="2">
        <f t="shared" si="1"/>
        <v>0.64000000000000057</v>
      </c>
      <c r="AE36" s="196">
        <f t="shared" si="2"/>
        <v>-1.9221528111484809E-2</v>
      </c>
    </row>
    <row r="37" spans="15:31" x14ac:dyDescent="0.25">
      <c r="W37" s="191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37">
        <v>1080700</v>
      </c>
      <c r="AC37" s="13">
        <v>20.81</v>
      </c>
      <c r="AD37" s="2">
        <f t="shared" si="1"/>
        <v>0.62000000000000099</v>
      </c>
      <c r="AE37" s="196">
        <f t="shared" si="2"/>
        <v>1.9098922624877446E-2</v>
      </c>
    </row>
    <row r="38" spans="15:31" x14ac:dyDescent="0.25">
      <c r="W38" s="191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37">
        <v>1193600</v>
      </c>
      <c r="AC38" s="13">
        <v>20.420000000000002</v>
      </c>
      <c r="AD38" s="2">
        <f t="shared" si="1"/>
        <v>0.33999999999999986</v>
      </c>
      <c r="AE38" s="196">
        <f t="shared" si="2"/>
        <v>2.4545900834560541E-3</v>
      </c>
    </row>
    <row r="39" spans="15:31" x14ac:dyDescent="0.25">
      <c r="W39" s="191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37">
        <v>1395900</v>
      </c>
      <c r="AC39" s="13">
        <v>20.37</v>
      </c>
      <c r="AD39" s="2">
        <f t="shared" si="1"/>
        <v>0.36999999999999744</v>
      </c>
      <c r="AE39" s="196">
        <f t="shared" si="2"/>
        <v>-1.5942028985507117E-2</v>
      </c>
    </row>
    <row r="40" spans="15:31" x14ac:dyDescent="0.25">
      <c r="W40" s="191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37">
        <v>1863000</v>
      </c>
      <c r="AC40" s="13">
        <v>20.7</v>
      </c>
      <c r="AD40" s="2">
        <f t="shared" si="1"/>
        <v>1</v>
      </c>
      <c r="AE40" s="196">
        <f t="shared" si="2"/>
        <v>-2.2201228153046926E-2</v>
      </c>
    </row>
    <row r="41" spans="15:31" x14ac:dyDescent="0.25">
      <c r="W41" s="191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37">
        <v>2574800</v>
      </c>
      <c r="AC41" s="13">
        <v>21.17</v>
      </c>
      <c r="AD41" s="2">
        <f t="shared" si="1"/>
        <v>0.81000000000000227</v>
      </c>
      <c r="AE41" s="196">
        <f t="shared" si="2"/>
        <v>5.2231718898387847E-3</v>
      </c>
    </row>
    <row r="42" spans="15:31" x14ac:dyDescent="0.25">
      <c r="W42" s="191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37">
        <v>2766000</v>
      </c>
      <c r="AC42" s="13">
        <v>21.06</v>
      </c>
      <c r="AD42" s="2">
        <f t="shared" si="1"/>
        <v>0.69999999999999929</v>
      </c>
      <c r="AE42" s="196">
        <f t="shared" si="2"/>
        <v>2.2826614861583217E-2</v>
      </c>
    </row>
    <row r="43" spans="15:31" x14ac:dyDescent="0.25">
      <c r="O43" s="49"/>
      <c r="W43" s="191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37">
        <v>2325700</v>
      </c>
      <c r="AC43" s="13">
        <v>20.59</v>
      </c>
      <c r="AD43" s="2">
        <f t="shared" si="1"/>
        <v>0.65000000000000213</v>
      </c>
      <c r="AE43" s="196">
        <f t="shared" si="2"/>
        <v>1.2788981800295307E-2</v>
      </c>
    </row>
    <row r="44" spans="15:31" ht="20.25" thickBot="1" x14ac:dyDescent="0.35">
      <c r="O44" s="264" t="s">
        <v>83</v>
      </c>
      <c r="P44" s="264"/>
      <c r="T44" s="133" t="s">
        <v>144</v>
      </c>
      <c r="W44" s="191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37">
        <v>4452900</v>
      </c>
      <c r="AC44" s="13">
        <v>20.329999999999998</v>
      </c>
      <c r="AD44" s="2">
        <f t="shared" si="1"/>
        <v>2.0999999999999979</v>
      </c>
      <c r="AE44" s="196">
        <f t="shared" si="2"/>
        <v>-5.3538175046555003E-2</v>
      </c>
    </row>
    <row r="45" spans="15:31" ht="15.75" thickTop="1" x14ac:dyDescent="0.25">
      <c r="O45" s="125">
        <v>1.1000000000000001</v>
      </c>
      <c r="P45" s="125">
        <f>O45*$Q$4</f>
        <v>23.287000000000003</v>
      </c>
      <c r="Q45" s="2"/>
      <c r="T45" s="186" t="s">
        <v>126</v>
      </c>
      <c r="U45" s="140">
        <v>19.52</v>
      </c>
      <c r="W45" s="191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37">
        <v>7305000</v>
      </c>
      <c r="AC45" s="13">
        <v>21.48</v>
      </c>
      <c r="AD45" s="2">
        <f t="shared" si="1"/>
        <v>2.1699999999999982</v>
      </c>
      <c r="AE45" s="196">
        <f t="shared" si="2"/>
        <v>3.7681159420289934E-2</v>
      </c>
    </row>
    <row r="46" spans="15:31" x14ac:dyDescent="0.25">
      <c r="O46" s="125">
        <v>1.0900000000000001</v>
      </c>
      <c r="P46" s="125">
        <f t="shared" ref="P46:P65" si="3">O46*$Q$4</f>
        <v>23.075300000000002</v>
      </c>
      <c r="Q46" s="2"/>
      <c r="T46" s="135" t="s">
        <v>127</v>
      </c>
      <c r="U46" s="130">
        <v>19.170000000000002</v>
      </c>
      <c r="W46" s="191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37">
        <v>4301700</v>
      </c>
      <c r="AC46" s="13">
        <v>20.7</v>
      </c>
      <c r="AD46" s="2">
        <f t="shared" si="1"/>
        <v>0.77999999999999758</v>
      </c>
      <c r="AE46" s="196">
        <f t="shared" si="2"/>
        <v>2.2222222222222143E-2</v>
      </c>
    </row>
    <row r="47" spans="15:31" x14ac:dyDescent="0.25">
      <c r="O47" s="125">
        <v>1.08</v>
      </c>
      <c r="P47" s="125">
        <f t="shared" si="3"/>
        <v>22.863600000000002</v>
      </c>
      <c r="Q47" s="2"/>
      <c r="T47" s="135" t="s">
        <v>128</v>
      </c>
      <c r="U47" s="130" t="s">
        <v>319</v>
      </c>
      <c r="W47" s="191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37">
        <v>4154700</v>
      </c>
      <c r="AC47" s="13">
        <v>20.25</v>
      </c>
      <c r="AD47" s="2">
        <f t="shared" si="1"/>
        <v>0.57999999999999829</v>
      </c>
      <c r="AE47" s="196">
        <f t="shared" si="2"/>
        <v>6.4612326043738122E-3</v>
      </c>
    </row>
    <row r="48" spans="15:31" x14ac:dyDescent="0.25">
      <c r="O48" s="125">
        <v>1.07</v>
      </c>
      <c r="P48" s="125">
        <f t="shared" si="3"/>
        <v>22.651900000000005</v>
      </c>
      <c r="Q48" s="2"/>
      <c r="T48" s="135" t="s">
        <v>129</v>
      </c>
      <c r="U48" s="130" t="s">
        <v>320</v>
      </c>
      <c r="W48" s="191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37">
        <v>2566800</v>
      </c>
      <c r="AC48" s="13">
        <v>20.12</v>
      </c>
      <c r="AD48" s="2">
        <f t="shared" si="1"/>
        <v>0.90000000000000213</v>
      </c>
      <c r="AE48" s="196">
        <f t="shared" si="2"/>
        <v>2.1838496698831866E-2</v>
      </c>
    </row>
    <row r="49" spans="15:31" x14ac:dyDescent="0.25">
      <c r="O49" s="125">
        <v>1.06</v>
      </c>
      <c r="P49" s="125">
        <f t="shared" si="3"/>
        <v>22.440200000000004</v>
      </c>
      <c r="Q49" s="2"/>
      <c r="T49" s="135" t="s">
        <v>130</v>
      </c>
      <c r="U49" s="130">
        <v>30.94</v>
      </c>
      <c r="W49" s="191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37">
        <v>2443300</v>
      </c>
      <c r="AC49" s="13">
        <v>19.690000000000001</v>
      </c>
      <c r="AD49" s="2">
        <f t="shared" si="1"/>
        <v>0.83000000000000185</v>
      </c>
      <c r="AE49" s="196">
        <f t="shared" si="2"/>
        <v>1.5471892728210479E-2</v>
      </c>
    </row>
    <row r="50" spans="15:31" x14ac:dyDescent="0.25">
      <c r="O50" s="125">
        <v>1.05</v>
      </c>
      <c r="P50" s="125">
        <f t="shared" si="3"/>
        <v>22.228500000000004</v>
      </c>
      <c r="Q50" s="2"/>
      <c r="T50" s="135" t="s">
        <v>131</v>
      </c>
      <c r="U50" s="130">
        <v>1.9657500000000001</v>
      </c>
      <c r="W50" s="191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37">
        <v>2126900</v>
      </c>
      <c r="AC50" s="13">
        <v>19.39</v>
      </c>
      <c r="AD50" s="2">
        <f t="shared" si="1"/>
        <v>0.53999999999999915</v>
      </c>
      <c r="AE50" s="196">
        <f t="shared" si="2"/>
        <v>0</v>
      </c>
    </row>
    <row r="51" spans="15:31" x14ac:dyDescent="0.25">
      <c r="O51" s="125">
        <v>1.04</v>
      </c>
      <c r="P51" s="125">
        <f t="shared" si="3"/>
        <v>22.016800000000003</v>
      </c>
      <c r="Q51" s="2"/>
      <c r="T51" s="135" t="s">
        <v>157</v>
      </c>
      <c r="U51" s="130" t="s">
        <v>158</v>
      </c>
      <c r="W51" s="191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37">
        <v>2319900</v>
      </c>
      <c r="AC51" s="13">
        <v>19.39</v>
      </c>
      <c r="AD51" s="2">
        <f t="shared" si="1"/>
        <v>0.75</v>
      </c>
      <c r="AE51" s="196">
        <f t="shared" si="2"/>
        <v>3.2481363152289555E-2</v>
      </c>
    </row>
    <row r="52" spans="15:31" x14ac:dyDescent="0.25">
      <c r="O52" s="125">
        <v>1.03</v>
      </c>
      <c r="P52" s="125">
        <f t="shared" si="3"/>
        <v>21.805100000000003</v>
      </c>
      <c r="Q52" s="2"/>
      <c r="T52" s="135"/>
      <c r="U52" s="130"/>
      <c r="W52" s="191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37">
        <v>1613100</v>
      </c>
      <c r="AC52" s="13">
        <v>18.78</v>
      </c>
      <c r="AD52" s="2">
        <f t="shared" si="1"/>
        <v>0.62999999999999901</v>
      </c>
      <c r="AE52" s="196">
        <f t="shared" si="2"/>
        <v>-3.4447300771208167E-2</v>
      </c>
    </row>
    <row r="53" spans="15:31" x14ac:dyDescent="0.25">
      <c r="O53" s="125">
        <v>1.02</v>
      </c>
      <c r="P53" s="125">
        <f t="shared" si="3"/>
        <v>21.593400000000003</v>
      </c>
      <c r="Q53" s="2"/>
      <c r="T53" s="135" t="s">
        <v>133</v>
      </c>
      <c r="U53" s="130" t="s">
        <v>321</v>
      </c>
      <c r="W53" s="191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37">
        <v>1505800</v>
      </c>
      <c r="AC53" s="13">
        <v>19.45</v>
      </c>
      <c r="AD53" s="2">
        <f t="shared" si="1"/>
        <v>0.68999999999999773</v>
      </c>
      <c r="AE53" s="196">
        <f t="shared" si="2"/>
        <v>-1.8172640080767244E-2</v>
      </c>
    </row>
    <row r="54" spans="15:31" x14ac:dyDescent="0.25">
      <c r="O54" s="125">
        <v>1.01</v>
      </c>
      <c r="P54" s="125">
        <f t="shared" si="3"/>
        <v>21.381700000000002</v>
      </c>
      <c r="Q54" s="2"/>
      <c r="T54" s="135" t="s">
        <v>134</v>
      </c>
      <c r="U54" s="130" t="s">
        <v>322</v>
      </c>
      <c r="W54" s="191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37">
        <v>2888700</v>
      </c>
      <c r="AC54" s="13">
        <v>19.809999999999999</v>
      </c>
      <c r="AD54" s="2">
        <f t="shared" si="1"/>
        <v>0.77000000000000313</v>
      </c>
      <c r="AE54" s="196">
        <f t="shared" si="2"/>
        <v>8.6558044806517298E-3</v>
      </c>
    </row>
    <row r="55" spans="15:31" x14ac:dyDescent="0.25">
      <c r="O55" s="125">
        <v>1</v>
      </c>
      <c r="P55" s="125">
        <f t="shared" si="3"/>
        <v>21.17</v>
      </c>
      <c r="Q55" s="2"/>
      <c r="T55" s="135" t="s">
        <v>135</v>
      </c>
      <c r="U55" s="132">
        <v>2301831</v>
      </c>
      <c r="W55" s="191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37">
        <v>4371200</v>
      </c>
      <c r="AC55" s="13">
        <v>19.64</v>
      </c>
      <c r="AD55" s="2">
        <f t="shared" si="1"/>
        <v>0.64000000000000057</v>
      </c>
      <c r="AE55" s="196">
        <f t="shared" si="2"/>
        <v>-3.551496702181689E-3</v>
      </c>
    </row>
    <row r="56" spans="15:31" x14ac:dyDescent="0.25">
      <c r="O56" s="125">
        <v>0.99</v>
      </c>
      <c r="P56" s="125">
        <f t="shared" si="3"/>
        <v>20.958300000000001</v>
      </c>
      <c r="Q56" s="2"/>
      <c r="T56" s="135" t="s">
        <v>140</v>
      </c>
      <c r="U56" s="132">
        <v>2359640</v>
      </c>
      <c r="W56" s="191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37">
        <v>4649200</v>
      </c>
      <c r="AC56" s="13">
        <v>19.71</v>
      </c>
      <c r="AD56" s="2">
        <f t="shared" si="1"/>
        <v>1.0100000000000016</v>
      </c>
      <c r="AE56" s="196">
        <f t="shared" si="2"/>
        <v>-3.6185819070904568E-2</v>
      </c>
    </row>
    <row r="57" spans="15:31" x14ac:dyDescent="0.25">
      <c r="O57" s="125">
        <v>0.98</v>
      </c>
      <c r="P57" s="125">
        <f t="shared" si="3"/>
        <v>20.746600000000001</v>
      </c>
      <c r="Q57" s="2"/>
      <c r="T57" s="135" t="s">
        <v>136</v>
      </c>
      <c r="U57" s="130" t="s">
        <v>323</v>
      </c>
      <c r="W57" s="191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37">
        <v>2394300</v>
      </c>
      <c r="AC57" s="13">
        <v>20.45</v>
      </c>
      <c r="AD57" s="2">
        <f t="shared" si="1"/>
        <v>0.98999999999999844</v>
      </c>
      <c r="AE57" s="196">
        <f t="shared" si="2"/>
        <v>-4.1256446319737461E-2</v>
      </c>
    </row>
    <row r="58" spans="15:31" x14ac:dyDescent="0.25">
      <c r="O58" s="125">
        <v>0.97</v>
      </c>
      <c r="P58" s="125">
        <f t="shared" si="3"/>
        <v>20.5349</v>
      </c>
      <c r="T58" s="135" t="s">
        <v>141</v>
      </c>
      <c r="U58" s="130">
        <v>37.39</v>
      </c>
      <c r="W58" s="191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37">
        <v>2618100</v>
      </c>
      <c r="AC58" s="13">
        <v>21.33</v>
      </c>
      <c r="AD58" s="2">
        <f t="shared" si="1"/>
        <v>0.42999999999999972</v>
      </c>
      <c r="AE58" s="196">
        <f t="shared" si="2"/>
        <v>6.1320754716980286E-3</v>
      </c>
    </row>
    <row r="59" spans="15:31" x14ac:dyDescent="0.25">
      <c r="O59" s="125">
        <v>0.96</v>
      </c>
      <c r="P59" s="125">
        <f t="shared" si="3"/>
        <v>20.3232</v>
      </c>
      <c r="T59" s="135" t="s">
        <v>142</v>
      </c>
      <c r="U59" s="130">
        <v>0.55000000000000004</v>
      </c>
      <c r="W59" s="191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37">
        <v>2552500</v>
      </c>
      <c r="AC59" s="13">
        <v>21.2</v>
      </c>
      <c r="AD59" s="2">
        <f t="shared" si="1"/>
        <v>0.62999999999999901</v>
      </c>
      <c r="AE59" s="196">
        <f t="shared" si="2"/>
        <v>-1.2115563839701804E-2</v>
      </c>
    </row>
    <row r="60" spans="15:31" x14ac:dyDescent="0.25">
      <c r="O60" s="125">
        <v>0.95</v>
      </c>
      <c r="P60" s="125">
        <f t="shared" si="3"/>
        <v>20.111499999999999</v>
      </c>
      <c r="T60" s="135" t="s">
        <v>137</v>
      </c>
      <c r="U60" s="130" t="s">
        <v>160</v>
      </c>
      <c r="W60" s="191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37">
        <v>1865100</v>
      </c>
      <c r="AC60" s="13">
        <v>21.46</v>
      </c>
      <c r="AD60" s="2">
        <f t="shared" si="1"/>
        <v>0.5400000000000027</v>
      </c>
      <c r="AE60" s="196">
        <f t="shared" si="2"/>
        <v>-7.8594544613961315E-3</v>
      </c>
    </row>
    <row r="61" spans="15:31" x14ac:dyDescent="0.25">
      <c r="O61" s="125">
        <v>0.94</v>
      </c>
      <c r="P61" s="125">
        <f t="shared" si="3"/>
        <v>19.899799999999999</v>
      </c>
      <c r="W61" s="191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37">
        <v>5699700</v>
      </c>
      <c r="AC61" s="13">
        <v>21.63</v>
      </c>
      <c r="AD61" s="2">
        <f t="shared" si="1"/>
        <v>1.9299999999999997</v>
      </c>
      <c r="AE61" s="196">
        <f t="shared" si="2"/>
        <v>-7.4454428754813895E-2</v>
      </c>
    </row>
    <row r="62" spans="15:31" x14ac:dyDescent="0.25">
      <c r="O62" s="125">
        <v>0.93</v>
      </c>
      <c r="P62" s="125">
        <f t="shared" si="3"/>
        <v>19.688100000000002</v>
      </c>
      <c r="W62" s="191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37">
        <v>2462000</v>
      </c>
      <c r="AC62" s="13">
        <v>23.37</v>
      </c>
      <c r="AD62" s="2">
        <f t="shared" si="1"/>
        <v>0.7099999999999973</v>
      </c>
      <c r="AE62" s="196">
        <f t="shared" si="2"/>
        <v>3.1332744924978062E-2</v>
      </c>
    </row>
    <row r="63" spans="15:31" x14ac:dyDescent="0.25">
      <c r="O63" s="125">
        <v>0.92</v>
      </c>
      <c r="P63" s="125">
        <f t="shared" si="3"/>
        <v>19.476400000000002</v>
      </c>
      <c r="W63" s="191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37">
        <v>2940600</v>
      </c>
      <c r="AC63" s="13">
        <v>22.66</v>
      </c>
      <c r="AD63" s="2">
        <f t="shared" si="1"/>
        <v>0.60999999999999943</v>
      </c>
      <c r="AE63" s="196">
        <f t="shared" si="2"/>
        <v>1.8426966292134805E-2</v>
      </c>
    </row>
    <row r="64" spans="15:31" x14ac:dyDescent="0.25">
      <c r="O64" s="125">
        <v>0.91</v>
      </c>
      <c r="P64" s="125">
        <f t="shared" si="3"/>
        <v>19.264700000000001</v>
      </c>
      <c r="W64" s="191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37">
        <v>5467500</v>
      </c>
      <c r="AC64" s="13">
        <v>22.25</v>
      </c>
      <c r="AD64" s="2">
        <f t="shared" si="1"/>
        <v>2.0400000000000027</v>
      </c>
      <c r="AE64" s="196">
        <f t="shared" si="2"/>
        <v>0.11305652826413226</v>
      </c>
    </row>
    <row r="65" spans="15:31" x14ac:dyDescent="0.25">
      <c r="O65" s="125">
        <v>0.9</v>
      </c>
      <c r="P65" s="125">
        <f t="shared" si="3"/>
        <v>19.053000000000001</v>
      </c>
      <c r="W65" s="191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37">
        <v>2394600</v>
      </c>
      <c r="AC65" s="13">
        <v>19.989999999999998</v>
      </c>
      <c r="AD65" s="2">
        <f t="shared" si="1"/>
        <v>1.2000000000000028</v>
      </c>
      <c r="AE65" s="196">
        <f t="shared" si="2"/>
        <v>-5.4399243140965114E-2</v>
      </c>
    </row>
    <row r="66" spans="15:31" x14ac:dyDescent="0.25">
      <c r="O66" s="49"/>
      <c r="W66" s="191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37">
        <v>2079300</v>
      </c>
      <c r="AC66" s="13">
        <v>21.14</v>
      </c>
      <c r="AD66" s="2">
        <f t="shared" si="1"/>
        <v>0.85999999999999943</v>
      </c>
      <c r="AE66" s="196">
        <f t="shared" si="2"/>
        <v>4.7528517110266844E-3</v>
      </c>
    </row>
    <row r="67" spans="15:31" x14ac:dyDescent="0.25">
      <c r="W67" s="191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37">
        <v>2589400</v>
      </c>
      <c r="AC67" s="13">
        <v>21.04</v>
      </c>
      <c r="AD67" s="2">
        <f t="shared" ref="AD67:AD68" si="4">Y67-Z67</f>
        <v>0.57000000000000028</v>
      </c>
      <c r="AE67" s="196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4:P44"/>
  </mergeCells>
  <conditionalFormatting sqref="Q7">
    <cfRule type="expression" dxfId="53" priority="6">
      <formula>Q7&gt;0</formula>
    </cfRule>
    <cfRule type="expression" dxfId="5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1">
        <v>42283</v>
      </c>
      <c r="X2" s="13">
        <v>43.96</v>
      </c>
      <c r="Y2" s="13">
        <v>44.38</v>
      </c>
      <c r="Z2" s="13">
        <v>43.3</v>
      </c>
      <c r="AA2" s="13">
        <v>43.37</v>
      </c>
      <c r="AB2" s="137">
        <v>1992800</v>
      </c>
      <c r="AC2" s="13">
        <v>43.37</v>
      </c>
      <c r="AD2" s="2">
        <f>Y2-Z2</f>
        <v>1.0800000000000054</v>
      </c>
      <c r="AE2" s="196">
        <f>AC2/AC3-1</f>
        <v>-1.1847801321485552E-2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1">
        <v>42282</v>
      </c>
      <c r="X3" s="13">
        <v>43.74</v>
      </c>
      <c r="Y3" s="13">
        <v>44.29</v>
      </c>
      <c r="Z3" s="13">
        <v>43.14</v>
      </c>
      <c r="AA3" s="13">
        <v>43.89</v>
      </c>
      <c r="AB3" s="137">
        <v>1696700</v>
      </c>
      <c r="AC3" s="13">
        <v>43.89</v>
      </c>
      <c r="AD3" s="2">
        <f t="shared" ref="AD3:AD66" si="1">Y3-Z3</f>
        <v>1.1499999999999986</v>
      </c>
      <c r="AE3" s="196">
        <f t="shared" ref="AE3:AE66" si="2">AC3/AC4-1</f>
        <v>8.2701585113713616E-3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43.37</v>
      </c>
      <c r="W4" s="191">
        <v>42279</v>
      </c>
      <c r="X4" s="13">
        <v>41.17</v>
      </c>
      <c r="Y4" s="13">
        <v>43.56</v>
      </c>
      <c r="Z4" s="13">
        <v>40.74</v>
      </c>
      <c r="AA4" s="13">
        <v>43.53</v>
      </c>
      <c r="AB4" s="137">
        <v>2547500</v>
      </c>
      <c r="AC4" s="13">
        <v>43.53</v>
      </c>
      <c r="AD4" s="2">
        <f t="shared" si="1"/>
        <v>2.8200000000000003</v>
      </c>
      <c r="AE4" s="196">
        <f t="shared" si="2"/>
        <v>4.4887181949111898E-2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1734.8</v>
      </c>
      <c r="W5" s="191">
        <v>42278</v>
      </c>
      <c r="X5" s="13">
        <v>42.21</v>
      </c>
      <c r="Y5" s="13">
        <v>42.61</v>
      </c>
      <c r="Z5" s="13">
        <v>41</v>
      </c>
      <c r="AA5" s="13">
        <v>41.66</v>
      </c>
      <c r="AB5" s="137">
        <v>2146000</v>
      </c>
      <c r="AC5" s="13">
        <v>41.66</v>
      </c>
      <c r="AD5" s="2">
        <f t="shared" si="1"/>
        <v>1.6099999999999994</v>
      </c>
      <c r="AE5" s="196">
        <f t="shared" si="2"/>
        <v>-1.3731060606060774E-2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1">
        <v>42277</v>
      </c>
      <c r="X6" s="13">
        <v>41.16</v>
      </c>
      <c r="Y6" s="13">
        <v>42.29</v>
      </c>
      <c r="Z6" s="13">
        <v>40.93</v>
      </c>
      <c r="AA6" s="13">
        <v>42.24</v>
      </c>
      <c r="AB6" s="137">
        <v>2511700</v>
      </c>
      <c r="AC6" s="13">
        <v>42.24</v>
      </c>
      <c r="AD6" s="2">
        <f t="shared" si="1"/>
        <v>1.3599999999999994</v>
      </c>
      <c r="AE6" s="196">
        <f t="shared" si="2"/>
        <v>3.7837837837837895E-2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-212.75999999999954</v>
      </c>
      <c r="R7" s="214" t="s">
        <v>237</v>
      </c>
      <c r="W7" s="191">
        <v>42276</v>
      </c>
      <c r="X7" s="13">
        <v>40.520000000000003</v>
      </c>
      <c r="Y7" s="13">
        <v>41.28</v>
      </c>
      <c r="Z7" s="13">
        <v>40.119999999999997</v>
      </c>
      <c r="AA7" s="13">
        <v>40.700000000000003</v>
      </c>
      <c r="AB7" s="137">
        <v>2384000</v>
      </c>
      <c r="AC7" s="13">
        <v>40.700000000000003</v>
      </c>
      <c r="AD7" s="2">
        <f t="shared" si="1"/>
        <v>1.1600000000000037</v>
      </c>
      <c r="AE7" s="196">
        <f t="shared" si="2"/>
        <v>3.6991368680643344E-3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1">
        <v>42275</v>
      </c>
      <c r="X8" s="13">
        <v>42.24</v>
      </c>
      <c r="Y8" s="13">
        <v>42.37</v>
      </c>
      <c r="Z8" s="13">
        <v>40.42</v>
      </c>
      <c r="AA8" s="13">
        <v>40.549999999999997</v>
      </c>
      <c r="AB8" s="137">
        <v>2440700</v>
      </c>
      <c r="AC8" s="13">
        <v>40.549999999999997</v>
      </c>
      <c r="AD8" s="2">
        <f t="shared" si="1"/>
        <v>1.9499999999999957</v>
      </c>
      <c r="AE8" s="196">
        <f t="shared" si="2"/>
        <v>-4.3632075471698117E-2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1">
        <v>42272</v>
      </c>
      <c r="X9" s="13">
        <v>43.18</v>
      </c>
      <c r="Y9" s="13">
        <v>43.28</v>
      </c>
      <c r="Z9" s="13">
        <v>42.15</v>
      </c>
      <c r="AA9" s="13">
        <v>42.4</v>
      </c>
      <c r="AB9" s="137">
        <v>1727400</v>
      </c>
      <c r="AC9" s="13">
        <v>42.4</v>
      </c>
      <c r="AD9" s="2">
        <f t="shared" si="1"/>
        <v>1.1300000000000026</v>
      </c>
      <c r="AE9" s="196">
        <f t="shared" si="2"/>
        <v>-7.4906367041198685E-3</v>
      </c>
    </row>
    <row r="10" spans="1:31" x14ac:dyDescent="0.25">
      <c r="W10" s="191">
        <v>42271</v>
      </c>
      <c r="X10" s="13">
        <v>42</v>
      </c>
      <c r="Y10" s="13">
        <v>42.87</v>
      </c>
      <c r="Z10" s="13">
        <v>41.62</v>
      </c>
      <c r="AA10" s="13">
        <v>42.72</v>
      </c>
      <c r="AB10" s="137">
        <v>2058600</v>
      </c>
      <c r="AC10" s="13">
        <v>42.72</v>
      </c>
      <c r="AD10" s="2">
        <f t="shared" si="1"/>
        <v>1.25</v>
      </c>
      <c r="AE10" s="196">
        <f t="shared" si="2"/>
        <v>1.2802275960170695E-2</v>
      </c>
    </row>
    <row r="11" spans="1:31" x14ac:dyDescent="0.25">
      <c r="W11" s="191">
        <v>42270</v>
      </c>
      <c r="X11" s="13">
        <v>43.08</v>
      </c>
      <c r="Y11" s="13">
        <v>43.24</v>
      </c>
      <c r="Z11" s="13">
        <v>42.02</v>
      </c>
      <c r="AA11" s="13">
        <v>42.18</v>
      </c>
      <c r="AB11" s="137">
        <v>1842100</v>
      </c>
      <c r="AC11" s="13">
        <v>42.18</v>
      </c>
      <c r="AD11" s="2">
        <f t="shared" si="1"/>
        <v>1.2199999999999989</v>
      </c>
      <c r="AE11" s="196">
        <f t="shared" si="2"/>
        <v>-2.0664035291386162E-2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1">
        <v>42269</v>
      </c>
      <c r="X12" s="13">
        <v>42.87</v>
      </c>
      <c r="Y12" s="13">
        <v>43.34</v>
      </c>
      <c r="Z12" s="13">
        <v>42.58</v>
      </c>
      <c r="AA12" s="13">
        <v>43.07</v>
      </c>
      <c r="AB12" s="137">
        <v>1733900</v>
      </c>
      <c r="AC12" s="13">
        <v>43.07</v>
      </c>
      <c r="AD12" s="2">
        <f t="shared" si="1"/>
        <v>0.76000000000000512</v>
      </c>
      <c r="AE12" s="196">
        <f t="shared" si="2"/>
        <v>-1.1475786091347251E-2</v>
      </c>
    </row>
    <row r="13" spans="1:31" x14ac:dyDescent="0.25">
      <c r="W13" s="191">
        <v>42268</v>
      </c>
      <c r="X13" s="13">
        <v>43.45</v>
      </c>
      <c r="Y13" s="13">
        <v>44.22</v>
      </c>
      <c r="Z13" s="13">
        <v>43.11</v>
      </c>
      <c r="AA13" s="13">
        <v>43.57</v>
      </c>
      <c r="AB13" s="137">
        <v>1739600</v>
      </c>
      <c r="AC13" s="13">
        <v>43.57</v>
      </c>
      <c r="AD13" s="2">
        <f t="shared" si="1"/>
        <v>1.1099999999999994</v>
      </c>
      <c r="AE13" s="196">
        <f t="shared" si="2"/>
        <v>1.0670378102528355E-2</v>
      </c>
    </row>
    <row r="14" spans="1:31" x14ac:dyDescent="0.25">
      <c r="W14" s="191">
        <v>42265</v>
      </c>
      <c r="X14" s="13">
        <v>43.46</v>
      </c>
      <c r="Y14" s="13">
        <v>43.99</v>
      </c>
      <c r="Z14" s="13">
        <v>42.87</v>
      </c>
      <c r="AA14" s="13">
        <v>43.11</v>
      </c>
      <c r="AB14" s="137">
        <v>4457000</v>
      </c>
      <c r="AC14" s="13">
        <v>43.11</v>
      </c>
      <c r="AD14" s="2">
        <f t="shared" si="1"/>
        <v>1.1200000000000045</v>
      </c>
      <c r="AE14" s="196">
        <f t="shared" si="2"/>
        <v>-2.7959413754227724E-2</v>
      </c>
    </row>
    <row r="15" spans="1:31" x14ac:dyDescent="0.25">
      <c r="W15" s="191">
        <v>42264</v>
      </c>
      <c r="X15" s="13">
        <v>43.95</v>
      </c>
      <c r="Y15" s="13">
        <v>45.15</v>
      </c>
      <c r="Z15" s="13">
        <v>43.74</v>
      </c>
      <c r="AA15" s="13">
        <v>44.35</v>
      </c>
      <c r="AB15" s="137">
        <v>2016500</v>
      </c>
      <c r="AC15" s="13">
        <v>44.35</v>
      </c>
      <c r="AD15" s="2">
        <f t="shared" si="1"/>
        <v>1.4099999999999966</v>
      </c>
      <c r="AE15" s="196">
        <f t="shared" si="2"/>
        <v>-1.7065602836879301E-2</v>
      </c>
    </row>
    <row r="16" spans="1:31" x14ac:dyDescent="0.25">
      <c r="W16" s="191">
        <v>42263</v>
      </c>
      <c r="X16" s="13">
        <v>43.46</v>
      </c>
      <c r="Y16" s="13">
        <v>45.34</v>
      </c>
      <c r="Z16" s="13">
        <v>43.46</v>
      </c>
      <c r="AA16" s="13">
        <v>45.12</v>
      </c>
      <c r="AB16" s="137">
        <v>2789500</v>
      </c>
      <c r="AC16" s="13">
        <v>45.12</v>
      </c>
      <c r="AD16" s="2">
        <f t="shared" si="1"/>
        <v>1.8800000000000026</v>
      </c>
      <c r="AE16" s="196">
        <f t="shared" si="2"/>
        <v>2.8727770177838563E-2</v>
      </c>
    </row>
    <row r="17" spans="23:31" x14ac:dyDescent="0.25">
      <c r="W17" s="191">
        <v>42262</v>
      </c>
      <c r="X17" s="13">
        <v>43.04</v>
      </c>
      <c r="Y17" s="13">
        <v>44.07</v>
      </c>
      <c r="Z17" s="13">
        <v>43.01</v>
      </c>
      <c r="AA17" s="13">
        <v>43.86</v>
      </c>
      <c r="AB17" s="137">
        <v>1985000</v>
      </c>
      <c r="AC17" s="13">
        <v>43.86</v>
      </c>
      <c r="AD17" s="2">
        <f t="shared" si="1"/>
        <v>1.0600000000000023</v>
      </c>
      <c r="AE17" s="196">
        <f t="shared" si="2"/>
        <v>1.6454229432213197E-2</v>
      </c>
    </row>
    <row r="18" spans="23:31" x14ac:dyDescent="0.25">
      <c r="W18" s="191">
        <v>42261</v>
      </c>
      <c r="X18" s="13">
        <v>44.05</v>
      </c>
      <c r="Y18" s="13">
        <v>44.12</v>
      </c>
      <c r="Z18" s="13">
        <v>42.91</v>
      </c>
      <c r="AA18" s="13">
        <v>43.15</v>
      </c>
      <c r="AB18" s="137">
        <v>2020300</v>
      </c>
      <c r="AC18" s="13">
        <v>43.15</v>
      </c>
      <c r="AD18" s="2">
        <f t="shared" si="1"/>
        <v>1.2100000000000009</v>
      </c>
      <c r="AE18" s="196">
        <f t="shared" si="2"/>
        <v>-2.2650056625141524E-2</v>
      </c>
    </row>
    <row r="19" spans="23:31" x14ac:dyDescent="0.25">
      <c r="W19" s="191">
        <v>42258</v>
      </c>
      <c r="X19" s="13">
        <v>43.49</v>
      </c>
      <c r="Y19" s="13">
        <v>44.15</v>
      </c>
      <c r="Z19" s="13">
        <v>43.2</v>
      </c>
      <c r="AA19" s="13">
        <v>44.15</v>
      </c>
      <c r="AB19" s="137">
        <v>2012000</v>
      </c>
      <c r="AC19" s="13">
        <v>44.15</v>
      </c>
      <c r="AD19" s="2">
        <f t="shared" si="1"/>
        <v>0.94999999999999574</v>
      </c>
      <c r="AE19" s="196">
        <f t="shared" si="2"/>
        <v>1.0528725108720494E-2</v>
      </c>
    </row>
    <row r="20" spans="23:31" x14ac:dyDescent="0.25">
      <c r="W20" s="191">
        <v>42257</v>
      </c>
      <c r="X20" s="13">
        <v>43.64</v>
      </c>
      <c r="Y20" s="13">
        <v>44.13</v>
      </c>
      <c r="Z20" s="13">
        <v>43.35</v>
      </c>
      <c r="AA20" s="13">
        <v>43.69</v>
      </c>
      <c r="AB20" s="137">
        <v>1766100</v>
      </c>
      <c r="AC20" s="13">
        <v>43.69</v>
      </c>
      <c r="AD20" s="2">
        <f t="shared" si="1"/>
        <v>0.78000000000000114</v>
      </c>
      <c r="AE20" s="196">
        <f t="shared" si="2"/>
        <v>-5.2367941712204713E-3</v>
      </c>
    </row>
    <row r="21" spans="23:31" x14ac:dyDescent="0.25">
      <c r="W21" s="191">
        <v>42256</v>
      </c>
      <c r="X21" s="13">
        <v>44.94</v>
      </c>
      <c r="Y21" s="13">
        <v>45.43</v>
      </c>
      <c r="Z21" s="13">
        <v>43.83</v>
      </c>
      <c r="AA21" s="13">
        <v>43.92</v>
      </c>
      <c r="AB21" s="137">
        <v>2286700</v>
      </c>
      <c r="AC21" s="13">
        <v>43.92</v>
      </c>
      <c r="AD21" s="2">
        <f t="shared" si="1"/>
        <v>1.6000000000000014</v>
      </c>
      <c r="AE21" s="196">
        <f t="shared" si="2"/>
        <v>-1.3033707865168553E-2</v>
      </c>
    </row>
    <row r="22" spans="23:31" x14ac:dyDescent="0.25">
      <c r="W22" s="191">
        <v>42255</v>
      </c>
      <c r="X22" s="13">
        <v>44.83</v>
      </c>
      <c r="Y22" s="13">
        <v>45.28</v>
      </c>
      <c r="Z22" s="13">
        <v>44.15</v>
      </c>
      <c r="AA22" s="13">
        <v>44.5</v>
      </c>
      <c r="AB22" s="137">
        <v>2793000</v>
      </c>
      <c r="AC22" s="13">
        <v>44.5</v>
      </c>
      <c r="AD22" s="2">
        <f t="shared" si="1"/>
        <v>1.1300000000000026</v>
      </c>
      <c r="AE22" s="196">
        <f t="shared" si="2"/>
        <v>1.2744651797906181E-2</v>
      </c>
    </row>
    <row r="23" spans="23:31" x14ac:dyDescent="0.25">
      <c r="W23" s="191">
        <v>42251</v>
      </c>
      <c r="X23" s="13">
        <v>43.8</v>
      </c>
      <c r="Y23" s="13">
        <v>44.18</v>
      </c>
      <c r="Z23" s="13">
        <v>43.32</v>
      </c>
      <c r="AA23" s="13">
        <v>43.94</v>
      </c>
      <c r="AB23" s="137">
        <v>3165900</v>
      </c>
      <c r="AC23" s="13">
        <v>43.94</v>
      </c>
      <c r="AD23" s="2">
        <f t="shared" si="1"/>
        <v>0.85999999999999943</v>
      </c>
      <c r="AE23" s="196">
        <f t="shared" si="2"/>
        <v>-2.1816562778272597E-2</v>
      </c>
    </row>
    <row r="24" spans="23:31" x14ac:dyDescent="0.25">
      <c r="W24" s="191">
        <v>42250</v>
      </c>
      <c r="X24" s="13">
        <v>44.49</v>
      </c>
      <c r="Y24" s="13">
        <v>45.23</v>
      </c>
      <c r="Z24" s="13">
        <v>44.32</v>
      </c>
      <c r="AA24" s="13">
        <v>44.92</v>
      </c>
      <c r="AB24" s="137">
        <v>2888700</v>
      </c>
      <c r="AC24" s="13">
        <v>44.92</v>
      </c>
      <c r="AD24" s="2">
        <f t="shared" si="1"/>
        <v>0.90999999999999659</v>
      </c>
      <c r="AE24" s="196">
        <f t="shared" si="2"/>
        <v>9.2114131655809395E-3</v>
      </c>
    </row>
    <row r="25" spans="23:31" x14ac:dyDescent="0.25">
      <c r="W25" s="191">
        <v>42249</v>
      </c>
      <c r="X25" s="13">
        <v>43.31</v>
      </c>
      <c r="Y25" s="13">
        <v>44.51</v>
      </c>
      <c r="Z25" s="13">
        <v>43.07</v>
      </c>
      <c r="AA25" s="13">
        <v>44.51</v>
      </c>
      <c r="AB25" s="137">
        <v>3056400</v>
      </c>
      <c r="AC25" s="13">
        <v>44.51</v>
      </c>
      <c r="AD25" s="2">
        <f t="shared" si="1"/>
        <v>1.4399999999999977</v>
      </c>
      <c r="AE25" s="196">
        <f t="shared" si="2"/>
        <v>4.0196307548492571E-2</v>
      </c>
    </row>
    <row r="26" spans="23:31" x14ac:dyDescent="0.25">
      <c r="W26" s="191">
        <v>42248</v>
      </c>
      <c r="X26" s="13">
        <v>42.79</v>
      </c>
      <c r="Y26" s="13">
        <v>43.41</v>
      </c>
      <c r="Z26" s="13">
        <v>42.3</v>
      </c>
      <c r="AA26" s="13">
        <v>42.79</v>
      </c>
      <c r="AB26" s="137">
        <v>3158800</v>
      </c>
      <c r="AC26" s="13">
        <v>42.79</v>
      </c>
      <c r="AD26" s="2">
        <f t="shared" si="1"/>
        <v>1.1099999999999994</v>
      </c>
      <c r="AE26" s="196">
        <f t="shared" si="2"/>
        <v>-1.5416474919466183E-2</v>
      </c>
    </row>
    <row r="27" spans="23:31" x14ac:dyDescent="0.25">
      <c r="W27" s="191">
        <v>42247</v>
      </c>
      <c r="X27" s="13">
        <v>43.17</v>
      </c>
      <c r="Y27" s="13">
        <v>44.12</v>
      </c>
      <c r="Z27" s="13">
        <v>42.69</v>
      </c>
      <c r="AA27" s="13">
        <v>43.46</v>
      </c>
      <c r="AB27" s="137">
        <v>2734000</v>
      </c>
      <c r="AC27" s="13">
        <v>43.46</v>
      </c>
      <c r="AD27" s="2">
        <f t="shared" si="1"/>
        <v>1.4299999999999997</v>
      </c>
      <c r="AE27" s="196">
        <f t="shared" si="2"/>
        <v>6.717627982395058E-3</v>
      </c>
    </row>
    <row r="28" spans="23:31" x14ac:dyDescent="0.25">
      <c r="W28" s="191">
        <v>42244</v>
      </c>
      <c r="X28" s="13">
        <v>43</v>
      </c>
      <c r="Y28" s="13">
        <v>43.85</v>
      </c>
      <c r="Z28" s="13">
        <v>42.86</v>
      </c>
      <c r="AA28" s="13">
        <v>43.17</v>
      </c>
      <c r="AB28" s="137">
        <v>2824800</v>
      </c>
      <c r="AC28" s="13">
        <v>43.17</v>
      </c>
      <c r="AD28" s="2">
        <f t="shared" si="1"/>
        <v>0.99000000000000199</v>
      </c>
      <c r="AE28" s="196">
        <f t="shared" si="2"/>
        <v>-2.5415896487984702E-3</v>
      </c>
    </row>
    <row r="29" spans="23:31" x14ac:dyDescent="0.25">
      <c r="W29" s="191">
        <v>42243</v>
      </c>
      <c r="X29" s="13">
        <v>41.56</v>
      </c>
      <c r="Y29" s="13">
        <v>43.44</v>
      </c>
      <c r="Z29" s="13">
        <v>41.39</v>
      </c>
      <c r="AA29" s="13">
        <v>43.28</v>
      </c>
      <c r="AB29" s="137">
        <v>5911000</v>
      </c>
      <c r="AC29" s="13">
        <v>43.28</v>
      </c>
      <c r="AD29" s="2">
        <f t="shared" si="1"/>
        <v>2.0499999999999972</v>
      </c>
      <c r="AE29" s="196">
        <f t="shared" si="2"/>
        <v>5.381056732408096E-2</v>
      </c>
    </row>
    <row r="30" spans="23:31" x14ac:dyDescent="0.25">
      <c r="W30" s="191">
        <v>42242</v>
      </c>
      <c r="X30" s="13">
        <v>40.01</v>
      </c>
      <c r="Y30" s="13">
        <v>41.3</v>
      </c>
      <c r="Z30" s="13">
        <v>39.57</v>
      </c>
      <c r="AA30" s="13">
        <v>41.07</v>
      </c>
      <c r="AB30" s="137">
        <v>4507600</v>
      </c>
      <c r="AC30" s="13">
        <v>41.07</v>
      </c>
      <c r="AD30" s="2">
        <f t="shared" si="1"/>
        <v>1.7299999999999969</v>
      </c>
      <c r="AE30" s="196">
        <f t="shared" si="2"/>
        <v>4.2650418888042552E-2</v>
      </c>
    </row>
    <row r="31" spans="23:31" x14ac:dyDescent="0.25">
      <c r="W31" s="191">
        <v>42241</v>
      </c>
      <c r="X31" s="13">
        <v>39.54</v>
      </c>
      <c r="Y31" s="13">
        <v>40.93</v>
      </c>
      <c r="Z31" s="13">
        <v>38.75</v>
      </c>
      <c r="AA31" s="13">
        <v>39.39</v>
      </c>
      <c r="AB31" s="137">
        <v>5213000</v>
      </c>
      <c r="AC31" s="13">
        <v>39.39</v>
      </c>
      <c r="AD31" s="2">
        <f t="shared" si="1"/>
        <v>2.1799999999999997</v>
      </c>
      <c r="AE31" s="196">
        <f t="shared" si="2"/>
        <v>3.4944823962165028E-2</v>
      </c>
    </row>
    <row r="32" spans="23:31" x14ac:dyDescent="0.25">
      <c r="W32" s="191">
        <v>42240</v>
      </c>
      <c r="X32" s="13">
        <v>36.75</v>
      </c>
      <c r="Y32" s="13">
        <v>39.74</v>
      </c>
      <c r="Z32" s="13">
        <v>36.630000000000003</v>
      </c>
      <c r="AA32" s="13">
        <v>38.06</v>
      </c>
      <c r="AB32" s="137">
        <v>6863000</v>
      </c>
      <c r="AC32" s="13">
        <v>38.06</v>
      </c>
      <c r="AD32" s="2">
        <f t="shared" si="1"/>
        <v>3.1099999999999994</v>
      </c>
      <c r="AE32" s="196">
        <f t="shared" si="2"/>
        <v>-5.0399201596806331E-2</v>
      </c>
    </row>
    <row r="33" spans="15:31" x14ac:dyDescent="0.25">
      <c r="W33" s="191">
        <v>42237</v>
      </c>
      <c r="X33" s="13">
        <v>41.69</v>
      </c>
      <c r="Y33" s="13">
        <v>41.87</v>
      </c>
      <c r="Z33" s="13">
        <v>40.07</v>
      </c>
      <c r="AA33" s="13">
        <v>40.08</v>
      </c>
      <c r="AB33" s="137">
        <v>5463700</v>
      </c>
      <c r="AC33" s="13">
        <v>40.08</v>
      </c>
      <c r="AD33" s="2">
        <f t="shared" si="1"/>
        <v>1.7999999999999972</v>
      </c>
      <c r="AE33" s="196">
        <f t="shared" si="2"/>
        <v>-4.933586337760909E-2</v>
      </c>
    </row>
    <row r="34" spans="15:31" x14ac:dyDescent="0.25">
      <c r="W34" s="191">
        <v>42236</v>
      </c>
      <c r="X34" s="13">
        <v>42.86</v>
      </c>
      <c r="Y34" s="13">
        <v>43.16</v>
      </c>
      <c r="Z34" s="13">
        <v>42.15</v>
      </c>
      <c r="AA34" s="13">
        <v>42.16</v>
      </c>
      <c r="AB34" s="137">
        <v>3579200</v>
      </c>
      <c r="AC34" s="13">
        <v>42.16</v>
      </c>
      <c r="AD34" s="2">
        <f t="shared" si="1"/>
        <v>1.009999999999998</v>
      </c>
      <c r="AE34" s="196">
        <f t="shared" si="2"/>
        <v>-2.3622047244094557E-2</v>
      </c>
    </row>
    <row r="35" spans="15:31" x14ac:dyDescent="0.25">
      <c r="W35" s="191">
        <v>42235</v>
      </c>
      <c r="X35" s="13">
        <v>42.81</v>
      </c>
      <c r="Y35" s="13">
        <v>43.5</v>
      </c>
      <c r="Z35" s="13">
        <v>42.09</v>
      </c>
      <c r="AA35" s="13">
        <v>43.18</v>
      </c>
      <c r="AB35" s="137">
        <v>3675700</v>
      </c>
      <c r="AC35" s="13">
        <v>43.18</v>
      </c>
      <c r="AD35" s="2">
        <f t="shared" si="1"/>
        <v>1.4099999999999966</v>
      </c>
      <c r="AE35" s="196">
        <f t="shared" si="2"/>
        <v>6.9962686567164312E-3</v>
      </c>
    </row>
    <row r="36" spans="15:31" x14ac:dyDescent="0.25">
      <c r="W36" s="191">
        <v>42234</v>
      </c>
      <c r="X36" s="13">
        <v>43.1</v>
      </c>
      <c r="Y36" s="13">
        <v>43.47</v>
      </c>
      <c r="Z36" s="13">
        <v>41.97</v>
      </c>
      <c r="AA36" s="13">
        <v>42.88</v>
      </c>
      <c r="AB36" s="137">
        <v>3757000</v>
      </c>
      <c r="AC36" s="13">
        <v>42.88</v>
      </c>
      <c r="AD36" s="2">
        <f t="shared" si="1"/>
        <v>1.5</v>
      </c>
      <c r="AE36" s="196">
        <f t="shared" si="2"/>
        <v>-1.4705882352941235E-2</v>
      </c>
    </row>
    <row r="37" spans="15:31" x14ac:dyDescent="0.25">
      <c r="W37" s="191">
        <v>42233</v>
      </c>
      <c r="X37" s="13">
        <v>43.06</v>
      </c>
      <c r="Y37" s="13">
        <v>43.7</v>
      </c>
      <c r="Z37" s="13">
        <v>42.6</v>
      </c>
      <c r="AA37" s="13">
        <v>43.52</v>
      </c>
      <c r="AB37" s="137">
        <v>2873000</v>
      </c>
      <c r="AC37" s="13">
        <v>43.52</v>
      </c>
      <c r="AD37" s="2">
        <f t="shared" si="1"/>
        <v>1.1000000000000014</v>
      </c>
      <c r="AE37" s="196">
        <f t="shared" si="2"/>
        <v>3.4586119437400864E-3</v>
      </c>
    </row>
    <row r="38" spans="15:31" x14ac:dyDescent="0.25">
      <c r="W38" s="191">
        <v>42230</v>
      </c>
      <c r="X38" s="13">
        <v>43.65</v>
      </c>
      <c r="Y38" s="13">
        <v>44</v>
      </c>
      <c r="Z38" s="13">
        <v>43.31</v>
      </c>
      <c r="AA38" s="13">
        <v>43.37</v>
      </c>
      <c r="AB38" s="137">
        <v>3565700</v>
      </c>
      <c r="AC38" s="13">
        <v>43.37</v>
      </c>
      <c r="AD38" s="2">
        <f t="shared" si="1"/>
        <v>0.68999999999999773</v>
      </c>
      <c r="AE38" s="196">
        <f t="shared" si="2"/>
        <v>-5.5033249254758942E-3</v>
      </c>
    </row>
    <row r="39" spans="15:31" x14ac:dyDescent="0.25">
      <c r="W39" s="191">
        <v>42229</v>
      </c>
      <c r="X39" s="13">
        <v>44.34</v>
      </c>
      <c r="Y39" s="13">
        <v>44.44</v>
      </c>
      <c r="Z39" s="13">
        <v>43.57</v>
      </c>
      <c r="AA39" s="13">
        <v>43.61</v>
      </c>
      <c r="AB39" s="137">
        <v>3785100</v>
      </c>
      <c r="AC39" s="13">
        <v>43.61</v>
      </c>
      <c r="AD39" s="2">
        <f t="shared" si="1"/>
        <v>0.86999999999999744</v>
      </c>
      <c r="AE39" s="196">
        <f t="shared" si="2"/>
        <v>-1.8676867686768683E-2</v>
      </c>
    </row>
    <row r="40" spans="15:31" x14ac:dyDescent="0.25">
      <c r="W40" s="191">
        <v>42228</v>
      </c>
      <c r="X40" s="13">
        <v>44.99</v>
      </c>
      <c r="Y40" s="13">
        <v>44.99</v>
      </c>
      <c r="Z40" s="13">
        <v>43.44</v>
      </c>
      <c r="AA40" s="13">
        <v>44.44</v>
      </c>
      <c r="AB40" s="137">
        <v>5259600</v>
      </c>
      <c r="AC40" s="13">
        <v>44.44</v>
      </c>
      <c r="AD40" s="2">
        <f t="shared" si="1"/>
        <v>1.5500000000000043</v>
      </c>
      <c r="AE40" s="196">
        <f t="shared" si="2"/>
        <v>-2.049812651531846E-2</v>
      </c>
    </row>
    <row r="41" spans="15:31" x14ac:dyDescent="0.25">
      <c r="W41" s="191">
        <v>42227</v>
      </c>
      <c r="X41" s="13">
        <v>44.68</v>
      </c>
      <c r="Y41" s="13">
        <v>45.82</v>
      </c>
      <c r="Z41" s="13">
        <v>44.5</v>
      </c>
      <c r="AA41" s="13">
        <v>45.37</v>
      </c>
      <c r="AB41" s="137">
        <v>4810300</v>
      </c>
      <c r="AC41" s="13">
        <v>45.37</v>
      </c>
      <c r="AD41" s="2">
        <f t="shared" si="1"/>
        <v>1.3200000000000003</v>
      </c>
      <c r="AE41" s="196">
        <f t="shared" si="2"/>
        <v>1.7663943475381139E-3</v>
      </c>
    </row>
    <row r="42" spans="15:31" x14ac:dyDescent="0.25">
      <c r="W42" s="191">
        <v>42226</v>
      </c>
      <c r="X42" s="13">
        <v>44.12</v>
      </c>
      <c r="Y42" s="13">
        <v>45.47</v>
      </c>
      <c r="Z42" s="13">
        <v>44.02</v>
      </c>
      <c r="AA42" s="13">
        <v>45.29</v>
      </c>
      <c r="AB42" s="137">
        <v>4119500</v>
      </c>
      <c r="AC42" s="13">
        <v>45.29</v>
      </c>
      <c r="AD42" s="2">
        <f t="shared" si="1"/>
        <v>1.4499999999999957</v>
      </c>
      <c r="AE42" s="196">
        <f t="shared" si="2"/>
        <v>3.3074817518248034E-2</v>
      </c>
    </row>
    <row r="43" spans="15:31" x14ac:dyDescent="0.25">
      <c r="W43" s="191">
        <v>42223</v>
      </c>
      <c r="X43" s="13">
        <v>43.51</v>
      </c>
      <c r="Y43" s="13">
        <v>44.38</v>
      </c>
      <c r="Z43" s="13">
        <v>43.35</v>
      </c>
      <c r="AA43" s="13">
        <v>43.84</v>
      </c>
      <c r="AB43" s="137">
        <v>5787500</v>
      </c>
      <c r="AC43" s="13">
        <v>43.84</v>
      </c>
      <c r="AD43" s="2">
        <f t="shared" si="1"/>
        <v>1.0300000000000011</v>
      </c>
      <c r="AE43" s="196">
        <f t="shared" si="2"/>
        <v>1.5992689056432141E-3</v>
      </c>
    </row>
    <row r="44" spans="15:31" x14ac:dyDescent="0.25">
      <c r="W44" s="191">
        <v>42222</v>
      </c>
      <c r="X44" s="13">
        <v>42.38</v>
      </c>
      <c r="Y44" s="13">
        <v>44.59</v>
      </c>
      <c r="Z44" s="13">
        <v>41.7</v>
      </c>
      <c r="AA44" s="13">
        <v>43.77</v>
      </c>
      <c r="AB44" s="137">
        <v>13993900</v>
      </c>
      <c r="AC44" s="13">
        <v>43.77</v>
      </c>
      <c r="AD44" s="2">
        <f t="shared" si="1"/>
        <v>2.8900000000000006</v>
      </c>
      <c r="AE44" s="196">
        <f t="shared" si="2"/>
        <v>0.1083818688275513</v>
      </c>
    </row>
    <row r="45" spans="15:31" x14ac:dyDescent="0.25">
      <c r="O45" s="49"/>
      <c r="R45" s="49"/>
      <c r="W45" s="191">
        <v>42221</v>
      </c>
      <c r="X45" s="13">
        <v>39.07</v>
      </c>
      <c r="Y45" s="13">
        <v>40.18</v>
      </c>
      <c r="Z45" s="13">
        <v>39.04</v>
      </c>
      <c r="AA45" s="13">
        <v>39.49</v>
      </c>
      <c r="AB45" s="137">
        <v>4883400</v>
      </c>
      <c r="AC45" s="13">
        <v>39.49</v>
      </c>
      <c r="AD45" s="2">
        <f t="shared" si="1"/>
        <v>1.1400000000000006</v>
      </c>
      <c r="AE45" s="196">
        <f t="shared" si="2"/>
        <v>2.464971458225218E-2</v>
      </c>
    </row>
    <row r="46" spans="15:31" ht="20.25" thickBot="1" x14ac:dyDescent="0.35">
      <c r="O46" s="246" t="s">
        <v>83</v>
      </c>
      <c r="P46" s="246"/>
      <c r="Q46" s="49"/>
      <c r="R46" s="49"/>
      <c r="T46" s="133" t="s">
        <v>144</v>
      </c>
      <c r="W46" s="191">
        <v>42220</v>
      </c>
      <c r="X46" s="13">
        <v>38.82</v>
      </c>
      <c r="Y46" s="13">
        <v>39.36</v>
      </c>
      <c r="Z46" s="13">
        <v>38.159999999999997</v>
      </c>
      <c r="AA46" s="13">
        <v>38.54</v>
      </c>
      <c r="AB46" s="137">
        <v>4751500</v>
      </c>
      <c r="AC46" s="13">
        <v>38.54</v>
      </c>
      <c r="AD46" s="2">
        <f t="shared" si="1"/>
        <v>1.2000000000000028</v>
      </c>
      <c r="AE46" s="196">
        <f t="shared" si="2"/>
        <v>-4.3916300697494082E-3</v>
      </c>
    </row>
    <row r="47" spans="15:31" ht="15.75" thickTop="1" x14ac:dyDescent="0.25">
      <c r="O47" s="125">
        <v>1.1000000000000001</v>
      </c>
      <c r="P47" s="125">
        <f>O47*$Q$4</f>
        <v>47.707000000000001</v>
      </c>
      <c r="Q47" s="49"/>
      <c r="R47" s="49"/>
      <c r="T47" s="186" t="s">
        <v>126</v>
      </c>
      <c r="U47" s="140">
        <v>41.66</v>
      </c>
      <c r="W47" s="191">
        <v>42219</v>
      </c>
      <c r="X47" s="13">
        <v>41.4</v>
      </c>
      <c r="Y47" s="13">
        <v>41.43</v>
      </c>
      <c r="Z47" s="13">
        <v>38.39</v>
      </c>
      <c r="AA47" s="13">
        <v>38.71</v>
      </c>
      <c r="AB47" s="137">
        <v>7078900</v>
      </c>
      <c r="AC47" s="13">
        <v>38.71</v>
      </c>
      <c r="AD47" s="2">
        <f t="shared" si="1"/>
        <v>3.0399999999999991</v>
      </c>
      <c r="AE47" s="196">
        <f t="shared" si="2"/>
        <v>-7.8113836627768496E-2</v>
      </c>
    </row>
    <row r="48" spans="15:31" x14ac:dyDescent="0.25">
      <c r="O48" s="125">
        <v>1.0900000000000001</v>
      </c>
      <c r="P48" s="125">
        <f t="shared" ref="P48:P67" si="3">O48*$Q$4</f>
        <v>47.273299999999999</v>
      </c>
      <c r="Q48" s="49"/>
      <c r="R48" s="49"/>
      <c r="T48" s="135" t="s">
        <v>127</v>
      </c>
      <c r="U48" s="130">
        <v>41.17</v>
      </c>
      <c r="W48" s="191">
        <v>42216</v>
      </c>
      <c r="X48" s="13">
        <v>41.49</v>
      </c>
      <c r="Y48" s="13">
        <v>42.19</v>
      </c>
      <c r="Z48" s="13">
        <v>41.22</v>
      </c>
      <c r="AA48" s="13">
        <v>41.99</v>
      </c>
      <c r="AB48" s="137">
        <v>4204900</v>
      </c>
      <c r="AC48" s="13">
        <v>41.99</v>
      </c>
      <c r="AD48" s="2">
        <f t="shared" si="1"/>
        <v>0.96999999999999886</v>
      </c>
      <c r="AE48" s="196">
        <f t="shared" si="2"/>
        <v>-3.0864197530863224E-3</v>
      </c>
    </row>
    <row r="49" spans="15:31" x14ac:dyDescent="0.25">
      <c r="O49" s="125">
        <v>1.08</v>
      </c>
      <c r="P49" s="125">
        <f t="shared" si="3"/>
        <v>46.839599999999997</v>
      </c>
      <c r="Q49" s="49"/>
      <c r="R49" s="49"/>
      <c r="T49" s="135" t="s">
        <v>128</v>
      </c>
      <c r="U49" s="130" t="s">
        <v>324</v>
      </c>
      <c r="W49" s="191">
        <v>42215</v>
      </c>
      <c r="X49" s="13">
        <v>40.119999999999997</v>
      </c>
      <c r="Y49" s="13">
        <v>42.28</v>
      </c>
      <c r="Z49" s="13">
        <v>40</v>
      </c>
      <c r="AA49" s="13">
        <v>42.12</v>
      </c>
      <c r="AB49" s="137">
        <v>7937400</v>
      </c>
      <c r="AC49" s="13">
        <v>42.12</v>
      </c>
      <c r="AD49" s="2">
        <f t="shared" si="1"/>
        <v>2.2800000000000011</v>
      </c>
      <c r="AE49" s="196">
        <f t="shared" si="2"/>
        <v>5.011219147344792E-2</v>
      </c>
    </row>
    <row r="50" spans="15:31" x14ac:dyDescent="0.25">
      <c r="O50" s="125">
        <v>1.07</v>
      </c>
      <c r="P50" s="125">
        <f t="shared" si="3"/>
        <v>46.405900000000003</v>
      </c>
      <c r="Q50" s="125"/>
      <c r="R50" s="49"/>
      <c r="T50" s="135" t="s">
        <v>129</v>
      </c>
      <c r="U50" s="130" t="s">
        <v>325</v>
      </c>
      <c r="W50" s="191">
        <v>42214</v>
      </c>
      <c r="X50" s="13">
        <v>39.25</v>
      </c>
      <c r="Y50" s="13">
        <v>40.18</v>
      </c>
      <c r="Z50" s="13">
        <v>38.94</v>
      </c>
      <c r="AA50" s="13">
        <v>40.11</v>
      </c>
      <c r="AB50" s="137">
        <v>2973500</v>
      </c>
      <c r="AC50" s="13">
        <v>40.11</v>
      </c>
      <c r="AD50" s="2">
        <f t="shared" si="1"/>
        <v>1.240000000000002</v>
      </c>
      <c r="AE50" s="196">
        <f t="shared" si="2"/>
        <v>1.7503805175038023E-2</v>
      </c>
    </row>
    <row r="51" spans="15:31" x14ac:dyDescent="0.25">
      <c r="O51" s="125">
        <v>1.06</v>
      </c>
      <c r="P51" s="125">
        <f t="shared" si="3"/>
        <v>45.972200000000001</v>
      </c>
      <c r="Q51" s="125"/>
      <c r="R51" s="49"/>
      <c r="T51" s="135" t="s">
        <v>130</v>
      </c>
      <c r="U51" s="130">
        <v>53.08</v>
      </c>
      <c r="W51" s="191">
        <v>42213</v>
      </c>
      <c r="X51" s="13">
        <v>39.18</v>
      </c>
      <c r="Y51" s="13">
        <v>39.61</v>
      </c>
      <c r="Z51" s="13">
        <v>38.880000000000003</v>
      </c>
      <c r="AA51" s="13">
        <v>39.42</v>
      </c>
      <c r="AB51" s="137">
        <v>2244200</v>
      </c>
      <c r="AC51" s="13">
        <v>39.42</v>
      </c>
      <c r="AD51" s="2">
        <f t="shared" si="1"/>
        <v>0.72999999999999687</v>
      </c>
      <c r="AE51" s="196">
        <f t="shared" si="2"/>
        <v>8.9582800102381288E-3</v>
      </c>
    </row>
    <row r="52" spans="15:31" x14ac:dyDescent="0.25">
      <c r="O52" s="125">
        <v>1.05</v>
      </c>
      <c r="P52" s="125">
        <f t="shared" si="3"/>
        <v>45.538499999999999</v>
      </c>
      <c r="Q52" s="125"/>
      <c r="R52" s="49"/>
      <c r="T52" s="135" t="s">
        <v>131</v>
      </c>
      <c r="U52" s="130">
        <v>0.769783</v>
      </c>
      <c r="W52" s="191">
        <v>42212</v>
      </c>
      <c r="X52" s="13">
        <v>39.119999999999997</v>
      </c>
      <c r="Y52" s="13">
        <v>39.770000000000003</v>
      </c>
      <c r="Z52" s="13">
        <v>38.799999999999997</v>
      </c>
      <c r="AA52" s="13">
        <v>39.07</v>
      </c>
      <c r="AB52" s="137">
        <v>2606700</v>
      </c>
      <c r="AC52" s="13">
        <v>39.07</v>
      </c>
      <c r="AD52" s="2">
        <f t="shared" si="1"/>
        <v>0.97000000000000597</v>
      </c>
      <c r="AE52" s="196">
        <f t="shared" si="2"/>
        <v>-6.610729722857811E-3</v>
      </c>
    </row>
    <row r="53" spans="15:31" x14ac:dyDescent="0.25">
      <c r="O53" s="125">
        <v>1.04</v>
      </c>
      <c r="P53" s="125">
        <f t="shared" si="3"/>
        <v>45.104799999999997</v>
      </c>
      <c r="Q53" s="125"/>
      <c r="R53" s="49"/>
      <c r="T53" s="135" t="s">
        <v>157</v>
      </c>
      <c r="U53" s="130" t="s">
        <v>206</v>
      </c>
      <c r="W53" s="191">
        <v>42209</v>
      </c>
      <c r="X53" s="13">
        <v>39.979999999999997</v>
      </c>
      <c r="Y53" s="13">
        <v>40.020000000000003</v>
      </c>
      <c r="Z53" s="13">
        <v>38.880000000000003</v>
      </c>
      <c r="AA53" s="13">
        <v>39.33</v>
      </c>
      <c r="AB53" s="137">
        <v>2970200</v>
      </c>
      <c r="AC53" s="13">
        <v>39.33</v>
      </c>
      <c r="AD53" s="2">
        <f t="shared" si="1"/>
        <v>1.1400000000000006</v>
      </c>
      <c r="AE53" s="196">
        <f t="shared" si="2"/>
        <v>-1.2057272042200529E-2</v>
      </c>
    </row>
    <row r="54" spans="15:31" x14ac:dyDescent="0.25">
      <c r="O54" s="125">
        <v>1.03</v>
      </c>
      <c r="P54" s="125">
        <f t="shared" si="3"/>
        <v>44.671099999999996</v>
      </c>
      <c r="Q54" s="125"/>
      <c r="R54" s="49"/>
      <c r="T54" s="135"/>
      <c r="U54" s="130"/>
      <c r="W54" s="191">
        <v>42208</v>
      </c>
      <c r="X54" s="13">
        <v>40.08</v>
      </c>
      <c r="Y54" s="13">
        <v>40.4</v>
      </c>
      <c r="Z54" s="13">
        <v>39.68</v>
      </c>
      <c r="AA54" s="13">
        <v>39.81</v>
      </c>
      <c r="AB54" s="137">
        <v>3537600</v>
      </c>
      <c r="AC54" s="13">
        <v>39.81</v>
      </c>
      <c r="AD54" s="2">
        <f t="shared" si="1"/>
        <v>0.71999999999999886</v>
      </c>
      <c r="AE54" s="196">
        <f t="shared" si="2"/>
        <v>-7.9740842262646661E-3</v>
      </c>
    </row>
    <row r="55" spans="15:31" x14ac:dyDescent="0.25">
      <c r="O55" s="125">
        <v>1.02</v>
      </c>
      <c r="P55" s="125">
        <f t="shared" si="3"/>
        <v>44.237400000000001</v>
      </c>
      <c r="Q55" s="125"/>
      <c r="R55" s="49"/>
      <c r="T55" s="135" t="s">
        <v>133</v>
      </c>
      <c r="U55" s="130" t="s">
        <v>326</v>
      </c>
      <c r="W55" s="191">
        <v>42207</v>
      </c>
      <c r="X55" s="13">
        <v>40.69</v>
      </c>
      <c r="Y55" s="13">
        <v>40.96</v>
      </c>
      <c r="Z55" s="13">
        <v>39.979999999999997</v>
      </c>
      <c r="AA55" s="13">
        <v>40.130000000000003</v>
      </c>
      <c r="AB55" s="137">
        <v>2752500</v>
      </c>
      <c r="AC55" s="13">
        <v>40.130000000000003</v>
      </c>
      <c r="AD55" s="2">
        <f t="shared" si="1"/>
        <v>0.98000000000000398</v>
      </c>
      <c r="AE55" s="196">
        <f t="shared" si="2"/>
        <v>-1.1089206505667693E-2</v>
      </c>
    </row>
    <row r="56" spans="15:31" x14ac:dyDescent="0.25">
      <c r="O56" s="125">
        <v>1.01</v>
      </c>
      <c r="P56" s="125">
        <f t="shared" si="3"/>
        <v>43.803699999999999</v>
      </c>
      <c r="Q56" s="125"/>
      <c r="R56" s="49"/>
      <c r="T56" s="135" t="s">
        <v>134</v>
      </c>
      <c r="U56" s="130" t="s">
        <v>327</v>
      </c>
      <c r="W56" s="191">
        <v>42206</v>
      </c>
      <c r="X56" s="13">
        <v>40.1</v>
      </c>
      <c r="Y56" s="13">
        <v>40.880000000000003</v>
      </c>
      <c r="Z56" s="13">
        <v>40.04</v>
      </c>
      <c r="AA56" s="13">
        <v>40.58</v>
      </c>
      <c r="AB56" s="137">
        <v>4570800</v>
      </c>
      <c r="AC56" s="13">
        <v>40.58</v>
      </c>
      <c r="AD56" s="2">
        <f t="shared" si="1"/>
        <v>0.84000000000000341</v>
      </c>
      <c r="AE56" s="196">
        <f t="shared" si="2"/>
        <v>1.6533066132264462E-2</v>
      </c>
    </row>
    <row r="57" spans="15:31" x14ac:dyDescent="0.25">
      <c r="O57" s="125">
        <v>1</v>
      </c>
      <c r="P57" s="125">
        <f t="shared" si="3"/>
        <v>43.37</v>
      </c>
      <c r="Q57" s="125"/>
      <c r="R57" s="49"/>
      <c r="T57" s="135" t="s">
        <v>135</v>
      </c>
      <c r="U57" s="132">
        <v>2550156</v>
      </c>
      <c r="W57" s="191">
        <v>42205</v>
      </c>
      <c r="X57" s="13">
        <v>40.909999999999997</v>
      </c>
      <c r="Y57" s="13">
        <v>41.03</v>
      </c>
      <c r="Z57" s="13">
        <v>39.9</v>
      </c>
      <c r="AA57" s="13">
        <v>39.92</v>
      </c>
      <c r="AB57" s="137">
        <v>3855800</v>
      </c>
      <c r="AC57" s="13">
        <v>39.92</v>
      </c>
      <c r="AD57" s="2">
        <f t="shared" si="1"/>
        <v>1.1300000000000026</v>
      </c>
      <c r="AE57" s="196">
        <f t="shared" si="2"/>
        <v>-1.4807502467917066E-2</v>
      </c>
    </row>
    <row r="58" spans="15:31" x14ac:dyDescent="0.25">
      <c r="O58" s="125">
        <v>0.99</v>
      </c>
      <c r="P58" s="125">
        <f t="shared" si="3"/>
        <v>42.936299999999996</v>
      </c>
      <c r="Q58" s="125"/>
      <c r="R58" s="49"/>
      <c r="T58" s="135" t="s">
        <v>140</v>
      </c>
      <c r="U58" s="132">
        <v>3732970</v>
      </c>
      <c r="W58" s="191">
        <v>42202</v>
      </c>
      <c r="X58" s="13">
        <v>41.4</v>
      </c>
      <c r="Y58" s="13">
        <v>41.62</v>
      </c>
      <c r="Z58" s="13">
        <v>40.229999999999997</v>
      </c>
      <c r="AA58" s="13">
        <v>40.520000000000003</v>
      </c>
      <c r="AB58" s="137">
        <v>5223900</v>
      </c>
      <c r="AC58" s="13">
        <v>40.520000000000003</v>
      </c>
      <c r="AD58" s="2">
        <f t="shared" si="1"/>
        <v>1.3900000000000006</v>
      </c>
      <c r="AE58" s="196">
        <f t="shared" si="2"/>
        <v>-1.7696969696969655E-2</v>
      </c>
    </row>
    <row r="59" spans="15:31" x14ac:dyDescent="0.25">
      <c r="O59" s="125">
        <v>0.98</v>
      </c>
      <c r="P59" s="125">
        <f t="shared" si="3"/>
        <v>42.502599999999994</v>
      </c>
      <c r="Q59" s="125"/>
      <c r="T59" s="135" t="s">
        <v>136</v>
      </c>
      <c r="U59" s="130" t="s">
        <v>328</v>
      </c>
      <c r="W59" s="191">
        <v>42201</v>
      </c>
      <c r="X59" s="13">
        <v>42.3</v>
      </c>
      <c r="Y59" s="13">
        <v>42.3</v>
      </c>
      <c r="Z59" s="13">
        <v>41.09</v>
      </c>
      <c r="AA59" s="13">
        <v>41.25</v>
      </c>
      <c r="AB59" s="137">
        <v>5927700</v>
      </c>
      <c r="AC59" s="13">
        <v>41.25</v>
      </c>
      <c r="AD59" s="2">
        <f t="shared" si="1"/>
        <v>1.2099999999999937</v>
      </c>
      <c r="AE59" s="196">
        <f t="shared" si="2"/>
        <v>-3.9580908032596063E-2</v>
      </c>
    </row>
    <row r="60" spans="15:31" x14ac:dyDescent="0.25">
      <c r="O60" s="125">
        <v>0.97</v>
      </c>
      <c r="P60" s="125">
        <f t="shared" si="3"/>
        <v>42.068899999999999</v>
      </c>
      <c r="Q60" s="125"/>
      <c r="T60" s="135" t="s">
        <v>141</v>
      </c>
      <c r="U60" s="130">
        <v>10.25</v>
      </c>
      <c r="W60" s="191">
        <v>42200</v>
      </c>
      <c r="X60" s="13">
        <v>43.22</v>
      </c>
      <c r="Y60" s="13">
        <v>43.46</v>
      </c>
      <c r="Z60" s="13">
        <v>42.76</v>
      </c>
      <c r="AA60" s="13">
        <v>42.95</v>
      </c>
      <c r="AB60" s="137">
        <v>2702300</v>
      </c>
      <c r="AC60" s="13">
        <v>42.95</v>
      </c>
      <c r="AD60" s="2">
        <f t="shared" si="1"/>
        <v>0.70000000000000284</v>
      </c>
      <c r="AE60" s="196">
        <f t="shared" si="2"/>
        <v>-1.2189512419503057E-2</v>
      </c>
    </row>
    <row r="61" spans="15:31" x14ac:dyDescent="0.25">
      <c r="O61" s="125">
        <v>0.96</v>
      </c>
      <c r="P61" s="125">
        <f t="shared" si="3"/>
        <v>41.635199999999998</v>
      </c>
      <c r="Q61" s="125"/>
      <c r="T61" s="135" t="s">
        <v>142</v>
      </c>
      <c r="U61" s="130">
        <v>4.25</v>
      </c>
      <c r="W61" s="191">
        <v>42199</v>
      </c>
      <c r="X61" s="13">
        <v>43.91</v>
      </c>
      <c r="Y61" s="13">
        <v>44.09</v>
      </c>
      <c r="Z61" s="13">
        <v>42.95</v>
      </c>
      <c r="AA61" s="13">
        <v>43.48</v>
      </c>
      <c r="AB61" s="137">
        <v>3627800</v>
      </c>
      <c r="AC61" s="13">
        <v>43.48</v>
      </c>
      <c r="AD61" s="2">
        <f t="shared" si="1"/>
        <v>1.1400000000000006</v>
      </c>
      <c r="AE61" s="196">
        <f t="shared" si="2"/>
        <v>-1.3163867453472644E-2</v>
      </c>
    </row>
    <row r="62" spans="15:31" x14ac:dyDescent="0.25">
      <c r="O62" s="125">
        <v>0.95</v>
      </c>
      <c r="P62" s="125">
        <f t="shared" si="3"/>
        <v>41.201499999999996</v>
      </c>
      <c r="Q62" s="125"/>
      <c r="T62" s="135" t="s">
        <v>137</v>
      </c>
      <c r="U62" s="130" t="s">
        <v>160</v>
      </c>
      <c r="W62" s="191">
        <v>42198</v>
      </c>
      <c r="X62" s="13">
        <v>42.87</v>
      </c>
      <c r="Y62" s="13">
        <v>44.17</v>
      </c>
      <c r="Z62" s="13">
        <v>42.86</v>
      </c>
      <c r="AA62" s="13">
        <v>44.06</v>
      </c>
      <c r="AB62" s="137">
        <v>4271300</v>
      </c>
      <c r="AC62" s="13">
        <v>44.06</v>
      </c>
      <c r="AD62" s="2">
        <f t="shared" si="1"/>
        <v>1.3100000000000023</v>
      </c>
      <c r="AE62" s="196">
        <f t="shared" si="2"/>
        <v>3.6949870557778208E-2</v>
      </c>
    </row>
    <row r="63" spans="15:31" x14ac:dyDescent="0.25">
      <c r="O63" s="125">
        <v>0.94</v>
      </c>
      <c r="P63" s="125">
        <f t="shared" si="3"/>
        <v>40.767799999999994</v>
      </c>
      <c r="Q63" s="125"/>
      <c r="W63" s="191">
        <v>42195</v>
      </c>
      <c r="X63" s="13">
        <v>42.39</v>
      </c>
      <c r="Y63" s="13">
        <v>42.79</v>
      </c>
      <c r="Z63" s="13">
        <v>42</v>
      </c>
      <c r="AA63" s="13">
        <v>42.49</v>
      </c>
      <c r="AB63" s="137">
        <v>2704200</v>
      </c>
      <c r="AC63" s="13">
        <v>42.49</v>
      </c>
      <c r="AD63" s="2">
        <f t="shared" si="1"/>
        <v>0.78999999999999915</v>
      </c>
      <c r="AE63" s="196">
        <f t="shared" si="2"/>
        <v>1.1907597046916019E-2</v>
      </c>
    </row>
    <row r="64" spans="15:31" x14ac:dyDescent="0.25">
      <c r="O64" s="125">
        <v>0.93</v>
      </c>
      <c r="P64" s="125">
        <f t="shared" si="3"/>
        <v>40.334099999999999</v>
      </c>
      <c r="Q64" s="125"/>
      <c r="W64" s="191">
        <v>42194</v>
      </c>
      <c r="X64" s="13">
        <v>42.16</v>
      </c>
      <c r="Y64" s="13">
        <v>42.67</v>
      </c>
      <c r="Z64" s="13">
        <v>41.92</v>
      </c>
      <c r="AA64" s="13">
        <v>41.99</v>
      </c>
      <c r="AB64" s="137">
        <v>3215900</v>
      </c>
      <c r="AC64" s="13">
        <v>41.99</v>
      </c>
      <c r="AD64" s="2">
        <f t="shared" si="1"/>
        <v>0.75</v>
      </c>
      <c r="AE64" s="196">
        <f t="shared" si="2"/>
        <v>7.4376199616124072E-3</v>
      </c>
    </row>
    <row r="65" spans="15:31" x14ac:dyDescent="0.25">
      <c r="O65" s="125">
        <v>0.92</v>
      </c>
      <c r="P65" s="125">
        <f t="shared" si="3"/>
        <v>39.900399999999998</v>
      </c>
      <c r="Q65" s="125"/>
      <c r="W65" s="191">
        <v>42193</v>
      </c>
      <c r="X65" s="13">
        <v>42.13</v>
      </c>
      <c r="Y65" s="13">
        <v>42.41</v>
      </c>
      <c r="Z65" s="13">
        <v>41.65</v>
      </c>
      <c r="AA65" s="13">
        <v>41.68</v>
      </c>
      <c r="AB65" s="137">
        <v>2758200</v>
      </c>
      <c r="AC65" s="13">
        <v>41.68</v>
      </c>
      <c r="AD65" s="2">
        <f t="shared" si="1"/>
        <v>0.75999999999999801</v>
      </c>
      <c r="AE65" s="196">
        <f t="shared" si="2"/>
        <v>-1.7444601603017529E-2</v>
      </c>
    </row>
    <row r="66" spans="15:31" x14ac:dyDescent="0.25">
      <c r="O66" s="125">
        <v>0.91</v>
      </c>
      <c r="P66" s="125">
        <f t="shared" si="3"/>
        <v>39.466699999999996</v>
      </c>
      <c r="Q66" s="125"/>
      <c r="W66" s="191">
        <v>42192</v>
      </c>
      <c r="X66" s="13">
        <v>41.84</v>
      </c>
      <c r="Y66" s="13">
        <v>42.47</v>
      </c>
      <c r="Z66" s="13">
        <v>41.16</v>
      </c>
      <c r="AA66" s="13">
        <v>42.42</v>
      </c>
      <c r="AB66" s="137">
        <v>3751400</v>
      </c>
      <c r="AC66" s="13">
        <v>42.42</v>
      </c>
      <c r="AD66" s="2">
        <f t="shared" si="1"/>
        <v>1.3100000000000023</v>
      </c>
      <c r="AE66" s="196">
        <f t="shared" si="2"/>
        <v>1.4104709538608651E-2</v>
      </c>
    </row>
    <row r="67" spans="15:31" x14ac:dyDescent="0.25">
      <c r="O67" s="125">
        <v>0.9</v>
      </c>
      <c r="P67" s="125">
        <f t="shared" si="3"/>
        <v>39.033000000000001</v>
      </c>
      <c r="Q67" s="125"/>
      <c r="W67" s="191">
        <v>42191</v>
      </c>
      <c r="X67" s="13">
        <v>42.68</v>
      </c>
      <c r="Y67" s="13">
        <v>42.68</v>
      </c>
      <c r="Z67" s="13">
        <v>41.56</v>
      </c>
      <c r="AA67" s="13">
        <v>41.83</v>
      </c>
      <c r="AB67" s="137">
        <v>4523300</v>
      </c>
      <c r="AC67" s="13">
        <v>41.83</v>
      </c>
      <c r="AD67" s="2">
        <f t="shared" ref="AD67:AD68" si="4">Y67-Z67</f>
        <v>1.1199999999999974</v>
      </c>
      <c r="AE67" s="196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  <row r="69" spans="15:31" x14ac:dyDescent="0.25">
      <c r="O69" s="49"/>
    </row>
  </sheetData>
  <conditionalFormatting sqref="Q7">
    <cfRule type="expression" dxfId="51" priority="7">
      <formula>Q7&gt;0</formula>
    </cfRule>
    <cfRule type="expression" dxfId="5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2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6" t="s">
        <v>112</v>
      </c>
      <c r="X1" s="150" t="s">
        <v>145</v>
      </c>
      <c r="Y1" s="150" t="s">
        <v>146</v>
      </c>
      <c r="Z1" s="150" t="s">
        <v>147</v>
      </c>
      <c r="AA1" s="150" t="s">
        <v>148</v>
      </c>
      <c r="AB1" s="150" t="s">
        <v>149</v>
      </c>
      <c r="AC1" s="150" t="s">
        <v>150</v>
      </c>
      <c r="AD1" s="150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27" t="s">
        <v>271</v>
      </c>
      <c r="X2" s="152">
        <v>42283</v>
      </c>
      <c r="Y2" s="12">
        <v>59.74</v>
      </c>
      <c r="Z2" s="12">
        <v>60.27</v>
      </c>
      <c r="AA2" s="12">
        <v>59.59</v>
      </c>
      <c r="AB2" s="12">
        <v>59.88</v>
      </c>
      <c r="AC2" s="146">
        <v>2144500</v>
      </c>
      <c r="AD2" s="12">
        <v>59.88</v>
      </c>
      <c r="AE2" s="2">
        <f>Z2-AA2</f>
        <v>0.67999999999999972</v>
      </c>
      <c r="AF2" s="196">
        <f>AD2/AD3-1</f>
        <v>-3.3388981636051085E-4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27"/>
      <c r="X3" s="152">
        <v>42282</v>
      </c>
      <c r="Y3" s="12">
        <v>59.46</v>
      </c>
      <c r="Z3" s="12">
        <v>60.14</v>
      </c>
      <c r="AA3" s="12">
        <v>59.42</v>
      </c>
      <c r="AB3" s="12">
        <v>59.9</v>
      </c>
      <c r="AC3" s="146">
        <v>2173200</v>
      </c>
      <c r="AD3" s="12">
        <v>59.9</v>
      </c>
      <c r="AE3" s="2">
        <f t="shared" ref="AE3:AE66" si="1">Z3-AA3</f>
        <v>0.71999999999999886</v>
      </c>
      <c r="AF3" s="196">
        <f t="shared" ref="AF3:AF66" si="2">AD3/AD4-1</f>
        <v>1.2679628064243387E-2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2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59.88</v>
      </c>
      <c r="X4" s="152">
        <v>42279</v>
      </c>
      <c r="Y4" s="12">
        <v>57.14</v>
      </c>
      <c r="Z4" s="12">
        <v>59.15</v>
      </c>
      <c r="AA4" s="12">
        <v>56.97</v>
      </c>
      <c r="AB4" s="12">
        <v>59.15</v>
      </c>
      <c r="AC4" s="146">
        <v>3167300</v>
      </c>
      <c r="AD4" s="12">
        <v>59.15</v>
      </c>
      <c r="AE4" s="2">
        <f t="shared" si="1"/>
        <v>2.1799999999999997</v>
      </c>
      <c r="AF4" s="196">
        <f t="shared" si="2"/>
        <v>2.0355356218733744E-2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7185.6</v>
      </c>
      <c r="T5" s="127"/>
      <c r="U5" s="100"/>
      <c r="X5" s="152">
        <v>42278</v>
      </c>
      <c r="Y5" s="12">
        <v>58.25</v>
      </c>
      <c r="Z5" s="12">
        <v>58.44</v>
      </c>
      <c r="AA5" s="12">
        <v>57.33</v>
      </c>
      <c r="AB5" s="12">
        <v>57.97</v>
      </c>
      <c r="AC5" s="146">
        <v>3853100</v>
      </c>
      <c r="AD5" s="12">
        <v>57.97</v>
      </c>
      <c r="AE5" s="2">
        <f t="shared" si="1"/>
        <v>1.1099999999999994</v>
      </c>
      <c r="AF5" s="196">
        <f t="shared" si="2"/>
        <v>-4.63598901098905E-3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2">
        <v>42277</v>
      </c>
      <c r="Y6" s="12">
        <v>58.87</v>
      </c>
      <c r="Z6" s="12">
        <v>58.97</v>
      </c>
      <c r="AA6" s="12">
        <v>57.79</v>
      </c>
      <c r="AB6" s="12">
        <v>58.24</v>
      </c>
      <c r="AC6" s="146">
        <v>3891200</v>
      </c>
      <c r="AD6" s="12">
        <v>58.24</v>
      </c>
      <c r="AE6" s="2">
        <f t="shared" si="1"/>
        <v>1.1799999999999997</v>
      </c>
      <c r="AF6" s="196">
        <f t="shared" si="2"/>
        <v>-2.0562028786840214E-3</v>
      </c>
    </row>
    <row r="7" spans="1:32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-113.11999999999898</v>
      </c>
      <c r="R7" s="212" t="s">
        <v>237</v>
      </c>
      <c r="T7" s="127"/>
      <c r="X7" s="152">
        <v>42276</v>
      </c>
      <c r="Y7" s="12">
        <v>57.73</v>
      </c>
      <c r="Z7" s="12">
        <v>58.44</v>
      </c>
      <c r="AA7" s="12">
        <v>57.47</v>
      </c>
      <c r="AB7" s="12">
        <v>58.36</v>
      </c>
      <c r="AC7" s="146">
        <v>3909600</v>
      </c>
      <c r="AD7" s="12">
        <v>58.36</v>
      </c>
      <c r="AE7" s="2">
        <f t="shared" si="1"/>
        <v>0.96999999999999886</v>
      </c>
      <c r="AF7" s="196">
        <f t="shared" si="2"/>
        <v>1.0737790093522603E-2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27"/>
      <c r="X8" s="152">
        <v>42275</v>
      </c>
      <c r="Y8" s="12">
        <v>58.53</v>
      </c>
      <c r="Z8" s="12">
        <v>58.77</v>
      </c>
      <c r="AA8" s="12">
        <v>57.46</v>
      </c>
      <c r="AB8" s="12">
        <v>57.74</v>
      </c>
      <c r="AC8" s="146">
        <v>3516400</v>
      </c>
      <c r="AD8" s="12">
        <v>57.74</v>
      </c>
      <c r="AE8" s="2">
        <f t="shared" si="1"/>
        <v>1.3100000000000023</v>
      </c>
      <c r="AF8" s="196">
        <f t="shared" si="2"/>
        <v>-2.1190032208848963E-2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2">
        <v>42272</v>
      </c>
      <c r="Y9" s="12">
        <v>59.12</v>
      </c>
      <c r="Z9" s="12">
        <v>59.92</v>
      </c>
      <c r="AA9" s="12">
        <v>58.87</v>
      </c>
      <c r="AB9" s="12">
        <v>58.99</v>
      </c>
      <c r="AC9" s="146">
        <v>3893400</v>
      </c>
      <c r="AD9" s="12">
        <v>58.99</v>
      </c>
      <c r="AE9" s="2">
        <f t="shared" si="1"/>
        <v>1.0500000000000043</v>
      </c>
      <c r="AF9" s="196">
        <f t="shared" si="2"/>
        <v>6.8271036012972353E-3</v>
      </c>
    </row>
    <row r="10" spans="1:32" x14ac:dyDescent="0.25">
      <c r="T10" s="179">
        <v>42310</v>
      </c>
      <c r="U10" s="100" t="s">
        <v>270</v>
      </c>
      <c r="X10" s="152">
        <v>42271</v>
      </c>
      <c r="Y10" s="12">
        <v>58.12</v>
      </c>
      <c r="Z10" s="12">
        <v>58.81</v>
      </c>
      <c r="AA10" s="12">
        <v>57.77</v>
      </c>
      <c r="AB10" s="12">
        <v>58.59</v>
      </c>
      <c r="AC10" s="146">
        <v>2541300</v>
      </c>
      <c r="AD10" s="12">
        <v>58.59</v>
      </c>
      <c r="AE10" s="2">
        <f t="shared" si="1"/>
        <v>1.0399999999999991</v>
      </c>
      <c r="AF10" s="196">
        <f t="shared" si="2"/>
        <v>1.3672876431380931E-3</v>
      </c>
    </row>
    <row r="11" spans="1:32" x14ac:dyDescent="0.25">
      <c r="T11" s="179">
        <v>42311</v>
      </c>
      <c r="U11" s="100" t="s">
        <v>269</v>
      </c>
      <c r="X11" s="152">
        <v>42270</v>
      </c>
      <c r="Y11" s="12">
        <v>58.04</v>
      </c>
      <c r="Z11" s="12">
        <v>58.67</v>
      </c>
      <c r="AA11" s="12">
        <v>58.03</v>
      </c>
      <c r="AB11" s="12">
        <v>58.51</v>
      </c>
      <c r="AC11" s="146">
        <v>2406100</v>
      </c>
      <c r="AD11" s="12">
        <v>58.51</v>
      </c>
      <c r="AE11" s="2">
        <f t="shared" si="1"/>
        <v>0.64000000000000057</v>
      </c>
      <c r="AF11" s="196">
        <f t="shared" si="2"/>
        <v>7.0567986230636315E-3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2">
        <v>42269</v>
      </c>
      <c r="Y12" s="12">
        <v>58.16</v>
      </c>
      <c r="Z12" s="12">
        <v>58.21</v>
      </c>
      <c r="AA12" s="12">
        <v>57.69</v>
      </c>
      <c r="AB12" s="12">
        <v>58.1</v>
      </c>
      <c r="AC12" s="146">
        <v>2403500</v>
      </c>
      <c r="AD12" s="12">
        <v>58.1</v>
      </c>
      <c r="AE12" s="2">
        <f t="shared" si="1"/>
        <v>0.52000000000000313</v>
      </c>
      <c r="AF12" s="196">
        <f t="shared" si="2"/>
        <v>-7.8551912568306514E-3</v>
      </c>
    </row>
    <row r="13" spans="1:32" x14ac:dyDescent="0.25">
      <c r="X13" s="152">
        <v>42268</v>
      </c>
      <c r="Y13" s="12">
        <v>58.15</v>
      </c>
      <c r="Z13" s="12">
        <v>58.88</v>
      </c>
      <c r="AA13" s="12">
        <v>57.95</v>
      </c>
      <c r="AB13" s="12">
        <v>58.56</v>
      </c>
      <c r="AC13" s="146">
        <v>2513600</v>
      </c>
      <c r="AD13" s="12">
        <v>58.56</v>
      </c>
      <c r="AE13" s="2">
        <f t="shared" si="1"/>
        <v>0.92999999999999972</v>
      </c>
      <c r="AF13" s="196">
        <f t="shared" si="2"/>
        <v>1.719645648775403E-2</v>
      </c>
    </row>
    <row r="14" spans="1:32" x14ac:dyDescent="0.25">
      <c r="X14" s="152">
        <v>42265</v>
      </c>
      <c r="Y14" s="12">
        <v>58.04</v>
      </c>
      <c r="Z14" s="12">
        <v>58.53</v>
      </c>
      <c r="AA14" s="12">
        <v>57.44</v>
      </c>
      <c r="AB14" s="12">
        <v>57.57</v>
      </c>
      <c r="AC14" s="146">
        <v>5184200</v>
      </c>
      <c r="AD14" s="12">
        <v>57.57</v>
      </c>
      <c r="AE14" s="2">
        <f t="shared" si="1"/>
        <v>1.0900000000000034</v>
      </c>
      <c r="AF14" s="196">
        <f t="shared" si="2"/>
        <v>-2.4071876589252472E-2</v>
      </c>
    </row>
    <row r="15" spans="1:32" x14ac:dyDescent="0.25">
      <c r="X15" s="152">
        <v>42264</v>
      </c>
      <c r="Y15" s="12">
        <v>59.25</v>
      </c>
      <c r="Z15" s="12">
        <v>59.81</v>
      </c>
      <c r="AA15" s="12">
        <v>58.83</v>
      </c>
      <c r="AB15" s="12">
        <v>58.99</v>
      </c>
      <c r="AC15" s="146">
        <v>4716900</v>
      </c>
      <c r="AD15" s="12">
        <v>58.99</v>
      </c>
      <c r="AE15" s="2">
        <f t="shared" si="1"/>
        <v>0.98000000000000398</v>
      </c>
      <c r="AF15" s="196">
        <f t="shared" si="2"/>
        <v>-3.5472972972973027E-3</v>
      </c>
    </row>
    <row r="16" spans="1:32" x14ac:dyDescent="0.25">
      <c r="A16" s="46"/>
      <c r="X16" s="152">
        <v>42263</v>
      </c>
      <c r="Y16" s="12">
        <v>59.04</v>
      </c>
      <c r="Z16" s="12">
        <v>59.34</v>
      </c>
      <c r="AA16" s="12">
        <v>58.81</v>
      </c>
      <c r="AB16" s="12">
        <v>59.2</v>
      </c>
      <c r="AC16" s="146">
        <v>3589900</v>
      </c>
      <c r="AD16" s="12">
        <v>59.2</v>
      </c>
      <c r="AE16" s="2">
        <f t="shared" si="1"/>
        <v>0.53000000000000114</v>
      </c>
      <c r="AF16" s="196">
        <f t="shared" si="2"/>
        <v>3.7300779925399929E-3</v>
      </c>
    </row>
    <row r="17" spans="1:32" x14ac:dyDescent="0.25">
      <c r="A17" s="46"/>
      <c r="X17" s="152">
        <v>42262</v>
      </c>
      <c r="Y17" s="12">
        <v>58.39</v>
      </c>
      <c r="Z17" s="12">
        <v>59.26</v>
      </c>
      <c r="AA17" s="12">
        <v>58.23</v>
      </c>
      <c r="AB17" s="12">
        <v>58.98</v>
      </c>
      <c r="AC17" s="146">
        <v>3459900</v>
      </c>
      <c r="AD17" s="12">
        <v>58.98</v>
      </c>
      <c r="AE17" s="2">
        <f t="shared" si="1"/>
        <v>1.0300000000000011</v>
      </c>
      <c r="AF17" s="196">
        <f t="shared" si="2"/>
        <v>1.27060439560438E-2</v>
      </c>
    </row>
    <row r="18" spans="1:32" x14ac:dyDescent="0.25">
      <c r="A18" s="46"/>
      <c r="X18" s="152">
        <v>42261</v>
      </c>
      <c r="Y18" s="12">
        <v>58.29</v>
      </c>
      <c r="Z18" s="12">
        <v>58.31</v>
      </c>
      <c r="AA18" s="12">
        <v>58</v>
      </c>
      <c r="AB18" s="12">
        <v>58.24</v>
      </c>
      <c r="AC18" s="146">
        <v>2066400</v>
      </c>
      <c r="AD18" s="12">
        <v>58.24</v>
      </c>
      <c r="AE18" s="2">
        <f t="shared" si="1"/>
        <v>0.31000000000000227</v>
      </c>
      <c r="AF18" s="196">
        <f t="shared" si="2"/>
        <v>1.7199862401100496E-3</v>
      </c>
    </row>
    <row r="19" spans="1:32" x14ac:dyDescent="0.25">
      <c r="X19" s="152">
        <v>42258</v>
      </c>
      <c r="Y19" s="12">
        <v>57.41</v>
      </c>
      <c r="Z19" s="12">
        <v>58.21</v>
      </c>
      <c r="AA19" s="12">
        <v>57.31</v>
      </c>
      <c r="AB19" s="12">
        <v>58.14</v>
      </c>
      <c r="AC19" s="146">
        <v>2727000</v>
      </c>
      <c r="AD19" s="12">
        <v>58.14</v>
      </c>
      <c r="AE19" s="2">
        <f t="shared" si="1"/>
        <v>0.89999999999999858</v>
      </c>
      <c r="AF19" s="196">
        <f t="shared" si="2"/>
        <v>8.1498179295993456E-3</v>
      </c>
    </row>
    <row r="20" spans="1:32" x14ac:dyDescent="0.25">
      <c r="X20" s="152">
        <v>42257</v>
      </c>
      <c r="Y20" s="12">
        <v>57.24</v>
      </c>
      <c r="Z20" s="12">
        <v>58.04</v>
      </c>
      <c r="AA20" s="12">
        <v>57.01</v>
      </c>
      <c r="AB20" s="12">
        <v>57.67</v>
      </c>
      <c r="AC20" s="146">
        <v>2593600</v>
      </c>
      <c r="AD20" s="12">
        <v>57.67</v>
      </c>
      <c r="AE20" s="2">
        <f t="shared" si="1"/>
        <v>1.0300000000000011</v>
      </c>
      <c r="AF20" s="196">
        <f t="shared" si="2"/>
        <v>5.5797733217088918E-3</v>
      </c>
    </row>
    <row r="21" spans="1:32" x14ac:dyDescent="0.25">
      <c r="X21" s="152">
        <v>42256</v>
      </c>
      <c r="Y21" s="12">
        <v>58.66</v>
      </c>
      <c r="Z21" s="12">
        <v>58.84</v>
      </c>
      <c r="AA21" s="12">
        <v>57.24</v>
      </c>
      <c r="AB21" s="12">
        <v>57.35</v>
      </c>
      <c r="AC21" s="146">
        <v>2554100</v>
      </c>
      <c r="AD21" s="12">
        <v>57.35</v>
      </c>
      <c r="AE21" s="2">
        <f t="shared" si="1"/>
        <v>1.6000000000000014</v>
      </c>
      <c r="AF21" s="196">
        <f t="shared" si="2"/>
        <v>-1.4604810996563633E-2</v>
      </c>
    </row>
    <row r="22" spans="1:32" x14ac:dyDescent="0.25">
      <c r="X22" s="152">
        <v>42255</v>
      </c>
      <c r="Y22" s="12">
        <v>57.84</v>
      </c>
      <c r="Z22" s="12">
        <v>58.24</v>
      </c>
      <c r="AA22" s="12">
        <v>57.67</v>
      </c>
      <c r="AB22" s="12">
        <v>58.2</v>
      </c>
      <c r="AC22" s="146">
        <v>2224400</v>
      </c>
      <c r="AD22" s="12">
        <v>58.2</v>
      </c>
      <c r="AE22" s="2">
        <f t="shared" si="1"/>
        <v>0.57000000000000028</v>
      </c>
      <c r="AF22" s="196">
        <f t="shared" si="2"/>
        <v>2.0336605890603154E-2</v>
      </c>
    </row>
    <row r="23" spans="1:32" x14ac:dyDescent="0.25">
      <c r="X23" s="152">
        <v>42251</v>
      </c>
      <c r="Y23" s="12">
        <v>57.45</v>
      </c>
      <c r="Z23" s="12">
        <v>57.69</v>
      </c>
      <c r="AA23" s="12">
        <v>56.77</v>
      </c>
      <c r="AB23" s="12">
        <v>57.04</v>
      </c>
      <c r="AC23" s="146">
        <v>2341900</v>
      </c>
      <c r="AD23" s="12">
        <v>57.04</v>
      </c>
      <c r="AE23" s="2">
        <f t="shared" si="1"/>
        <v>0.9199999999999946</v>
      </c>
      <c r="AF23" s="196">
        <f t="shared" si="2"/>
        <v>-1.6212487064504955E-2</v>
      </c>
    </row>
    <row r="24" spans="1:32" x14ac:dyDescent="0.25">
      <c r="X24" s="152">
        <v>42250</v>
      </c>
      <c r="Y24" s="12">
        <v>58.01</v>
      </c>
      <c r="Z24" s="12">
        <v>58.55</v>
      </c>
      <c r="AA24" s="12">
        <v>57.82</v>
      </c>
      <c r="AB24" s="12">
        <v>57.98</v>
      </c>
      <c r="AC24" s="146">
        <v>2176700</v>
      </c>
      <c r="AD24" s="12">
        <v>57.98</v>
      </c>
      <c r="AE24" s="2">
        <f t="shared" si="1"/>
        <v>0.72999999999999687</v>
      </c>
      <c r="AF24" s="196">
        <f t="shared" si="2"/>
        <v>8.6311065078548133E-4</v>
      </c>
    </row>
    <row r="25" spans="1:32" x14ac:dyDescent="0.25">
      <c r="X25" s="152">
        <v>42249</v>
      </c>
      <c r="Y25" s="12">
        <v>57.72</v>
      </c>
      <c r="Z25" s="12">
        <v>57.94</v>
      </c>
      <c r="AA25" s="12">
        <v>57.3</v>
      </c>
      <c r="AB25" s="12">
        <v>57.93</v>
      </c>
      <c r="AC25" s="146">
        <v>2776500</v>
      </c>
      <c r="AD25" s="12">
        <v>57.93</v>
      </c>
      <c r="AE25" s="2">
        <f t="shared" si="1"/>
        <v>0.64000000000000057</v>
      </c>
      <c r="AF25" s="196">
        <f t="shared" si="2"/>
        <v>1.3825691284564234E-2</v>
      </c>
    </row>
    <row r="26" spans="1:32" x14ac:dyDescent="0.25">
      <c r="X26" s="152">
        <v>42248</v>
      </c>
      <c r="Y26" s="12">
        <v>57.01</v>
      </c>
      <c r="Z26" s="12">
        <v>57.46</v>
      </c>
      <c r="AA26" s="12">
        <v>56.8</v>
      </c>
      <c r="AB26" s="12">
        <v>57.14</v>
      </c>
      <c r="AC26" s="146">
        <v>3470800</v>
      </c>
      <c r="AD26" s="12">
        <v>57.14</v>
      </c>
      <c r="AE26" s="2">
        <f t="shared" si="1"/>
        <v>0.66000000000000369</v>
      </c>
      <c r="AF26" s="196">
        <f t="shared" si="2"/>
        <v>-1.9560741249142088E-2</v>
      </c>
    </row>
    <row r="27" spans="1:32" x14ac:dyDescent="0.25">
      <c r="X27" s="152">
        <v>42247</v>
      </c>
      <c r="Y27" s="12">
        <v>58.33</v>
      </c>
      <c r="Z27" s="12">
        <v>58.5</v>
      </c>
      <c r="AA27" s="12">
        <v>58.08</v>
      </c>
      <c r="AB27" s="12">
        <v>58.28</v>
      </c>
      <c r="AC27" s="146">
        <v>2828100</v>
      </c>
      <c r="AD27" s="12">
        <v>58.28</v>
      </c>
      <c r="AE27" s="2">
        <f t="shared" si="1"/>
        <v>0.42000000000000171</v>
      </c>
      <c r="AF27" s="196">
        <f t="shared" si="2"/>
        <v>-5.969640115981556E-3</v>
      </c>
    </row>
    <row r="28" spans="1:32" x14ac:dyDescent="0.25">
      <c r="X28" s="152">
        <v>42244</v>
      </c>
      <c r="Y28" s="12">
        <v>58.55</v>
      </c>
      <c r="Z28" s="12">
        <v>58.95</v>
      </c>
      <c r="AA28" s="12">
        <v>58.26</v>
      </c>
      <c r="AB28" s="12">
        <v>58.63</v>
      </c>
      <c r="AC28" s="146">
        <v>2976800</v>
      </c>
      <c r="AD28" s="12">
        <v>58.63</v>
      </c>
      <c r="AE28" s="2">
        <f t="shared" si="1"/>
        <v>0.69000000000000483</v>
      </c>
      <c r="AF28" s="196">
        <f t="shared" si="2"/>
        <v>-1.8726591760299671E-3</v>
      </c>
    </row>
    <row r="29" spans="1:32" x14ac:dyDescent="0.25">
      <c r="X29" s="152">
        <v>42243</v>
      </c>
      <c r="Y29" s="12">
        <v>57.64</v>
      </c>
      <c r="Z29" s="12">
        <v>59.02</v>
      </c>
      <c r="AA29" s="12">
        <v>57.51</v>
      </c>
      <c r="AB29" s="12">
        <v>58.74</v>
      </c>
      <c r="AC29" s="146">
        <v>4787100</v>
      </c>
      <c r="AD29" s="12">
        <v>58.74</v>
      </c>
      <c r="AE29" s="2">
        <f t="shared" si="1"/>
        <v>1.5100000000000051</v>
      </c>
      <c r="AF29" s="196" t="e">
        <f t="shared" si="2"/>
        <v>#DIV/0!</v>
      </c>
    </row>
    <row r="30" spans="1:32" x14ac:dyDescent="0.25">
      <c r="X30" s="152">
        <v>42243</v>
      </c>
      <c r="Y30" s="12" t="s">
        <v>164</v>
      </c>
      <c r="Z30" s="12"/>
      <c r="AA30" s="12"/>
      <c r="AB30" s="12"/>
      <c r="AC30" s="146"/>
      <c r="AD30" s="12"/>
      <c r="AE30" s="2">
        <f t="shared" si="1"/>
        <v>0</v>
      </c>
      <c r="AF30" s="196">
        <f t="shared" si="2"/>
        <v>-1</v>
      </c>
    </row>
    <row r="31" spans="1:32" x14ac:dyDescent="0.25">
      <c r="X31" s="152">
        <v>42242</v>
      </c>
      <c r="Y31" s="12">
        <v>58.16</v>
      </c>
      <c r="Z31" s="12">
        <v>58.59</v>
      </c>
      <c r="AA31" s="12">
        <v>56.68</v>
      </c>
      <c r="AB31" s="12">
        <v>57.4</v>
      </c>
      <c r="AC31" s="146">
        <v>7043400</v>
      </c>
      <c r="AD31" s="12">
        <v>57.1</v>
      </c>
      <c r="AE31" s="2">
        <f t="shared" si="1"/>
        <v>1.9100000000000037</v>
      </c>
      <c r="AF31" s="196">
        <f t="shared" si="2"/>
        <v>7.2323161051333074E-3</v>
      </c>
    </row>
    <row r="32" spans="1:32" x14ac:dyDescent="0.25">
      <c r="X32" s="152">
        <v>42241</v>
      </c>
      <c r="Y32" s="12">
        <v>59.92</v>
      </c>
      <c r="Z32" s="12">
        <v>59.92</v>
      </c>
      <c r="AA32" s="12">
        <v>56.99</v>
      </c>
      <c r="AB32" s="12">
        <v>56.99</v>
      </c>
      <c r="AC32" s="146">
        <v>4644300</v>
      </c>
      <c r="AD32" s="12">
        <v>56.69</v>
      </c>
      <c r="AE32" s="2">
        <f t="shared" si="1"/>
        <v>2.9299999999999997</v>
      </c>
      <c r="AF32" s="196">
        <f t="shared" si="2"/>
        <v>-2.3932506887052396E-2</v>
      </c>
    </row>
    <row r="33" spans="15:32" x14ac:dyDescent="0.25">
      <c r="X33" s="152">
        <v>42240</v>
      </c>
      <c r="Y33" s="12">
        <v>60.11</v>
      </c>
      <c r="Z33" s="12">
        <v>60.11</v>
      </c>
      <c r="AA33" s="12">
        <v>54.12</v>
      </c>
      <c r="AB33" s="12">
        <v>58.39</v>
      </c>
      <c r="AC33" s="146">
        <v>4385000</v>
      </c>
      <c r="AD33" s="12">
        <v>58.08</v>
      </c>
      <c r="AE33" s="2">
        <f t="shared" si="1"/>
        <v>5.990000000000002</v>
      </c>
      <c r="AF33" s="196">
        <f t="shared" si="2"/>
        <v>-4.6774987690792691E-2</v>
      </c>
    </row>
    <row r="34" spans="15:32" x14ac:dyDescent="0.25">
      <c r="X34" s="152">
        <v>42237</v>
      </c>
      <c r="Y34" s="12">
        <v>62.31</v>
      </c>
      <c r="Z34" s="12">
        <v>62.48</v>
      </c>
      <c r="AA34" s="12">
        <v>61.23</v>
      </c>
      <c r="AB34" s="12">
        <v>61.25</v>
      </c>
      <c r="AC34" s="146">
        <v>3651500</v>
      </c>
      <c r="AD34" s="12">
        <v>60.93</v>
      </c>
      <c r="AE34" s="2">
        <f t="shared" si="1"/>
        <v>1.25</v>
      </c>
      <c r="AF34" s="196">
        <f t="shared" si="2"/>
        <v>-2.3088023088023046E-2</v>
      </c>
    </row>
    <row r="35" spans="15:32" ht="20.25" thickBot="1" x14ac:dyDescent="0.35">
      <c r="O35" s="264" t="s">
        <v>83</v>
      </c>
      <c r="P35" s="264"/>
      <c r="T35" s="154" t="s">
        <v>110</v>
      </c>
      <c r="U35" s="2"/>
      <c r="X35" s="152">
        <v>42236</v>
      </c>
      <c r="Y35" s="12">
        <v>63.14</v>
      </c>
      <c r="Z35" s="12">
        <v>63.14</v>
      </c>
      <c r="AA35" s="12">
        <v>62.66</v>
      </c>
      <c r="AB35" s="12">
        <v>62.7</v>
      </c>
      <c r="AC35" s="146">
        <v>2536500</v>
      </c>
      <c r="AD35" s="12">
        <v>62.37</v>
      </c>
      <c r="AE35" s="2">
        <f t="shared" si="1"/>
        <v>0.48000000000000398</v>
      </c>
      <c r="AF35" s="196">
        <f t="shared" si="2"/>
        <v>-1.5158692562766474E-2</v>
      </c>
    </row>
    <row r="36" spans="15:32" ht="15.75" thickTop="1" x14ac:dyDescent="0.25">
      <c r="O36" s="125">
        <v>1.1000000000000001</v>
      </c>
      <c r="P36" s="125">
        <f>O36*$Q$4</f>
        <v>65.868000000000009</v>
      </c>
      <c r="Q36" s="2"/>
      <c r="T36" s="155" t="s">
        <v>126</v>
      </c>
      <c r="U36" s="148">
        <v>57.67</v>
      </c>
      <c r="X36" s="152">
        <v>42235</v>
      </c>
      <c r="Y36" s="12">
        <v>63.41</v>
      </c>
      <c r="Z36" s="12">
        <v>64.03</v>
      </c>
      <c r="AA36" s="12">
        <v>63.07</v>
      </c>
      <c r="AB36" s="12">
        <v>63.66</v>
      </c>
      <c r="AC36" s="146">
        <v>2990400</v>
      </c>
      <c r="AD36" s="12">
        <v>63.33</v>
      </c>
      <c r="AE36" s="2">
        <f t="shared" si="1"/>
        <v>0.96000000000000085</v>
      </c>
      <c r="AF36" s="196">
        <f t="shared" si="2"/>
        <v>1.4231499051233776E-3</v>
      </c>
    </row>
    <row r="37" spans="15:32" ht="15" customHeight="1" x14ac:dyDescent="0.25">
      <c r="O37" s="125">
        <v>1.0900000000000001</v>
      </c>
      <c r="P37" s="125">
        <f t="shared" ref="P37:P56" si="3">O37*$Q$4</f>
        <v>65.269200000000012</v>
      </c>
      <c r="Q37" s="2"/>
      <c r="T37" s="155" t="s">
        <v>127</v>
      </c>
      <c r="U37" s="148">
        <v>57.41</v>
      </c>
      <c r="X37" s="152">
        <v>42234</v>
      </c>
      <c r="Y37" s="12">
        <v>63.74</v>
      </c>
      <c r="Z37" s="12">
        <v>63.93</v>
      </c>
      <c r="AA37" s="12">
        <v>63.47</v>
      </c>
      <c r="AB37" s="12">
        <v>63.57</v>
      </c>
      <c r="AC37" s="146">
        <v>2503500</v>
      </c>
      <c r="AD37" s="12">
        <v>63.24</v>
      </c>
      <c r="AE37" s="2">
        <f t="shared" si="1"/>
        <v>0.46000000000000085</v>
      </c>
      <c r="AF37" s="196">
        <f t="shared" si="2"/>
        <v>-4.4080604534004753E-3</v>
      </c>
    </row>
    <row r="38" spans="15:32" x14ac:dyDescent="0.25">
      <c r="O38" s="125">
        <v>1.08</v>
      </c>
      <c r="P38" s="125">
        <f t="shared" si="3"/>
        <v>64.670400000000001</v>
      </c>
      <c r="Q38" s="2"/>
      <c r="T38" s="155" t="s">
        <v>128</v>
      </c>
      <c r="U38" s="148" t="s">
        <v>180</v>
      </c>
      <c r="X38" s="152">
        <v>42233</v>
      </c>
      <c r="Y38" s="12">
        <v>63.75</v>
      </c>
      <c r="Z38" s="12">
        <v>64.12</v>
      </c>
      <c r="AA38" s="12">
        <v>63.43</v>
      </c>
      <c r="AB38" s="12">
        <v>63.85</v>
      </c>
      <c r="AC38" s="146">
        <v>2068100</v>
      </c>
      <c r="AD38" s="12">
        <v>63.52</v>
      </c>
      <c r="AE38" s="2">
        <f t="shared" si="1"/>
        <v>0.69000000000000483</v>
      </c>
      <c r="AF38" s="196">
        <f t="shared" si="2"/>
        <v>-1.5740594994484436E-4</v>
      </c>
    </row>
    <row r="39" spans="15:32" x14ac:dyDescent="0.25">
      <c r="O39" s="125">
        <v>1.07</v>
      </c>
      <c r="P39" s="125">
        <f t="shared" si="3"/>
        <v>64.071600000000004</v>
      </c>
      <c r="Q39" s="2"/>
      <c r="T39" s="155" t="s">
        <v>129</v>
      </c>
      <c r="U39" s="148" t="s">
        <v>181</v>
      </c>
      <c r="X39" s="152">
        <v>42230</v>
      </c>
      <c r="Y39" s="12">
        <v>63.32</v>
      </c>
      <c r="Z39" s="12">
        <v>63.87</v>
      </c>
      <c r="AA39" s="12">
        <v>63.21</v>
      </c>
      <c r="AB39" s="12">
        <v>63.86</v>
      </c>
      <c r="AC39" s="146">
        <v>2221600</v>
      </c>
      <c r="AD39" s="12">
        <v>63.53</v>
      </c>
      <c r="AE39" s="2">
        <f t="shared" si="1"/>
        <v>0.65999999999999659</v>
      </c>
      <c r="AF39" s="196">
        <f t="shared" si="2"/>
        <v>5.8581380620645884E-3</v>
      </c>
    </row>
    <row r="40" spans="15:32" x14ac:dyDescent="0.25">
      <c r="O40" s="125">
        <v>1.06</v>
      </c>
      <c r="P40" s="125">
        <f t="shared" si="3"/>
        <v>63.472800000000007</v>
      </c>
      <c r="Q40" s="2"/>
      <c r="T40" s="155" t="s">
        <v>130</v>
      </c>
      <c r="U40" s="148">
        <v>69.47</v>
      </c>
      <c r="X40" s="152">
        <v>42229</v>
      </c>
      <c r="Y40" s="12">
        <v>63.62</v>
      </c>
      <c r="Z40" s="12">
        <v>64.040000000000006</v>
      </c>
      <c r="AA40" s="12">
        <v>63.44</v>
      </c>
      <c r="AB40" s="12">
        <v>63.49</v>
      </c>
      <c r="AC40" s="146">
        <v>2261500</v>
      </c>
      <c r="AD40" s="12">
        <v>63.16</v>
      </c>
      <c r="AE40" s="2">
        <f t="shared" si="1"/>
        <v>0.60000000000000853</v>
      </c>
      <c r="AF40" s="196">
        <f t="shared" si="2"/>
        <v>-1.8963337547408532E-3</v>
      </c>
    </row>
    <row r="41" spans="15:32" x14ac:dyDescent="0.25">
      <c r="O41" s="125">
        <v>1.05</v>
      </c>
      <c r="P41" s="125">
        <f t="shared" si="3"/>
        <v>62.874000000000002</v>
      </c>
      <c r="Q41" s="2"/>
      <c r="T41" s="155" t="s">
        <v>131</v>
      </c>
      <c r="U41" s="148">
        <v>1.34368</v>
      </c>
      <c r="X41" s="152">
        <v>42228</v>
      </c>
      <c r="Y41" s="12">
        <v>62.93</v>
      </c>
      <c r="Z41" s="12">
        <v>63.78</v>
      </c>
      <c r="AA41" s="12">
        <v>62.74</v>
      </c>
      <c r="AB41" s="12">
        <v>63.61</v>
      </c>
      <c r="AC41" s="146">
        <v>2928600</v>
      </c>
      <c r="AD41" s="12">
        <v>63.28</v>
      </c>
      <c r="AE41" s="2">
        <f t="shared" si="1"/>
        <v>1.0399999999999991</v>
      </c>
      <c r="AF41" s="196">
        <f t="shared" si="2"/>
        <v>2.2172949002217113E-3</v>
      </c>
    </row>
    <row r="42" spans="15:32" x14ac:dyDescent="0.25">
      <c r="O42" s="125">
        <v>1.04</v>
      </c>
      <c r="P42" s="125">
        <f t="shared" si="3"/>
        <v>62.275200000000005</v>
      </c>
      <c r="Q42" s="2"/>
      <c r="T42" s="155" t="s">
        <v>157</v>
      </c>
      <c r="U42" s="148" t="s">
        <v>162</v>
      </c>
      <c r="X42" s="152">
        <v>42227</v>
      </c>
      <c r="Y42" s="12">
        <v>62.76</v>
      </c>
      <c r="Z42" s="12">
        <v>63.54</v>
      </c>
      <c r="AA42" s="12">
        <v>62.76</v>
      </c>
      <c r="AB42" s="12">
        <v>63.47</v>
      </c>
      <c r="AC42" s="146">
        <v>2719500</v>
      </c>
      <c r="AD42" s="12">
        <v>63.14</v>
      </c>
      <c r="AE42" s="2">
        <f t="shared" si="1"/>
        <v>0.78000000000000114</v>
      </c>
      <c r="AF42" s="196">
        <f t="shared" si="2"/>
        <v>5.8945356061812504E-3</v>
      </c>
    </row>
    <row r="43" spans="15:32" x14ac:dyDescent="0.25">
      <c r="O43" s="125">
        <v>1.03</v>
      </c>
      <c r="P43" s="125">
        <f t="shared" si="3"/>
        <v>61.676400000000001</v>
      </c>
      <c r="Q43" s="2"/>
      <c r="T43" s="155"/>
      <c r="U43" s="148"/>
      <c r="X43" s="152">
        <v>42226</v>
      </c>
      <c r="Y43" s="12">
        <v>63.13</v>
      </c>
      <c r="Z43" s="12">
        <v>63.6</v>
      </c>
      <c r="AA43" s="12">
        <v>62.85</v>
      </c>
      <c r="AB43" s="12">
        <v>63.1</v>
      </c>
      <c r="AC43" s="146">
        <v>3748300</v>
      </c>
      <c r="AD43" s="12">
        <v>62.77</v>
      </c>
      <c r="AE43" s="2">
        <f t="shared" si="1"/>
        <v>0.75</v>
      </c>
      <c r="AF43" s="196">
        <f t="shared" si="2"/>
        <v>9.0017682044687408E-3</v>
      </c>
    </row>
    <row r="44" spans="15:32" x14ac:dyDescent="0.25">
      <c r="O44" s="125">
        <v>1.02</v>
      </c>
      <c r="P44" s="125">
        <f t="shared" si="3"/>
        <v>61.077600000000004</v>
      </c>
      <c r="Q44" s="2"/>
      <c r="T44" s="155" t="s">
        <v>133</v>
      </c>
      <c r="U44" s="148" t="s">
        <v>182</v>
      </c>
      <c r="X44" s="152">
        <v>42223</v>
      </c>
      <c r="Y44" s="12">
        <v>61.8</v>
      </c>
      <c r="Z44" s="12">
        <v>62.59</v>
      </c>
      <c r="AA44" s="12">
        <v>61.65</v>
      </c>
      <c r="AB44" s="12">
        <v>62.54</v>
      </c>
      <c r="AC44" s="146">
        <v>3561000</v>
      </c>
      <c r="AD44" s="12">
        <v>62.21</v>
      </c>
      <c r="AE44" s="2">
        <f t="shared" si="1"/>
        <v>0.94000000000000483</v>
      </c>
      <c r="AF44" s="196">
        <f t="shared" si="2"/>
        <v>9.0835360908354534E-3</v>
      </c>
    </row>
    <row r="45" spans="15:32" x14ac:dyDescent="0.25">
      <c r="O45" s="125">
        <v>1.01</v>
      </c>
      <c r="P45" s="125">
        <f t="shared" si="3"/>
        <v>60.4788</v>
      </c>
      <c r="Q45" s="2"/>
      <c r="T45" s="155" t="s">
        <v>134</v>
      </c>
      <c r="U45" s="148" t="s">
        <v>163</v>
      </c>
      <c r="X45" s="152">
        <v>42222</v>
      </c>
      <c r="Y45" s="12">
        <v>62.86</v>
      </c>
      <c r="Z45" s="12">
        <v>63.07</v>
      </c>
      <c r="AA45" s="12">
        <v>61.59</v>
      </c>
      <c r="AB45" s="12">
        <v>61.97</v>
      </c>
      <c r="AC45" s="146">
        <v>3843300</v>
      </c>
      <c r="AD45" s="12">
        <v>61.65</v>
      </c>
      <c r="AE45" s="2">
        <f t="shared" si="1"/>
        <v>1.4799999999999969</v>
      </c>
      <c r="AF45" s="196">
        <f t="shared" si="2"/>
        <v>-8.3641627794757145E-3</v>
      </c>
    </row>
    <row r="46" spans="15:32" x14ac:dyDescent="0.25">
      <c r="O46" s="125">
        <v>1</v>
      </c>
      <c r="P46" s="125">
        <f t="shared" si="3"/>
        <v>59.88</v>
      </c>
      <c r="Q46" s="2"/>
      <c r="T46" s="155" t="s">
        <v>135</v>
      </c>
      <c r="U46" s="149">
        <v>2727660</v>
      </c>
      <c r="X46" s="152">
        <v>42221</v>
      </c>
      <c r="Y46" s="12">
        <v>62.9</v>
      </c>
      <c r="Z46" s="12">
        <v>63.28</v>
      </c>
      <c r="AA46" s="12">
        <v>62.33</v>
      </c>
      <c r="AB46" s="12">
        <v>62.5</v>
      </c>
      <c r="AC46" s="146">
        <v>6668700</v>
      </c>
      <c r="AD46" s="12">
        <v>62.17</v>
      </c>
      <c r="AE46" s="2">
        <f t="shared" si="1"/>
        <v>0.95000000000000284</v>
      </c>
      <c r="AF46" s="196">
        <f t="shared" si="2"/>
        <v>2.580228995323397E-3</v>
      </c>
    </row>
    <row r="47" spans="15:32" x14ac:dyDescent="0.25">
      <c r="O47" s="125">
        <v>0.99</v>
      </c>
      <c r="P47" s="125">
        <f t="shared" si="3"/>
        <v>59.281200000000005</v>
      </c>
      <c r="Q47" s="2"/>
      <c r="T47" s="155" t="s">
        <v>140</v>
      </c>
      <c r="U47" s="149">
        <v>3018420</v>
      </c>
      <c r="X47" s="152">
        <v>42220</v>
      </c>
      <c r="Y47" s="12">
        <v>64.06</v>
      </c>
      <c r="Z47" s="12">
        <v>64.67</v>
      </c>
      <c r="AA47" s="12">
        <v>61</v>
      </c>
      <c r="AB47" s="12">
        <v>62.34</v>
      </c>
      <c r="AC47" s="146">
        <v>13215000</v>
      </c>
      <c r="AD47" s="12">
        <v>62.01</v>
      </c>
      <c r="AE47" s="2">
        <f t="shared" si="1"/>
        <v>3.6700000000000017</v>
      </c>
      <c r="AF47" s="196">
        <f t="shared" si="2"/>
        <v>-0.10156476383656909</v>
      </c>
    </row>
    <row r="48" spans="15:32" x14ac:dyDescent="0.25">
      <c r="O48" s="125">
        <v>0.98</v>
      </c>
      <c r="P48" s="125">
        <f t="shared" si="3"/>
        <v>58.682400000000001</v>
      </c>
      <c r="Q48" s="2"/>
      <c r="T48" s="155" t="s">
        <v>136</v>
      </c>
      <c r="U48" s="148" t="s">
        <v>183</v>
      </c>
      <c r="X48" s="152">
        <v>42219</v>
      </c>
      <c r="Y48" s="12">
        <v>69.12</v>
      </c>
      <c r="Z48" s="12">
        <v>69.400000000000006</v>
      </c>
      <c r="AA48" s="12">
        <v>68.73</v>
      </c>
      <c r="AB48" s="12">
        <v>69.38</v>
      </c>
      <c r="AC48" s="146">
        <v>2101100</v>
      </c>
      <c r="AD48" s="12">
        <v>69.02</v>
      </c>
      <c r="AE48" s="2">
        <f t="shared" si="1"/>
        <v>0.67000000000000171</v>
      </c>
      <c r="AF48" s="196">
        <f t="shared" si="2"/>
        <v>6.2691354424841972E-3</v>
      </c>
    </row>
    <row r="49" spans="15:32" x14ac:dyDescent="0.25">
      <c r="O49" s="125">
        <v>0.97</v>
      </c>
      <c r="P49" s="125">
        <f t="shared" si="3"/>
        <v>58.083600000000004</v>
      </c>
      <c r="T49" s="155" t="s">
        <v>141</v>
      </c>
      <c r="U49" s="148">
        <v>9.7799999999999994</v>
      </c>
      <c r="X49" s="152">
        <v>42216</v>
      </c>
      <c r="Y49" s="12">
        <v>69.31</v>
      </c>
      <c r="Z49" s="12">
        <v>69.48</v>
      </c>
      <c r="AA49" s="12">
        <v>68.86</v>
      </c>
      <c r="AB49" s="12">
        <v>68.95</v>
      </c>
      <c r="AC49" s="146">
        <v>1643700</v>
      </c>
      <c r="AD49" s="12">
        <v>68.59</v>
      </c>
      <c r="AE49" s="2">
        <f t="shared" si="1"/>
        <v>0.62000000000000455</v>
      </c>
      <c r="AF49" s="196">
        <f t="shared" si="2"/>
        <v>-3.0523255813952321E-3</v>
      </c>
    </row>
    <row r="50" spans="15:32" x14ac:dyDescent="0.25">
      <c r="O50" s="125">
        <v>0.96</v>
      </c>
      <c r="P50" s="125">
        <f t="shared" si="3"/>
        <v>57.4848</v>
      </c>
      <c r="T50" s="155" t="s">
        <v>142</v>
      </c>
      <c r="U50" s="148">
        <v>5.95</v>
      </c>
      <c r="X50" s="152">
        <v>42215</v>
      </c>
      <c r="Y50" s="12">
        <v>68.849999999999994</v>
      </c>
      <c r="Z50" s="12">
        <v>69.28</v>
      </c>
      <c r="AA50" s="12">
        <v>68.72</v>
      </c>
      <c r="AB50" s="12">
        <v>69.16</v>
      </c>
      <c r="AC50" s="146">
        <v>1371900</v>
      </c>
      <c r="AD50" s="12">
        <v>68.8</v>
      </c>
      <c r="AE50" s="2">
        <f t="shared" si="1"/>
        <v>0.56000000000000227</v>
      </c>
      <c r="AF50" s="196">
        <f t="shared" si="2"/>
        <v>1.7472335468839972E-3</v>
      </c>
    </row>
    <row r="51" spans="15:32" x14ac:dyDescent="0.25">
      <c r="O51" s="125">
        <v>0.95</v>
      </c>
      <c r="P51" s="125">
        <f t="shared" si="3"/>
        <v>56.886000000000003</v>
      </c>
      <c r="T51" s="155" t="s">
        <v>137</v>
      </c>
      <c r="U51" s="148" t="s">
        <v>184</v>
      </c>
      <c r="X51" s="152">
        <v>42214</v>
      </c>
      <c r="Y51" s="12">
        <v>68.5</v>
      </c>
      <c r="Z51" s="12">
        <v>69.06</v>
      </c>
      <c r="AA51" s="12">
        <v>68.47</v>
      </c>
      <c r="AB51" s="12">
        <v>69.040000000000006</v>
      </c>
      <c r="AC51" s="146">
        <v>2191600</v>
      </c>
      <c r="AD51" s="12">
        <v>68.680000000000007</v>
      </c>
      <c r="AE51" s="2">
        <f t="shared" si="1"/>
        <v>0.59000000000000341</v>
      </c>
      <c r="AF51" s="196">
        <f t="shared" si="2"/>
        <v>6.7428906479038986E-3</v>
      </c>
    </row>
    <row r="52" spans="15:32" x14ac:dyDescent="0.25">
      <c r="O52" s="125">
        <v>0.94</v>
      </c>
      <c r="P52" s="125">
        <f t="shared" si="3"/>
        <v>56.287199999999999</v>
      </c>
      <c r="X52" s="152">
        <v>42213</v>
      </c>
      <c r="Y52" s="12">
        <v>68.790000000000006</v>
      </c>
      <c r="Z52" s="12">
        <v>68.81</v>
      </c>
      <c r="AA52" s="12">
        <v>68.28</v>
      </c>
      <c r="AB52" s="12">
        <v>68.58</v>
      </c>
      <c r="AC52" s="146">
        <v>1855500</v>
      </c>
      <c r="AD52" s="12">
        <v>68.22</v>
      </c>
      <c r="AE52" s="2">
        <f t="shared" si="1"/>
        <v>0.53000000000000114</v>
      </c>
      <c r="AF52" s="196">
        <f t="shared" si="2"/>
        <v>2.6455026455025621E-3</v>
      </c>
    </row>
    <row r="53" spans="15:32" x14ac:dyDescent="0.25">
      <c r="O53" s="125">
        <v>0.93</v>
      </c>
      <c r="P53" s="125">
        <f t="shared" si="3"/>
        <v>55.688400000000009</v>
      </c>
      <c r="X53" s="152">
        <v>42212</v>
      </c>
      <c r="Y53" s="12">
        <v>67.959999999999994</v>
      </c>
      <c r="Z53" s="12">
        <v>68.63</v>
      </c>
      <c r="AA53" s="12">
        <v>67.94</v>
      </c>
      <c r="AB53" s="12">
        <v>68.400000000000006</v>
      </c>
      <c r="AC53" s="146">
        <v>2622800</v>
      </c>
      <c r="AD53" s="12">
        <v>68.040000000000006</v>
      </c>
      <c r="AE53" s="2">
        <f t="shared" si="1"/>
        <v>0.68999999999999773</v>
      </c>
      <c r="AF53" s="196">
        <f t="shared" si="2"/>
        <v>1.1771630370809305E-3</v>
      </c>
    </row>
    <row r="54" spans="15:32" x14ac:dyDescent="0.25">
      <c r="O54" s="125">
        <v>0.92</v>
      </c>
      <c r="P54" s="125">
        <f t="shared" si="3"/>
        <v>55.089600000000004</v>
      </c>
      <c r="X54" s="152">
        <v>42209</v>
      </c>
      <c r="Y54" s="12">
        <v>68.25</v>
      </c>
      <c r="Z54" s="12">
        <v>68.64</v>
      </c>
      <c r="AA54" s="12">
        <v>68.180000000000007</v>
      </c>
      <c r="AB54" s="12">
        <v>68.319999999999993</v>
      </c>
      <c r="AC54" s="146">
        <v>1855800</v>
      </c>
      <c r="AD54" s="12">
        <v>67.959999999999994</v>
      </c>
      <c r="AE54" s="2">
        <f t="shared" si="1"/>
        <v>0.45999999999999375</v>
      </c>
      <c r="AF54" s="196">
        <f t="shared" si="2"/>
        <v>-5.882352941177782E-4</v>
      </c>
    </row>
    <row r="55" spans="15:32" x14ac:dyDescent="0.25">
      <c r="O55" s="125">
        <v>0.91</v>
      </c>
      <c r="P55" s="125">
        <f t="shared" si="3"/>
        <v>54.490800000000007</v>
      </c>
      <c r="X55" s="152">
        <v>42208</v>
      </c>
      <c r="Y55" s="12">
        <v>68.400000000000006</v>
      </c>
      <c r="Z55" s="12">
        <v>68.66</v>
      </c>
      <c r="AA55" s="12">
        <v>68.2</v>
      </c>
      <c r="AB55" s="12">
        <v>68.36</v>
      </c>
      <c r="AC55" s="146">
        <v>2112800</v>
      </c>
      <c r="AD55" s="12">
        <v>68</v>
      </c>
      <c r="AE55" s="2">
        <f t="shared" si="1"/>
        <v>0.45999999999999375</v>
      </c>
      <c r="AF55" s="196">
        <f t="shared" si="2"/>
        <v>-1.4703720041175927E-4</v>
      </c>
    </row>
    <row r="56" spans="15:32" x14ac:dyDescent="0.25">
      <c r="O56" s="125">
        <v>0.9</v>
      </c>
      <c r="P56" s="125">
        <f t="shared" si="3"/>
        <v>53.892000000000003</v>
      </c>
      <c r="X56" s="152">
        <v>42207</v>
      </c>
      <c r="Y56" s="12">
        <v>67.7</v>
      </c>
      <c r="Z56" s="12">
        <v>68.459999999999994</v>
      </c>
      <c r="AA56" s="12">
        <v>67.5</v>
      </c>
      <c r="AB56" s="12">
        <v>68.37</v>
      </c>
      <c r="AC56" s="146">
        <v>2524300</v>
      </c>
      <c r="AD56" s="12">
        <v>68.010000000000005</v>
      </c>
      <c r="AE56" s="2">
        <f t="shared" si="1"/>
        <v>0.95999999999999375</v>
      </c>
      <c r="AF56" s="196">
        <f t="shared" si="2"/>
        <v>9.7995545657016958E-3</v>
      </c>
    </row>
    <row r="57" spans="15:32" x14ac:dyDescent="0.25">
      <c r="X57" s="152">
        <v>42206</v>
      </c>
      <c r="Y57" s="12">
        <v>67.760000000000005</v>
      </c>
      <c r="Z57" s="12">
        <v>68.11</v>
      </c>
      <c r="AA57" s="12">
        <v>67.37</v>
      </c>
      <c r="AB57" s="12">
        <v>67.7</v>
      </c>
      <c r="AC57" s="146">
        <v>1963300</v>
      </c>
      <c r="AD57" s="12">
        <v>67.349999999999994</v>
      </c>
      <c r="AE57" s="2">
        <f t="shared" si="1"/>
        <v>0.73999999999999488</v>
      </c>
      <c r="AF57" s="196">
        <f t="shared" si="2"/>
        <v>-1.4845605700719577E-4</v>
      </c>
    </row>
    <row r="58" spans="15:32" x14ac:dyDescent="0.25">
      <c r="X58" s="152">
        <v>42205</v>
      </c>
      <c r="Y58" s="12">
        <v>67.47</v>
      </c>
      <c r="Z58" s="12">
        <v>67.94</v>
      </c>
      <c r="AA58" s="12">
        <v>67.11</v>
      </c>
      <c r="AB58" s="12">
        <v>67.709999999999994</v>
      </c>
      <c r="AC58" s="146">
        <v>2345500</v>
      </c>
      <c r="AD58" s="12">
        <v>67.36</v>
      </c>
      <c r="AE58" s="2">
        <f t="shared" si="1"/>
        <v>0.82999999999999829</v>
      </c>
      <c r="AF58" s="196">
        <f t="shared" si="2"/>
        <v>1.7846519928614857E-3</v>
      </c>
    </row>
    <row r="59" spans="15:32" x14ac:dyDescent="0.25">
      <c r="X59" s="152">
        <v>42202</v>
      </c>
      <c r="Y59" s="12">
        <v>67.84</v>
      </c>
      <c r="Z59" s="12">
        <v>67.87</v>
      </c>
      <c r="AA59" s="12">
        <v>67.17</v>
      </c>
      <c r="AB59" s="12">
        <v>67.59</v>
      </c>
      <c r="AC59" s="146">
        <v>2628500</v>
      </c>
      <c r="AD59" s="12">
        <v>67.239999999999995</v>
      </c>
      <c r="AE59" s="2">
        <f t="shared" si="1"/>
        <v>0.70000000000000284</v>
      </c>
      <c r="AF59" s="196">
        <f t="shared" si="2"/>
        <v>-5.6196391600119577E-3</v>
      </c>
    </row>
    <row r="60" spans="15:32" x14ac:dyDescent="0.25">
      <c r="X60" s="152">
        <v>42201</v>
      </c>
      <c r="Y60" s="12">
        <v>68.34</v>
      </c>
      <c r="Z60" s="12">
        <v>68.489999999999995</v>
      </c>
      <c r="AA60" s="12">
        <v>67.64</v>
      </c>
      <c r="AB60" s="12">
        <v>67.98</v>
      </c>
      <c r="AC60" s="146">
        <v>1977800</v>
      </c>
      <c r="AD60" s="12">
        <v>67.62</v>
      </c>
      <c r="AE60" s="2">
        <f t="shared" si="1"/>
        <v>0.84999999999999432</v>
      </c>
      <c r="AF60" s="196">
        <f t="shared" si="2"/>
        <v>-1.1816838995568624E-3</v>
      </c>
    </row>
    <row r="61" spans="15:32" x14ac:dyDescent="0.25">
      <c r="X61" s="152">
        <v>42200</v>
      </c>
      <c r="Y61" s="12">
        <v>67.599999999999994</v>
      </c>
      <c r="Z61" s="12">
        <v>68.069999999999993</v>
      </c>
      <c r="AA61" s="12">
        <v>67.44</v>
      </c>
      <c r="AB61" s="12">
        <v>68.06</v>
      </c>
      <c r="AC61" s="146">
        <v>2423900</v>
      </c>
      <c r="AD61" s="12">
        <v>67.7</v>
      </c>
      <c r="AE61" s="2">
        <f t="shared" si="1"/>
        <v>0.62999999999999545</v>
      </c>
      <c r="AF61" s="196">
        <f t="shared" si="2"/>
        <v>6.8411659726355101E-3</v>
      </c>
    </row>
    <row r="62" spans="15:32" x14ac:dyDescent="0.25">
      <c r="X62" s="152">
        <v>42199</v>
      </c>
      <c r="Y62" s="12">
        <v>66.95</v>
      </c>
      <c r="Z62" s="12">
        <v>67.72</v>
      </c>
      <c r="AA62" s="12">
        <v>66.95</v>
      </c>
      <c r="AB62" s="12">
        <v>67.59</v>
      </c>
      <c r="AC62" s="146">
        <v>2256700</v>
      </c>
      <c r="AD62" s="12">
        <v>67.239999999999995</v>
      </c>
      <c r="AE62" s="2">
        <f t="shared" si="1"/>
        <v>0.76999999999999602</v>
      </c>
      <c r="AF62" s="196">
        <f t="shared" si="2"/>
        <v>5.0822122570999273E-3</v>
      </c>
    </row>
    <row r="63" spans="15:32" x14ac:dyDescent="0.25">
      <c r="X63" s="152">
        <v>42198</v>
      </c>
      <c r="Y63" s="12">
        <v>67.180000000000007</v>
      </c>
      <c r="Z63" s="12">
        <v>67.349999999999994</v>
      </c>
      <c r="AA63" s="12">
        <v>66.77</v>
      </c>
      <c r="AB63" s="12">
        <v>67.25</v>
      </c>
      <c r="AC63" s="146">
        <v>2421400</v>
      </c>
      <c r="AD63" s="12">
        <v>66.900000000000006</v>
      </c>
      <c r="AE63" s="2">
        <f t="shared" si="1"/>
        <v>0.57999999999999829</v>
      </c>
      <c r="AF63" s="196">
        <f t="shared" si="2"/>
        <v>1.6099635479951413E-2</v>
      </c>
    </row>
    <row r="64" spans="15:32" x14ac:dyDescent="0.25">
      <c r="X64" s="152">
        <v>42195</v>
      </c>
      <c r="Y64" s="12">
        <v>66.05</v>
      </c>
      <c r="Z64" s="12">
        <v>66.349999999999994</v>
      </c>
      <c r="AA64" s="12">
        <v>65.760000000000005</v>
      </c>
      <c r="AB64" s="12">
        <v>66.19</v>
      </c>
      <c r="AC64" s="146">
        <v>2231400</v>
      </c>
      <c r="AD64" s="12">
        <v>65.84</v>
      </c>
      <c r="AE64" s="2">
        <f t="shared" si="1"/>
        <v>0.5899999999999892</v>
      </c>
      <c r="AF64" s="196">
        <f t="shared" si="2"/>
        <v>1.1833410173659242E-2</v>
      </c>
    </row>
    <row r="65" spans="24:32" x14ac:dyDescent="0.25">
      <c r="X65" s="152">
        <v>42194</v>
      </c>
      <c r="Y65" s="12">
        <v>65.760000000000005</v>
      </c>
      <c r="Z65" s="12">
        <v>65.77</v>
      </c>
      <c r="AA65" s="12">
        <v>65.25</v>
      </c>
      <c r="AB65" s="12">
        <v>65.41</v>
      </c>
      <c r="AC65" s="146">
        <v>2358900</v>
      </c>
      <c r="AD65" s="12">
        <v>65.069999999999993</v>
      </c>
      <c r="AE65" s="2">
        <f t="shared" si="1"/>
        <v>0.51999999999999602</v>
      </c>
      <c r="AF65" s="196">
        <f t="shared" si="2"/>
        <v>7.5874883864972542E-3</v>
      </c>
    </row>
    <row r="66" spans="24:32" x14ac:dyDescent="0.25">
      <c r="X66" s="152">
        <v>42193</v>
      </c>
      <c r="Y66" s="12">
        <v>65.25</v>
      </c>
      <c r="Z66" s="12">
        <v>65.64</v>
      </c>
      <c r="AA66" s="12">
        <v>64.849999999999994</v>
      </c>
      <c r="AB66" s="12">
        <v>64.92</v>
      </c>
      <c r="AC66" s="146">
        <v>2631900</v>
      </c>
      <c r="AD66" s="12">
        <v>64.58</v>
      </c>
      <c r="AE66" s="2">
        <f t="shared" si="1"/>
        <v>0.79000000000000625</v>
      </c>
      <c r="AF66" s="196">
        <f t="shared" si="2"/>
        <v>-1.2538226299694255E-2</v>
      </c>
    </row>
    <row r="67" spans="24:32" x14ac:dyDescent="0.25">
      <c r="X67" s="152">
        <v>42192</v>
      </c>
      <c r="Y67" s="12">
        <v>64.790000000000006</v>
      </c>
      <c r="Z67" s="12">
        <v>65.77</v>
      </c>
      <c r="AA67" s="12">
        <v>64.44</v>
      </c>
      <c r="AB67" s="12">
        <v>65.739999999999995</v>
      </c>
      <c r="AC67" s="146">
        <v>2943300</v>
      </c>
      <c r="AD67" s="12">
        <v>65.400000000000006</v>
      </c>
      <c r="AE67" s="2">
        <f t="shared" ref="AE67:AE69" si="4">Z67-AA67</f>
        <v>1.3299999999999983</v>
      </c>
      <c r="AF67" s="196">
        <f t="shared" ref="AF67:AF69" si="5">AD67/AD68-1</f>
        <v>1.4425314099581366E-2</v>
      </c>
    </row>
    <row r="68" spans="24:32" x14ac:dyDescent="0.25">
      <c r="X68" s="152">
        <v>42191</v>
      </c>
      <c r="Y68" s="12">
        <v>64.3</v>
      </c>
      <c r="Z68" s="12">
        <v>64.91</v>
      </c>
      <c r="AA68" s="12">
        <v>64.239999999999995</v>
      </c>
      <c r="AB68" s="12">
        <v>64.81</v>
      </c>
      <c r="AC68" s="146">
        <v>2782900</v>
      </c>
      <c r="AD68" s="12">
        <v>64.47</v>
      </c>
      <c r="AE68" s="2">
        <f t="shared" si="4"/>
        <v>0.67000000000000171</v>
      </c>
      <c r="AF68" s="196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6" t="e">
        <f t="shared" si="5"/>
        <v>#DIV/0!</v>
      </c>
    </row>
  </sheetData>
  <mergeCells count="1">
    <mergeCell ref="O35:P35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0" t="s">
        <v>145</v>
      </c>
      <c r="X1" s="144" t="s">
        <v>146</v>
      </c>
      <c r="Y1" s="144" t="s">
        <v>147</v>
      </c>
      <c r="Z1" s="144" t="s">
        <v>148</v>
      </c>
      <c r="AA1" s="144" t="s">
        <v>149</v>
      </c>
      <c r="AB1" s="135" t="s">
        <v>150</v>
      </c>
      <c r="AC1" s="144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1">
        <v>42283</v>
      </c>
      <c r="X2" s="56">
        <v>79.92</v>
      </c>
      <c r="Y2" s="56">
        <v>80.52</v>
      </c>
      <c r="Z2" s="56">
        <v>79.37</v>
      </c>
      <c r="AA2" s="56">
        <v>79.430000000000007</v>
      </c>
      <c r="AB2" s="137">
        <v>1736600</v>
      </c>
      <c r="AC2" s="56">
        <v>79.430000000000007</v>
      </c>
      <c r="AD2" s="2">
        <f t="shared" ref="AD2" si="0">Y2-Z2</f>
        <v>1.1499999999999915</v>
      </c>
      <c r="AE2" s="196">
        <f t="shared" ref="AE2" si="1">AC2/AC3-1</f>
        <v>-6.8767191797949323E-3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1">
        <v>42282</v>
      </c>
      <c r="X3" s="56">
        <v>78.489999999999995</v>
      </c>
      <c r="Y3" s="56">
        <v>80.540000000000006</v>
      </c>
      <c r="Z3" s="56">
        <v>78.09</v>
      </c>
      <c r="AA3" s="56">
        <v>79.98</v>
      </c>
      <c r="AB3" s="137">
        <v>2201500</v>
      </c>
      <c r="AC3" s="56">
        <v>79.98</v>
      </c>
      <c r="AD3" s="2">
        <f t="shared" ref="AD3:AD66" si="2">Y3-Z3</f>
        <v>2.4500000000000028</v>
      </c>
      <c r="AE3" s="196">
        <f t="shared" ref="AE3:AE66" si="3">AC3/AC4-1</f>
        <v>1.2276926971269475E-2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79.430000000000007</v>
      </c>
      <c r="W4" s="241">
        <v>42279</v>
      </c>
      <c r="X4" s="56">
        <v>76.2</v>
      </c>
      <c r="Y4" s="56">
        <v>79.05</v>
      </c>
      <c r="Z4" s="56">
        <v>75.92</v>
      </c>
      <c r="AA4" s="56">
        <v>79.010000000000005</v>
      </c>
      <c r="AB4" s="137">
        <v>1802000</v>
      </c>
      <c r="AC4" s="56">
        <v>79.010000000000005</v>
      </c>
      <c r="AD4" s="2">
        <f t="shared" si="2"/>
        <v>3.1299999999999955</v>
      </c>
      <c r="AE4" s="196">
        <f t="shared" si="3"/>
        <v>2.1725074356653495E-2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5957.2500000000009</v>
      </c>
      <c r="U5" t="s">
        <v>364</v>
      </c>
      <c r="W5" s="241">
        <v>42278</v>
      </c>
      <c r="X5" s="56">
        <v>77.23</v>
      </c>
      <c r="Y5" s="56">
        <v>77.97</v>
      </c>
      <c r="Z5" s="56">
        <v>76.67</v>
      </c>
      <c r="AA5" s="56">
        <v>77.33</v>
      </c>
      <c r="AB5" s="137">
        <v>1896800</v>
      </c>
      <c r="AC5" s="56">
        <v>77.33</v>
      </c>
      <c r="AD5" s="2">
        <f t="shared" si="2"/>
        <v>1.2999999999999972</v>
      </c>
      <c r="AE5" s="196">
        <f t="shared" si="3"/>
        <v>1.2172774869109837E-2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1">
        <v>42277</v>
      </c>
      <c r="X6" s="56">
        <v>75.790000000000006</v>
      </c>
      <c r="Y6" s="56">
        <v>76.5</v>
      </c>
      <c r="Z6" s="56">
        <v>75.2</v>
      </c>
      <c r="AA6" s="56">
        <v>76.400000000000006</v>
      </c>
      <c r="AB6" s="137">
        <v>1557600</v>
      </c>
      <c r="AC6" s="56">
        <v>76.400000000000006</v>
      </c>
      <c r="AD6" s="2">
        <f t="shared" si="2"/>
        <v>1.2999999999999972</v>
      </c>
      <c r="AE6" s="196">
        <f t="shared" si="3"/>
        <v>1.9890535309037727E-2</v>
      </c>
    </row>
    <row r="7" spans="1:31" ht="15.75" x14ac:dyDescent="0.25">
      <c r="O7" s="15" t="s">
        <v>65</v>
      </c>
      <c r="Q7" s="2">
        <f>Q5-Q6</f>
        <v>-254.14999999999964</v>
      </c>
      <c r="R7" s="214" t="s">
        <v>237</v>
      </c>
      <c r="W7" s="241">
        <v>42276</v>
      </c>
      <c r="X7" s="56">
        <v>74.819999999999993</v>
      </c>
      <c r="Y7" s="56">
        <v>75.06</v>
      </c>
      <c r="Z7" s="56">
        <v>74.36</v>
      </c>
      <c r="AA7" s="56">
        <v>74.91</v>
      </c>
      <c r="AB7" s="137">
        <v>1600600</v>
      </c>
      <c r="AC7" s="56">
        <v>74.91</v>
      </c>
      <c r="AD7" s="2">
        <f t="shared" si="2"/>
        <v>0.70000000000000284</v>
      </c>
      <c r="AE7" s="196">
        <f t="shared" si="3"/>
        <v>3.34851326011254E-3</v>
      </c>
    </row>
    <row r="8" spans="1:31" x14ac:dyDescent="0.25">
      <c r="W8" s="241">
        <v>42275</v>
      </c>
      <c r="X8" s="56">
        <v>75.040000000000006</v>
      </c>
      <c r="Y8" s="56">
        <v>75.37</v>
      </c>
      <c r="Z8" s="56">
        <v>74.58</v>
      </c>
      <c r="AA8" s="56">
        <v>74.66</v>
      </c>
      <c r="AB8" s="137">
        <v>1919000</v>
      </c>
      <c r="AC8" s="56">
        <v>74.66</v>
      </c>
      <c r="AD8" s="2">
        <f t="shared" si="2"/>
        <v>0.79000000000000625</v>
      </c>
      <c r="AE8" s="196">
        <f t="shared" si="3"/>
        <v>-1.2695054218460844E-2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1">
        <v>42272</v>
      </c>
      <c r="X9" s="56">
        <v>76.319999999999993</v>
      </c>
      <c r="Y9" s="56">
        <v>76.760000000000005</v>
      </c>
      <c r="Z9" s="56">
        <v>75.33</v>
      </c>
      <c r="AA9" s="56">
        <v>75.62</v>
      </c>
      <c r="AB9" s="137">
        <v>2001500</v>
      </c>
      <c r="AC9" s="56">
        <v>75.62</v>
      </c>
      <c r="AD9" s="2">
        <f t="shared" si="2"/>
        <v>1.4300000000000068</v>
      </c>
      <c r="AE9" s="196">
        <f t="shared" si="3"/>
        <v>-9.2482494384982239E-4</v>
      </c>
    </row>
    <row r="10" spans="1:31" x14ac:dyDescent="0.25">
      <c r="W10" s="241">
        <v>42271</v>
      </c>
      <c r="X10" s="56">
        <v>75.510000000000005</v>
      </c>
      <c r="Y10" s="56">
        <v>76.09</v>
      </c>
      <c r="Z10" s="56">
        <v>74.73</v>
      </c>
      <c r="AA10" s="56">
        <v>75.69</v>
      </c>
      <c r="AB10" s="137">
        <v>2162600</v>
      </c>
      <c r="AC10" s="56">
        <v>75.69</v>
      </c>
      <c r="AD10" s="2">
        <f t="shared" si="2"/>
        <v>1.3599999999999994</v>
      </c>
      <c r="AE10" s="196">
        <f t="shared" si="3"/>
        <v>-8.5145402148284477E-3</v>
      </c>
    </row>
    <row r="11" spans="1:31" x14ac:dyDescent="0.25">
      <c r="W11" s="241">
        <v>42270</v>
      </c>
      <c r="X11" s="56">
        <v>77.42</v>
      </c>
      <c r="Y11" s="56">
        <v>77.63</v>
      </c>
      <c r="Z11" s="56">
        <v>76</v>
      </c>
      <c r="AA11" s="56">
        <v>76.34</v>
      </c>
      <c r="AB11" s="137">
        <v>1524900</v>
      </c>
      <c r="AC11" s="56">
        <v>76.34</v>
      </c>
      <c r="AD11" s="2">
        <f t="shared" si="2"/>
        <v>1.6299999999999955</v>
      </c>
      <c r="AE11" s="196">
        <f t="shared" si="3"/>
        <v>-1.4077231047397665E-2</v>
      </c>
    </row>
    <row r="12" spans="1:31" x14ac:dyDescent="0.25">
      <c r="W12" s="241">
        <v>42269</v>
      </c>
      <c r="X12" s="56">
        <v>78.510000000000005</v>
      </c>
      <c r="Y12" s="56">
        <v>78.540000000000006</v>
      </c>
      <c r="Z12" s="56">
        <v>77.040000000000006</v>
      </c>
      <c r="AA12" s="56">
        <v>77.430000000000007</v>
      </c>
      <c r="AB12" s="137">
        <v>1771000</v>
      </c>
      <c r="AC12" s="56">
        <v>77.430000000000007</v>
      </c>
      <c r="AD12" s="2">
        <f t="shared" si="2"/>
        <v>1.5</v>
      </c>
      <c r="AE12" s="196">
        <f t="shared" si="3"/>
        <v>-2.6894558250596834E-2</v>
      </c>
    </row>
    <row r="13" spans="1:31" x14ac:dyDescent="0.25">
      <c r="W13" s="241">
        <v>42268</v>
      </c>
      <c r="X13" s="56">
        <v>79.33</v>
      </c>
      <c r="Y13" s="56">
        <v>80.16</v>
      </c>
      <c r="Z13" s="56">
        <v>78.67</v>
      </c>
      <c r="AA13" s="56">
        <v>79.569999999999993</v>
      </c>
      <c r="AB13" s="137">
        <v>1929600</v>
      </c>
      <c r="AC13" s="56">
        <v>79.569999999999993</v>
      </c>
      <c r="AD13" s="2">
        <f t="shared" si="2"/>
        <v>1.4899999999999949</v>
      </c>
      <c r="AE13" s="196">
        <f t="shared" si="3"/>
        <v>7.8530715642810556E-3</v>
      </c>
    </row>
    <row r="14" spans="1:31" x14ac:dyDescent="0.25">
      <c r="W14" s="241">
        <v>42265</v>
      </c>
      <c r="X14" s="56">
        <v>80.05</v>
      </c>
      <c r="Y14" s="56">
        <v>80.260000000000005</v>
      </c>
      <c r="Z14" s="56">
        <v>78.73</v>
      </c>
      <c r="AA14" s="56">
        <v>78.95</v>
      </c>
      <c r="AB14" s="137">
        <v>3576900</v>
      </c>
      <c r="AC14" s="56">
        <v>78.95</v>
      </c>
      <c r="AD14" s="2">
        <f t="shared" si="2"/>
        <v>1.5300000000000011</v>
      </c>
      <c r="AE14" s="196">
        <f t="shared" si="3"/>
        <v>-2.663050178769566E-2</v>
      </c>
    </row>
    <row r="15" spans="1:31" x14ac:dyDescent="0.25">
      <c r="I15" s="2"/>
      <c r="W15" s="241">
        <v>42264</v>
      </c>
      <c r="X15" s="56">
        <v>81.400000000000006</v>
      </c>
      <c r="Y15" s="56">
        <v>82.3</v>
      </c>
      <c r="Z15" s="56">
        <v>80.92</v>
      </c>
      <c r="AA15" s="56">
        <v>81.11</v>
      </c>
      <c r="AB15" s="137">
        <v>2164500</v>
      </c>
      <c r="AC15" s="56">
        <v>81.11</v>
      </c>
      <c r="AD15" s="2">
        <f t="shared" si="2"/>
        <v>1.3799999999999955</v>
      </c>
      <c r="AE15" s="196">
        <f t="shared" si="3"/>
        <v>-7.1000122414004441E-3</v>
      </c>
    </row>
    <row r="16" spans="1:31" x14ac:dyDescent="0.25">
      <c r="W16" s="241">
        <v>42263</v>
      </c>
      <c r="X16" s="56">
        <v>80.44</v>
      </c>
      <c r="Y16" s="56">
        <v>81.91</v>
      </c>
      <c r="Z16" s="56">
        <v>80.33</v>
      </c>
      <c r="AA16" s="56">
        <v>81.69</v>
      </c>
      <c r="AB16" s="137">
        <v>2657000</v>
      </c>
      <c r="AC16" s="56">
        <v>81.69</v>
      </c>
      <c r="AD16" s="2">
        <f t="shared" si="2"/>
        <v>1.5799999999999983</v>
      </c>
      <c r="AE16" s="196">
        <f t="shared" si="3"/>
        <v>1.4530551415797399E-2</v>
      </c>
    </row>
    <row r="17" spans="23:31" x14ac:dyDescent="0.25">
      <c r="W17" s="241">
        <v>42262</v>
      </c>
      <c r="X17" s="56">
        <v>79.099999999999994</v>
      </c>
      <c r="Y17" s="56">
        <v>80.760000000000005</v>
      </c>
      <c r="Z17" s="56">
        <v>78.709999999999994</v>
      </c>
      <c r="AA17" s="56">
        <v>80.52</v>
      </c>
      <c r="AB17" s="137">
        <v>1525700</v>
      </c>
      <c r="AC17" s="56">
        <v>80.52</v>
      </c>
      <c r="AD17" s="2">
        <f t="shared" si="2"/>
        <v>2.0500000000000114</v>
      </c>
      <c r="AE17" s="196">
        <f t="shared" si="3"/>
        <v>2.3255813953488413E-2</v>
      </c>
    </row>
    <row r="18" spans="23:31" x14ac:dyDescent="0.25">
      <c r="W18" s="241">
        <v>42261</v>
      </c>
      <c r="X18" s="56">
        <v>79.17</v>
      </c>
      <c r="Y18" s="56">
        <v>79.19</v>
      </c>
      <c r="Z18" s="56">
        <v>78.540000000000006</v>
      </c>
      <c r="AA18" s="56">
        <v>78.69</v>
      </c>
      <c r="AB18" s="137">
        <v>2637300</v>
      </c>
      <c r="AC18" s="56">
        <v>78.69</v>
      </c>
      <c r="AD18" s="2">
        <f t="shared" si="2"/>
        <v>0.64999999999999147</v>
      </c>
      <c r="AE18" s="196">
        <f t="shared" si="3"/>
        <v>-6.0629026146268306E-3</v>
      </c>
    </row>
    <row r="19" spans="23:31" x14ac:dyDescent="0.25">
      <c r="W19" s="241">
        <v>42258</v>
      </c>
      <c r="X19" s="56">
        <v>79.48</v>
      </c>
      <c r="Y19" s="56">
        <v>80.31</v>
      </c>
      <c r="Z19" s="56">
        <v>78.86</v>
      </c>
      <c r="AA19" s="56">
        <v>79.17</v>
      </c>
      <c r="AB19" s="137">
        <v>2556900</v>
      </c>
      <c r="AC19" s="56">
        <v>79.17</v>
      </c>
      <c r="AD19" s="2">
        <f t="shared" si="2"/>
        <v>1.4500000000000028</v>
      </c>
      <c r="AE19" s="196">
        <f t="shared" si="3"/>
        <v>1.6447368421053099E-3</v>
      </c>
    </row>
    <row r="20" spans="23:31" x14ac:dyDescent="0.25">
      <c r="W20" s="241">
        <v>42257</v>
      </c>
      <c r="X20" s="56">
        <v>78.989999999999995</v>
      </c>
      <c r="Y20" s="56">
        <v>79.3</v>
      </c>
      <c r="Z20" s="56">
        <v>78.010000000000005</v>
      </c>
      <c r="AA20" s="56">
        <v>79.040000000000006</v>
      </c>
      <c r="AB20" s="137">
        <v>3588700</v>
      </c>
      <c r="AC20" s="56">
        <v>79.040000000000006</v>
      </c>
      <c r="AD20" s="2">
        <f t="shared" si="2"/>
        <v>1.289999999999992</v>
      </c>
      <c r="AE20" s="196">
        <f t="shared" si="3"/>
        <v>1.266784899924156E-3</v>
      </c>
    </row>
    <row r="21" spans="23:31" x14ac:dyDescent="0.25">
      <c r="W21" s="241">
        <v>42256</v>
      </c>
      <c r="X21" s="56">
        <v>79.319999999999993</v>
      </c>
      <c r="Y21" s="56">
        <v>80</v>
      </c>
      <c r="Z21" s="56">
        <v>78.58</v>
      </c>
      <c r="AA21" s="56">
        <v>78.94</v>
      </c>
      <c r="AB21" s="137">
        <v>3481000</v>
      </c>
      <c r="AC21" s="56">
        <v>78.94</v>
      </c>
      <c r="AD21" s="2">
        <f t="shared" si="2"/>
        <v>1.4200000000000017</v>
      </c>
      <c r="AE21" s="196">
        <f t="shared" si="3"/>
        <v>3.1770237641377541E-3</v>
      </c>
    </row>
    <row r="22" spans="23:31" x14ac:dyDescent="0.25">
      <c r="W22" s="241">
        <v>42255</v>
      </c>
      <c r="X22" s="56">
        <v>78.040000000000006</v>
      </c>
      <c r="Y22" s="56">
        <v>78.72</v>
      </c>
      <c r="Z22" s="56">
        <v>77.77</v>
      </c>
      <c r="AA22" s="56">
        <v>78.69</v>
      </c>
      <c r="AB22" s="137">
        <v>1816900</v>
      </c>
      <c r="AC22" s="56">
        <v>78.69</v>
      </c>
      <c r="AD22" s="2">
        <f t="shared" si="2"/>
        <v>0.95000000000000284</v>
      </c>
      <c r="AE22" s="196">
        <f t="shared" si="3"/>
        <v>2.8224225793806346E-2</v>
      </c>
    </row>
    <row r="23" spans="23:31" x14ac:dyDescent="0.25">
      <c r="W23" s="241">
        <v>42251</v>
      </c>
      <c r="X23" s="56">
        <v>76.2</v>
      </c>
      <c r="Y23" s="56">
        <v>77.040000000000006</v>
      </c>
      <c r="Z23" s="56">
        <v>75.849999999999994</v>
      </c>
      <c r="AA23" s="56">
        <v>76.53</v>
      </c>
      <c r="AB23" s="137">
        <v>1914000</v>
      </c>
      <c r="AC23" s="56">
        <v>76.53</v>
      </c>
      <c r="AD23" s="2">
        <f t="shared" si="2"/>
        <v>1.1900000000000119</v>
      </c>
      <c r="AE23" s="196">
        <f t="shared" si="3"/>
        <v>-8.1648522550543667E-3</v>
      </c>
    </row>
    <row r="24" spans="23:31" x14ac:dyDescent="0.25">
      <c r="W24" s="241">
        <v>42250</v>
      </c>
      <c r="X24" s="56">
        <v>77.02</v>
      </c>
      <c r="Y24" s="56">
        <v>78</v>
      </c>
      <c r="Z24" s="56">
        <v>76.58</v>
      </c>
      <c r="AA24" s="56">
        <v>77.16</v>
      </c>
      <c r="AB24" s="137">
        <v>1562300</v>
      </c>
      <c r="AC24" s="56">
        <v>77.16</v>
      </c>
      <c r="AD24" s="2">
        <f t="shared" si="2"/>
        <v>1.4200000000000017</v>
      </c>
      <c r="AE24" s="196">
        <f t="shared" si="3"/>
        <v>8.1003396916643489E-3</v>
      </c>
    </row>
    <row r="25" spans="23:31" x14ac:dyDescent="0.25">
      <c r="W25" s="241">
        <v>42249</v>
      </c>
      <c r="X25" s="56">
        <v>76.680000000000007</v>
      </c>
      <c r="Y25" s="56">
        <v>76.86</v>
      </c>
      <c r="Z25" s="56">
        <v>75.59</v>
      </c>
      <c r="AA25" s="56">
        <v>76.540000000000006</v>
      </c>
      <c r="AB25" s="137">
        <v>2844300</v>
      </c>
      <c r="AC25" s="56">
        <v>76.540000000000006</v>
      </c>
      <c r="AD25" s="2">
        <f t="shared" si="2"/>
        <v>1.269999999999996</v>
      </c>
      <c r="AE25" s="196">
        <f t="shared" si="3"/>
        <v>1.0962884691586572E-2</v>
      </c>
    </row>
    <row r="26" spans="23:31" x14ac:dyDescent="0.25">
      <c r="W26" s="241">
        <v>42248</v>
      </c>
      <c r="X26" s="56">
        <v>76.23</v>
      </c>
      <c r="Y26" s="56">
        <v>76.88</v>
      </c>
      <c r="Z26" s="56">
        <v>75.36</v>
      </c>
      <c r="AA26" s="56">
        <v>75.709999999999994</v>
      </c>
      <c r="AB26" s="137">
        <v>2011200</v>
      </c>
      <c r="AC26" s="56">
        <v>75.709999999999994</v>
      </c>
      <c r="AD26" s="2">
        <f t="shared" si="2"/>
        <v>1.519999999999996</v>
      </c>
      <c r="AE26" s="196">
        <f t="shared" si="3"/>
        <v>-2.8237710178411035E-2</v>
      </c>
    </row>
    <row r="27" spans="23:31" x14ac:dyDescent="0.25">
      <c r="W27" s="241">
        <v>42247</v>
      </c>
      <c r="X27" s="56">
        <v>78.790000000000006</v>
      </c>
      <c r="Y27" s="56">
        <v>78.83</v>
      </c>
      <c r="Z27" s="56">
        <v>77.709999999999994</v>
      </c>
      <c r="AA27" s="56">
        <v>77.91</v>
      </c>
      <c r="AB27" s="137">
        <v>1751900</v>
      </c>
      <c r="AC27" s="56">
        <v>77.91</v>
      </c>
      <c r="AD27" s="2">
        <f t="shared" si="2"/>
        <v>1.1200000000000045</v>
      </c>
      <c r="AE27" s="196">
        <f t="shared" si="3"/>
        <v>-1.6287878787878851E-2</v>
      </c>
    </row>
    <row r="28" spans="23:31" x14ac:dyDescent="0.25">
      <c r="W28" s="241">
        <v>42244</v>
      </c>
      <c r="X28" s="56">
        <v>77.540000000000006</v>
      </c>
      <c r="Y28" s="56">
        <v>80.05</v>
      </c>
      <c r="Z28" s="56">
        <v>77.53</v>
      </c>
      <c r="AA28" s="56">
        <v>79.2</v>
      </c>
      <c r="AB28" s="137">
        <v>3264300</v>
      </c>
      <c r="AC28" s="56">
        <v>79.2</v>
      </c>
      <c r="AD28" s="2">
        <f t="shared" si="2"/>
        <v>2.519999999999996</v>
      </c>
      <c r="AE28" s="196">
        <f t="shared" si="3"/>
        <v>1.6427104722792629E-2</v>
      </c>
    </row>
    <row r="29" spans="23:31" x14ac:dyDescent="0.25">
      <c r="W29" s="241">
        <v>42243</v>
      </c>
      <c r="X29" s="56">
        <v>75.239999999999995</v>
      </c>
      <c r="Y29" s="56">
        <v>77.930000000000007</v>
      </c>
      <c r="Z29" s="56">
        <v>74.989999999999995</v>
      </c>
      <c r="AA29" s="56">
        <v>77.92</v>
      </c>
      <c r="AB29" s="137">
        <v>3182000</v>
      </c>
      <c r="AC29" s="56">
        <v>77.92</v>
      </c>
      <c r="AD29" s="2">
        <f t="shared" si="2"/>
        <v>2.9400000000000119</v>
      </c>
      <c r="AE29" s="196">
        <f t="shared" si="3"/>
        <v>5.1268213707501342E-2</v>
      </c>
    </row>
    <row r="30" spans="23:31" x14ac:dyDescent="0.25">
      <c r="W30" s="241">
        <v>42242</v>
      </c>
      <c r="X30" s="56">
        <v>74.17</v>
      </c>
      <c r="Y30" s="56">
        <v>74.5</v>
      </c>
      <c r="Z30" s="56">
        <v>72.66</v>
      </c>
      <c r="AA30" s="56">
        <v>74.12</v>
      </c>
      <c r="AB30" s="137">
        <v>2816400</v>
      </c>
      <c r="AC30" s="56">
        <v>74.12</v>
      </c>
      <c r="AD30" s="2">
        <f t="shared" si="2"/>
        <v>1.8400000000000034</v>
      </c>
      <c r="AE30" s="196">
        <f t="shared" si="3"/>
        <v>2.3191606847045909E-2</v>
      </c>
    </row>
    <row r="31" spans="23:31" x14ac:dyDescent="0.25">
      <c r="W31" s="241">
        <v>42241</v>
      </c>
      <c r="X31" s="56">
        <v>77.06</v>
      </c>
      <c r="Y31" s="56">
        <v>77.06</v>
      </c>
      <c r="Z31" s="56">
        <v>72.400000000000006</v>
      </c>
      <c r="AA31" s="56">
        <v>72.44</v>
      </c>
      <c r="AB31" s="137">
        <v>2543000</v>
      </c>
      <c r="AC31" s="56">
        <v>72.44</v>
      </c>
      <c r="AD31" s="2">
        <f t="shared" si="2"/>
        <v>4.6599999999999966</v>
      </c>
      <c r="AE31" s="196">
        <f t="shared" si="3"/>
        <v>-3.0773347605030699E-2</v>
      </c>
    </row>
    <row r="32" spans="23:31" x14ac:dyDescent="0.25">
      <c r="W32" s="241">
        <v>42240</v>
      </c>
      <c r="X32" s="56">
        <v>72.83</v>
      </c>
      <c r="Y32" s="56">
        <v>77.290000000000006</v>
      </c>
      <c r="Z32" s="56">
        <v>72.099999999999994</v>
      </c>
      <c r="AA32" s="56">
        <v>74.739999999999995</v>
      </c>
      <c r="AB32" s="137">
        <v>3583400</v>
      </c>
      <c r="AC32" s="56">
        <v>74.739999999999995</v>
      </c>
      <c r="AD32" s="2">
        <f t="shared" si="2"/>
        <v>5.1900000000000119</v>
      </c>
      <c r="AE32" s="196">
        <f t="shared" si="3"/>
        <v>-4.1549115157732852E-2</v>
      </c>
    </row>
    <row r="33" spans="15:31" x14ac:dyDescent="0.25">
      <c r="W33" s="241">
        <v>42237</v>
      </c>
      <c r="X33" s="56">
        <v>79.290000000000006</v>
      </c>
      <c r="Y33" s="56">
        <v>79.94</v>
      </c>
      <c r="Z33" s="56">
        <v>77.98</v>
      </c>
      <c r="AA33" s="56">
        <v>77.98</v>
      </c>
      <c r="AB33" s="137">
        <v>3240500</v>
      </c>
      <c r="AC33" s="56">
        <v>77.98</v>
      </c>
      <c r="AD33" s="2">
        <f t="shared" si="2"/>
        <v>1.9599999999999937</v>
      </c>
      <c r="AE33" s="196">
        <f t="shared" si="3"/>
        <v>-2.4640400250156347E-2</v>
      </c>
    </row>
    <row r="34" spans="15:31" x14ac:dyDescent="0.25">
      <c r="W34" s="241">
        <v>42236</v>
      </c>
      <c r="X34" s="56">
        <v>80.680000000000007</v>
      </c>
      <c r="Y34" s="56">
        <v>80.84</v>
      </c>
      <c r="Z34" s="56">
        <v>79.739999999999995</v>
      </c>
      <c r="AA34" s="56">
        <v>79.95</v>
      </c>
      <c r="AB34" s="137">
        <v>2315900</v>
      </c>
      <c r="AC34" s="56">
        <v>79.95</v>
      </c>
      <c r="AD34" s="2">
        <f t="shared" si="2"/>
        <v>1.1000000000000085</v>
      </c>
      <c r="AE34" s="196">
        <f t="shared" si="3"/>
        <v>-1.9018404907975461E-2</v>
      </c>
    </row>
    <row r="35" spans="15:31" x14ac:dyDescent="0.25">
      <c r="W35" s="241">
        <v>42235</v>
      </c>
      <c r="X35" s="56">
        <v>81.69</v>
      </c>
      <c r="Y35" s="56">
        <v>82.1</v>
      </c>
      <c r="Z35" s="56">
        <v>81.17</v>
      </c>
      <c r="AA35" s="56">
        <v>81.5</v>
      </c>
      <c r="AB35" s="137">
        <v>1527900</v>
      </c>
      <c r="AC35" s="56">
        <v>81.5</v>
      </c>
      <c r="AD35" s="2">
        <f t="shared" si="2"/>
        <v>0.92999999999999261</v>
      </c>
      <c r="AE35" s="196">
        <f t="shared" si="3"/>
        <v>-1.0321797207043071E-2</v>
      </c>
    </row>
    <row r="36" spans="15:31" x14ac:dyDescent="0.25">
      <c r="W36" s="241">
        <v>42234</v>
      </c>
      <c r="X36" s="56">
        <v>82.16</v>
      </c>
      <c r="Y36" s="56">
        <v>82.48</v>
      </c>
      <c r="Z36" s="56">
        <v>81.89</v>
      </c>
      <c r="AA36" s="56">
        <v>82.35</v>
      </c>
      <c r="AB36" s="137">
        <v>1513100</v>
      </c>
      <c r="AC36" s="56">
        <v>82.35</v>
      </c>
      <c r="AD36" s="2">
        <f t="shared" si="2"/>
        <v>0.59000000000000341</v>
      </c>
      <c r="AE36" s="196">
        <f t="shared" si="3"/>
        <v>2.4345709068775978E-3</v>
      </c>
    </row>
    <row r="37" spans="15:31" x14ac:dyDescent="0.25">
      <c r="W37" s="241">
        <v>42233</v>
      </c>
      <c r="X37" s="56">
        <v>81.48</v>
      </c>
      <c r="Y37" s="56">
        <v>82.21</v>
      </c>
      <c r="Z37" s="56">
        <v>80.92</v>
      </c>
      <c r="AA37" s="56">
        <v>82.15</v>
      </c>
      <c r="AB37" s="137">
        <v>1397300</v>
      </c>
      <c r="AC37" s="56">
        <v>82.15</v>
      </c>
      <c r="AD37" s="2">
        <f t="shared" si="2"/>
        <v>1.289999999999992</v>
      </c>
      <c r="AE37" s="196">
        <f t="shared" si="3"/>
        <v>5.0159040861268434E-3</v>
      </c>
    </row>
    <row r="38" spans="15:31" x14ac:dyDescent="0.25">
      <c r="W38" s="241">
        <v>42230</v>
      </c>
      <c r="X38" s="56">
        <v>80.739999999999995</v>
      </c>
      <c r="Y38" s="56">
        <v>82.13</v>
      </c>
      <c r="Z38" s="56">
        <v>80.72</v>
      </c>
      <c r="AA38" s="56">
        <v>81.739999999999995</v>
      </c>
      <c r="AB38" s="137">
        <v>1464600</v>
      </c>
      <c r="AC38" s="56">
        <v>81.739999999999995</v>
      </c>
      <c r="AD38" s="2">
        <f t="shared" si="2"/>
        <v>1.4099999999999966</v>
      </c>
      <c r="AE38" s="196">
        <f t="shared" si="3"/>
        <v>8.8866946432979432E-3</v>
      </c>
    </row>
    <row r="39" spans="15:31" x14ac:dyDescent="0.25">
      <c r="W39" s="241">
        <v>42229</v>
      </c>
      <c r="X39" s="56">
        <v>81.28</v>
      </c>
      <c r="Y39" s="56">
        <v>81.52</v>
      </c>
      <c r="Z39" s="56">
        <v>80.849999999999994</v>
      </c>
      <c r="AA39" s="56">
        <v>81.02</v>
      </c>
      <c r="AB39" s="137">
        <v>1127800</v>
      </c>
      <c r="AC39" s="56">
        <v>81.02</v>
      </c>
      <c r="AD39" s="2">
        <f t="shared" si="2"/>
        <v>0.67000000000000171</v>
      </c>
      <c r="AE39" s="196">
        <f t="shared" si="3"/>
        <v>-3.9341037619867736E-3</v>
      </c>
    </row>
    <row r="40" spans="15:31" x14ac:dyDescent="0.25">
      <c r="W40" s="241">
        <v>42228</v>
      </c>
      <c r="X40" s="56">
        <v>80.459999999999994</v>
      </c>
      <c r="Y40" s="56">
        <v>81.680000000000007</v>
      </c>
      <c r="Z40" s="56">
        <v>79.930000000000007</v>
      </c>
      <c r="AA40" s="56">
        <v>81.34</v>
      </c>
      <c r="AB40" s="137">
        <v>1692600</v>
      </c>
      <c r="AC40" s="56">
        <v>81.34</v>
      </c>
      <c r="AD40" s="2">
        <f t="shared" si="2"/>
        <v>1.75</v>
      </c>
      <c r="AE40" s="196">
        <f t="shared" si="3"/>
        <v>4.4455421091627034E-3</v>
      </c>
    </row>
    <row r="41" spans="15:31" x14ac:dyDescent="0.25">
      <c r="W41" s="241">
        <v>42227</v>
      </c>
      <c r="X41" s="56">
        <v>81.790000000000006</v>
      </c>
      <c r="Y41" s="56">
        <v>81.96</v>
      </c>
      <c r="Z41" s="56">
        <v>80.47</v>
      </c>
      <c r="AA41" s="56">
        <v>80.98</v>
      </c>
      <c r="AB41" s="137">
        <v>1696100</v>
      </c>
      <c r="AC41" s="56">
        <v>80.98</v>
      </c>
      <c r="AD41" s="2">
        <f t="shared" si="2"/>
        <v>1.4899999999999949</v>
      </c>
      <c r="AE41" s="196">
        <f t="shared" si="3"/>
        <v>-1.9849915274751884E-2</v>
      </c>
    </row>
    <row r="42" spans="15:31" ht="20.25" thickBot="1" x14ac:dyDescent="0.35">
      <c r="O42" s="237" t="s">
        <v>83</v>
      </c>
      <c r="P42" s="237"/>
      <c r="R42" s="49"/>
      <c r="T42" s="239" t="s">
        <v>110</v>
      </c>
      <c r="W42" s="241">
        <v>42226</v>
      </c>
      <c r="X42" s="56">
        <v>81.739999999999995</v>
      </c>
      <c r="Y42" s="56">
        <v>82.96</v>
      </c>
      <c r="Z42" s="56">
        <v>80.94</v>
      </c>
      <c r="AA42" s="56">
        <v>82.62</v>
      </c>
      <c r="AB42" s="137">
        <v>2710500</v>
      </c>
      <c r="AC42" s="56">
        <v>82.62</v>
      </c>
      <c r="AD42" s="2">
        <f t="shared" si="2"/>
        <v>2.019999999999996</v>
      </c>
      <c r="AE42" s="196">
        <f t="shared" si="3"/>
        <v>1.8616693379361449E-2</v>
      </c>
    </row>
    <row r="43" spans="15:31" ht="15.75" thickTop="1" x14ac:dyDescent="0.25">
      <c r="O43" s="125">
        <v>1.1000000000000001</v>
      </c>
      <c r="P43" s="125">
        <f t="shared" ref="P43:P63" si="4">O43*$Q$4</f>
        <v>87.373000000000019</v>
      </c>
      <c r="Q43" s="2"/>
      <c r="R43" s="49"/>
      <c r="T43" s="13" t="s">
        <v>126</v>
      </c>
      <c r="U43" s="130">
        <v>74.91</v>
      </c>
      <c r="W43" s="241">
        <v>42223</v>
      </c>
      <c r="X43" s="56">
        <v>81.45</v>
      </c>
      <c r="Y43" s="56">
        <v>81.849999999999994</v>
      </c>
      <c r="Z43" s="56">
        <v>80.88</v>
      </c>
      <c r="AA43" s="56">
        <v>81.11</v>
      </c>
      <c r="AB43" s="137">
        <v>2539800</v>
      </c>
      <c r="AC43" s="56">
        <v>81.11</v>
      </c>
      <c r="AD43" s="2">
        <f t="shared" si="2"/>
        <v>0.96999999999999886</v>
      </c>
      <c r="AE43" s="196">
        <f t="shared" si="3"/>
        <v>-6.0049019607842924E-3</v>
      </c>
    </row>
    <row r="44" spans="15:31" x14ac:dyDescent="0.25">
      <c r="O44" s="125">
        <v>1.0900000000000001</v>
      </c>
      <c r="P44" s="125">
        <f t="shared" si="4"/>
        <v>86.578700000000012</v>
      </c>
      <c r="Q44" s="2"/>
      <c r="R44" s="49"/>
      <c r="T44" s="13" t="s">
        <v>127</v>
      </c>
      <c r="U44" s="130">
        <v>75.790000000000006</v>
      </c>
      <c r="W44" s="241">
        <v>42222</v>
      </c>
      <c r="X44" s="56">
        <v>82.48</v>
      </c>
      <c r="Y44" s="56">
        <v>82.66</v>
      </c>
      <c r="Z44" s="56">
        <v>80.930000000000007</v>
      </c>
      <c r="AA44" s="56">
        <v>81.599999999999994</v>
      </c>
      <c r="AB44" s="137">
        <v>2905600</v>
      </c>
      <c r="AC44" s="56">
        <v>81.599999999999994</v>
      </c>
      <c r="AD44" s="2">
        <f t="shared" si="2"/>
        <v>1.7299999999999898</v>
      </c>
      <c r="AE44" s="196">
        <f t="shared" si="3"/>
        <v>-1.1867280213126663E-2</v>
      </c>
    </row>
    <row r="45" spans="15:31" x14ac:dyDescent="0.25">
      <c r="O45" s="125">
        <v>1.08</v>
      </c>
      <c r="P45" s="125">
        <f t="shared" si="4"/>
        <v>85.784400000000019</v>
      </c>
      <c r="Q45" s="2"/>
      <c r="R45" s="49"/>
      <c r="T45" s="13" t="s">
        <v>128</v>
      </c>
      <c r="U45" s="130" t="s">
        <v>244</v>
      </c>
      <c r="W45" s="241">
        <v>42221</v>
      </c>
      <c r="X45" s="56">
        <v>83.15</v>
      </c>
      <c r="Y45" s="56">
        <v>84.02</v>
      </c>
      <c r="Z45" s="56">
        <v>82.48</v>
      </c>
      <c r="AA45" s="56">
        <v>82.58</v>
      </c>
      <c r="AB45" s="137">
        <v>2911600</v>
      </c>
      <c r="AC45" s="56">
        <v>82.58</v>
      </c>
      <c r="AD45" s="2">
        <f t="shared" si="2"/>
        <v>1.539999999999992</v>
      </c>
      <c r="AE45" s="196" t="e">
        <f t="shared" si="3"/>
        <v>#DIV/0!</v>
      </c>
    </row>
    <row r="46" spans="15:31" x14ac:dyDescent="0.25">
      <c r="O46" s="125">
        <v>1.07</v>
      </c>
      <c r="P46" s="125">
        <f t="shared" si="4"/>
        <v>84.990100000000012</v>
      </c>
      <c r="Q46" s="2"/>
      <c r="R46" s="49"/>
      <c r="T46" s="13" t="s">
        <v>129</v>
      </c>
      <c r="U46" s="130" t="s">
        <v>245</v>
      </c>
      <c r="W46" s="241">
        <v>42221</v>
      </c>
      <c r="X46" s="56" t="s">
        <v>249</v>
      </c>
      <c r="Y46" s="56"/>
      <c r="Z46" s="56"/>
      <c r="AA46" s="56"/>
      <c r="AB46" s="137"/>
      <c r="AC46" s="56"/>
      <c r="AD46" s="2">
        <f t="shared" si="2"/>
        <v>0</v>
      </c>
      <c r="AE46" s="196">
        <f t="shared" si="3"/>
        <v>-1</v>
      </c>
    </row>
    <row r="47" spans="15:31" x14ac:dyDescent="0.25">
      <c r="O47" s="125">
        <v>1.06</v>
      </c>
      <c r="P47" s="125">
        <f t="shared" si="4"/>
        <v>84.195800000000006</v>
      </c>
      <c r="Q47" s="2"/>
      <c r="R47" s="49"/>
      <c r="T47" s="13" t="s">
        <v>130</v>
      </c>
      <c r="U47" s="130">
        <v>91.27</v>
      </c>
      <c r="W47" s="241">
        <v>42220</v>
      </c>
      <c r="X47" s="56">
        <v>82.75</v>
      </c>
      <c r="Y47" s="56">
        <v>83.57</v>
      </c>
      <c r="Z47" s="56">
        <v>82.48</v>
      </c>
      <c r="AA47" s="56">
        <v>83.18</v>
      </c>
      <c r="AB47" s="137">
        <v>6077500</v>
      </c>
      <c r="AC47" s="56">
        <v>82.59</v>
      </c>
      <c r="AD47" s="2">
        <f t="shared" si="2"/>
        <v>1.0899999999999892</v>
      </c>
      <c r="AE47" s="196">
        <f t="shared" si="3"/>
        <v>2.0626061635524717E-3</v>
      </c>
    </row>
    <row r="48" spans="15:31" x14ac:dyDescent="0.25">
      <c r="O48" s="125">
        <v>1.05</v>
      </c>
      <c r="P48" s="125">
        <f t="shared" si="4"/>
        <v>83.401500000000013</v>
      </c>
      <c r="Q48" s="2"/>
      <c r="R48" s="49"/>
      <c r="T48" s="13" t="s">
        <v>131</v>
      </c>
      <c r="U48" s="130">
        <v>9.7595500000000008</v>
      </c>
      <c r="W48" s="241">
        <v>42219</v>
      </c>
      <c r="X48" s="56">
        <v>84.27</v>
      </c>
      <c r="Y48" s="56">
        <v>84.53</v>
      </c>
      <c r="Z48" s="56">
        <v>82.68</v>
      </c>
      <c r="AA48" s="56">
        <v>83.01</v>
      </c>
      <c r="AB48" s="137">
        <v>2438200</v>
      </c>
      <c r="AC48" s="56">
        <v>82.42</v>
      </c>
      <c r="AD48" s="2">
        <f t="shared" si="2"/>
        <v>1.8499999999999943</v>
      </c>
      <c r="AE48" s="196">
        <f t="shared" si="3"/>
        <v>-1.5645527290099159E-2</v>
      </c>
    </row>
    <row r="49" spans="15:31" x14ac:dyDescent="0.25">
      <c r="O49" s="125">
        <v>1.04</v>
      </c>
      <c r="P49" s="125">
        <f t="shared" si="4"/>
        <v>82.607200000000006</v>
      </c>
      <c r="Q49" s="2"/>
      <c r="R49" s="49"/>
      <c r="T49" s="13" t="s">
        <v>132</v>
      </c>
      <c r="U49" s="130" t="s">
        <v>216</v>
      </c>
      <c r="W49" s="241">
        <v>42216</v>
      </c>
      <c r="X49" s="56">
        <v>85.46</v>
      </c>
      <c r="Y49" s="56">
        <v>85.91</v>
      </c>
      <c r="Z49" s="56">
        <v>84.12</v>
      </c>
      <c r="AA49" s="56">
        <v>84.33</v>
      </c>
      <c r="AB49" s="137">
        <v>2610300</v>
      </c>
      <c r="AC49" s="56">
        <v>83.73</v>
      </c>
      <c r="AD49" s="2">
        <f t="shared" si="2"/>
        <v>1.789999999999992</v>
      </c>
      <c r="AE49" s="196">
        <f t="shared" si="3"/>
        <v>-1.7138161756074632E-2</v>
      </c>
    </row>
    <row r="50" spans="15:31" x14ac:dyDescent="0.25">
      <c r="O50" s="125">
        <v>1.03</v>
      </c>
      <c r="P50" s="125">
        <f t="shared" si="4"/>
        <v>81.812900000000013</v>
      </c>
      <c r="Q50" s="2"/>
      <c r="R50" s="49"/>
      <c r="T50" s="13"/>
      <c r="U50" s="130"/>
      <c r="W50" s="241">
        <v>42215</v>
      </c>
      <c r="X50" s="56">
        <v>85.58</v>
      </c>
      <c r="Y50" s="56">
        <v>86.11</v>
      </c>
      <c r="Z50" s="56">
        <v>85.51</v>
      </c>
      <c r="AA50" s="56">
        <v>85.8</v>
      </c>
      <c r="AB50" s="137">
        <v>2107300</v>
      </c>
      <c r="AC50" s="56">
        <v>85.19</v>
      </c>
      <c r="AD50" s="2">
        <f t="shared" si="2"/>
        <v>0.59999999999999432</v>
      </c>
      <c r="AE50" s="196">
        <f t="shared" si="3"/>
        <v>-1.9915651358950459E-3</v>
      </c>
    </row>
    <row r="51" spans="15:31" x14ac:dyDescent="0.25">
      <c r="O51" s="125">
        <v>1.02</v>
      </c>
      <c r="P51" s="125">
        <f t="shared" si="4"/>
        <v>81.018600000000006</v>
      </c>
      <c r="Q51" s="2"/>
      <c r="R51" s="49"/>
      <c r="T51" s="13" t="s">
        <v>133</v>
      </c>
      <c r="U51" s="130" t="s">
        <v>246</v>
      </c>
      <c r="W51" s="241">
        <v>42214</v>
      </c>
      <c r="X51" s="56">
        <v>84.86</v>
      </c>
      <c r="Y51" s="56">
        <v>86.04</v>
      </c>
      <c r="Z51" s="56">
        <v>84.48</v>
      </c>
      <c r="AA51" s="56">
        <v>85.97</v>
      </c>
      <c r="AB51" s="137">
        <v>2021900</v>
      </c>
      <c r="AC51" s="56">
        <v>85.36</v>
      </c>
      <c r="AD51" s="2">
        <f t="shared" si="2"/>
        <v>1.5600000000000023</v>
      </c>
      <c r="AE51" s="196">
        <f t="shared" si="3"/>
        <v>1.2333965844402384E-2</v>
      </c>
    </row>
    <row r="52" spans="15:31" x14ac:dyDescent="0.25">
      <c r="O52" s="125">
        <v>1.01</v>
      </c>
      <c r="P52" s="125">
        <f t="shared" si="4"/>
        <v>80.224300000000014</v>
      </c>
      <c r="Q52" s="2"/>
      <c r="R52" s="49"/>
      <c r="T52" s="13" t="s">
        <v>134</v>
      </c>
      <c r="U52" s="130" t="s">
        <v>218</v>
      </c>
      <c r="W52" s="241">
        <v>42213</v>
      </c>
      <c r="X52" s="56">
        <v>83</v>
      </c>
      <c r="Y52" s="56">
        <v>85.06</v>
      </c>
      <c r="Z52" s="56">
        <v>83</v>
      </c>
      <c r="AA52" s="56">
        <v>84.92</v>
      </c>
      <c r="AB52" s="137">
        <v>2041800</v>
      </c>
      <c r="AC52" s="56">
        <v>84.32</v>
      </c>
      <c r="AD52" s="2">
        <f t="shared" si="2"/>
        <v>2.0600000000000023</v>
      </c>
      <c r="AE52" s="196">
        <f t="shared" si="3"/>
        <v>2.5665977375015192E-2</v>
      </c>
    </row>
    <row r="53" spans="15:31" x14ac:dyDescent="0.25">
      <c r="O53" s="125">
        <v>1</v>
      </c>
      <c r="P53" s="125">
        <f t="shared" si="4"/>
        <v>79.430000000000007</v>
      </c>
      <c r="Q53" s="2"/>
      <c r="R53" s="49"/>
      <c r="T53" s="13" t="s">
        <v>135</v>
      </c>
      <c r="U53" s="132">
        <v>1559569</v>
      </c>
      <c r="W53" s="241">
        <v>42212</v>
      </c>
      <c r="X53" s="56">
        <v>82.31</v>
      </c>
      <c r="Y53" s="56">
        <v>84.67</v>
      </c>
      <c r="Z53" s="56">
        <v>82.31</v>
      </c>
      <c r="AA53" s="56">
        <v>82.8</v>
      </c>
      <c r="AB53" s="137">
        <v>2039500</v>
      </c>
      <c r="AC53" s="56">
        <v>82.21</v>
      </c>
      <c r="AD53" s="2">
        <f t="shared" si="2"/>
        <v>2.3599999999999994</v>
      </c>
      <c r="AE53" s="196">
        <f t="shared" si="3"/>
        <v>-1.9424547772248779E-3</v>
      </c>
    </row>
    <row r="54" spans="15:31" x14ac:dyDescent="0.25">
      <c r="O54" s="125">
        <v>0.99</v>
      </c>
      <c r="P54" s="125">
        <f t="shared" si="4"/>
        <v>78.6357</v>
      </c>
      <c r="Q54" s="2"/>
      <c r="R54" s="49"/>
      <c r="T54" s="13" t="s">
        <v>140</v>
      </c>
      <c r="U54" s="132">
        <v>2240850</v>
      </c>
      <c r="W54" s="241">
        <v>42209</v>
      </c>
      <c r="X54" s="56">
        <v>83.48</v>
      </c>
      <c r="Y54" s="56">
        <v>84.14</v>
      </c>
      <c r="Z54" s="56">
        <v>82.6</v>
      </c>
      <c r="AA54" s="56">
        <v>82.96</v>
      </c>
      <c r="AB54" s="137">
        <v>2048400</v>
      </c>
      <c r="AC54" s="56">
        <v>82.37</v>
      </c>
      <c r="AD54" s="2">
        <f t="shared" si="2"/>
        <v>1.5400000000000063</v>
      </c>
      <c r="AE54" s="196">
        <f t="shared" si="3"/>
        <v>-6.2733743515501761E-3</v>
      </c>
    </row>
    <row r="55" spans="15:31" x14ac:dyDescent="0.25">
      <c r="O55" s="125">
        <v>0.98</v>
      </c>
      <c r="P55" s="125">
        <f t="shared" si="4"/>
        <v>77.841400000000007</v>
      </c>
      <c r="Q55" s="2"/>
      <c r="R55" s="49"/>
      <c r="T55" s="13" t="s">
        <v>136</v>
      </c>
      <c r="U55" s="130" t="s">
        <v>247</v>
      </c>
      <c r="W55" s="241">
        <v>42208</v>
      </c>
      <c r="X55" s="56">
        <v>85.17</v>
      </c>
      <c r="Y55" s="56">
        <v>85.17</v>
      </c>
      <c r="Z55" s="56">
        <v>83.13</v>
      </c>
      <c r="AA55" s="56">
        <v>83.48</v>
      </c>
      <c r="AB55" s="137">
        <v>1943100</v>
      </c>
      <c r="AC55" s="56">
        <v>82.89</v>
      </c>
      <c r="AD55" s="2">
        <f t="shared" si="2"/>
        <v>2.0400000000000063</v>
      </c>
      <c r="AE55" s="196">
        <f t="shared" si="3"/>
        <v>-2.206229353468625E-2</v>
      </c>
    </row>
    <row r="56" spans="15:31" x14ac:dyDescent="0.25">
      <c r="O56" s="125">
        <v>0.97</v>
      </c>
      <c r="P56" s="125">
        <f t="shared" si="4"/>
        <v>77.0471</v>
      </c>
      <c r="T56" s="13" t="s">
        <v>141</v>
      </c>
      <c r="U56" s="130">
        <v>13.09</v>
      </c>
      <c r="W56" s="241">
        <v>42207</v>
      </c>
      <c r="X56" s="56">
        <v>85.93</v>
      </c>
      <c r="Y56" s="56">
        <v>86.45</v>
      </c>
      <c r="Z56" s="56">
        <v>85.04</v>
      </c>
      <c r="AA56" s="56">
        <v>85.37</v>
      </c>
      <c r="AB56" s="137">
        <v>1237600</v>
      </c>
      <c r="AC56" s="56">
        <v>84.76</v>
      </c>
      <c r="AD56" s="2">
        <f t="shared" si="2"/>
        <v>1.4099999999999966</v>
      </c>
      <c r="AE56" s="196">
        <f t="shared" si="3"/>
        <v>-6.4470753721720397E-3</v>
      </c>
    </row>
    <row r="57" spans="15:31" x14ac:dyDescent="0.25">
      <c r="O57" s="125">
        <v>0.96</v>
      </c>
      <c r="P57" s="125">
        <f t="shared" si="4"/>
        <v>76.252800000000008</v>
      </c>
      <c r="T57" s="13" t="s">
        <v>142</v>
      </c>
      <c r="U57" s="130">
        <v>5.84</v>
      </c>
      <c r="W57" s="241">
        <v>42206</v>
      </c>
      <c r="X57" s="56">
        <v>86.1</v>
      </c>
      <c r="Y57" s="56">
        <v>86.97</v>
      </c>
      <c r="Z57" s="56">
        <v>85.59</v>
      </c>
      <c r="AA57" s="56">
        <v>85.92</v>
      </c>
      <c r="AB57" s="137">
        <v>1522300</v>
      </c>
      <c r="AC57" s="56">
        <v>85.31</v>
      </c>
      <c r="AD57" s="2">
        <f t="shared" si="2"/>
        <v>1.3799999999999955</v>
      </c>
      <c r="AE57" s="196">
        <f t="shared" si="3"/>
        <v>-1.9887693027609288E-3</v>
      </c>
    </row>
    <row r="58" spans="15:31" x14ac:dyDescent="0.25">
      <c r="O58" s="125">
        <v>0.95</v>
      </c>
      <c r="P58" s="125">
        <f t="shared" si="4"/>
        <v>75.458500000000001</v>
      </c>
      <c r="T58" s="13" t="s">
        <v>137</v>
      </c>
      <c r="U58" s="130" t="s">
        <v>248</v>
      </c>
      <c r="W58" s="241">
        <v>42205</v>
      </c>
      <c r="X58" s="56">
        <v>86.17</v>
      </c>
      <c r="Y58" s="56">
        <v>86.63</v>
      </c>
      <c r="Z58" s="56">
        <v>85.76</v>
      </c>
      <c r="AA58" s="56">
        <v>86.09</v>
      </c>
      <c r="AB58" s="137">
        <v>1270900</v>
      </c>
      <c r="AC58" s="56">
        <v>85.48</v>
      </c>
      <c r="AD58" s="2">
        <f t="shared" si="2"/>
        <v>0.86999999999999034</v>
      </c>
      <c r="AE58" s="196">
        <f t="shared" si="3"/>
        <v>1.7578811672331884E-3</v>
      </c>
    </row>
    <row r="59" spans="15:31" x14ac:dyDescent="0.25">
      <c r="O59" s="125">
        <v>0.94</v>
      </c>
      <c r="P59" s="125">
        <f t="shared" si="4"/>
        <v>74.664200000000008</v>
      </c>
      <c r="W59" s="241">
        <v>42202</v>
      </c>
      <c r="X59" s="56">
        <v>85.6</v>
      </c>
      <c r="Y59" s="56">
        <v>86.83</v>
      </c>
      <c r="Z59" s="56">
        <v>85.6</v>
      </c>
      <c r="AA59" s="56">
        <v>85.94</v>
      </c>
      <c r="AB59" s="137">
        <v>1906400</v>
      </c>
      <c r="AC59" s="56">
        <v>85.33</v>
      </c>
      <c r="AD59" s="2">
        <f t="shared" si="2"/>
        <v>1.230000000000004</v>
      </c>
      <c r="AE59" s="196">
        <f t="shared" si="3"/>
        <v>4.0004706436052029E-3</v>
      </c>
    </row>
    <row r="60" spans="15:31" x14ac:dyDescent="0.25">
      <c r="O60" s="125">
        <v>0.93</v>
      </c>
      <c r="P60" s="125">
        <f t="shared" si="4"/>
        <v>73.869900000000015</v>
      </c>
      <c r="W60" s="241">
        <v>42201</v>
      </c>
      <c r="X60" s="56">
        <v>86.9</v>
      </c>
      <c r="Y60" s="56">
        <v>87.68</v>
      </c>
      <c r="Z60" s="56">
        <v>85.48</v>
      </c>
      <c r="AA60" s="56">
        <v>85.6</v>
      </c>
      <c r="AB60" s="137">
        <v>1727200</v>
      </c>
      <c r="AC60" s="56">
        <v>84.99</v>
      </c>
      <c r="AD60" s="2">
        <f t="shared" si="2"/>
        <v>2.2000000000000028</v>
      </c>
      <c r="AE60" s="196">
        <f t="shared" si="3"/>
        <v>-1.5635858234885447E-2</v>
      </c>
    </row>
    <row r="61" spans="15:31" x14ac:dyDescent="0.25">
      <c r="O61" s="125">
        <v>0.92</v>
      </c>
      <c r="P61" s="125">
        <f t="shared" si="4"/>
        <v>73.075600000000009</v>
      </c>
      <c r="W61" s="241">
        <v>42200</v>
      </c>
      <c r="X61" s="56">
        <v>87.1</v>
      </c>
      <c r="Y61" s="56">
        <v>87.98</v>
      </c>
      <c r="Z61" s="56">
        <v>86.82</v>
      </c>
      <c r="AA61" s="56">
        <v>86.96</v>
      </c>
      <c r="AB61" s="137">
        <v>2807700</v>
      </c>
      <c r="AC61" s="56">
        <v>86.34</v>
      </c>
      <c r="AD61" s="2">
        <f t="shared" si="2"/>
        <v>1.1600000000000108</v>
      </c>
      <c r="AE61" s="196">
        <f t="shared" si="3"/>
        <v>2.7874564459930973E-3</v>
      </c>
    </row>
    <row r="62" spans="15:31" x14ac:dyDescent="0.25">
      <c r="O62" s="125">
        <v>0.91</v>
      </c>
      <c r="P62" s="125">
        <f t="shared" si="4"/>
        <v>72.281300000000002</v>
      </c>
      <c r="W62" s="241">
        <v>42199</v>
      </c>
      <c r="X62" s="56">
        <v>86.27</v>
      </c>
      <c r="Y62" s="56">
        <v>87.17</v>
      </c>
      <c r="Z62" s="56">
        <v>85.81</v>
      </c>
      <c r="AA62" s="56">
        <v>86.72</v>
      </c>
      <c r="AB62" s="137">
        <v>3043000</v>
      </c>
      <c r="AC62" s="56">
        <v>86.1</v>
      </c>
      <c r="AD62" s="2">
        <f t="shared" si="2"/>
        <v>1.3599999999999994</v>
      </c>
      <c r="AE62" s="196">
        <f t="shared" si="3"/>
        <v>2.9120559114734768E-3</v>
      </c>
    </row>
    <row r="63" spans="15:31" x14ac:dyDescent="0.25">
      <c r="O63" s="125">
        <v>0.9</v>
      </c>
      <c r="P63" s="125">
        <f t="shared" si="4"/>
        <v>71.487000000000009</v>
      </c>
      <c r="W63" s="241">
        <v>42198</v>
      </c>
      <c r="X63" s="56">
        <v>86.95</v>
      </c>
      <c r="Y63" s="56">
        <v>87.21</v>
      </c>
      <c r="Z63" s="56">
        <v>86.17</v>
      </c>
      <c r="AA63" s="56">
        <v>86.46</v>
      </c>
      <c r="AB63" s="137">
        <v>1781500</v>
      </c>
      <c r="AC63" s="56">
        <v>85.85</v>
      </c>
      <c r="AD63" s="2">
        <f t="shared" si="2"/>
        <v>1.039999999999992</v>
      </c>
      <c r="AE63" s="196">
        <f t="shared" si="3"/>
        <v>1.2829484487986154E-3</v>
      </c>
    </row>
    <row r="64" spans="15:31" x14ac:dyDescent="0.25">
      <c r="W64" s="241">
        <v>42195</v>
      </c>
      <c r="X64" s="56">
        <v>86.58</v>
      </c>
      <c r="Y64" s="56">
        <v>86.69</v>
      </c>
      <c r="Z64" s="56">
        <v>85.91</v>
      </c>
      <c r="AA64" s="56">
        <v>86.35</v>
      </c>
      <c r="AB64" s="137">
        <v>1627600</v>
      </c>
      <c r="AC64" s="56">
        <v>85.74</v>
      </c>
      <c r="AD64" s="2">
        <f t="shared" si="2"/>
        <v>0.78000000000000114</v>
      </c>
      <c r="AE64" s="196">
        <f t="shared" si="3"/>
        <v>8.5872250323490995E-3</v>
      </c>
    </row>
    <row r="65" spans="23:31" x14ac:dyDescent="0.25">
      <c r="W65" s="241">
        <v>42194</v>
      </c>
      <c r="X65" s="56">
        <v>86.24</v>
      </c>
      <c r="Y65" s="56">
        <v>86.81</v>
      </c>
      <c r="Z65" s="56">
        <v>85.61</v>
      </c>
      <c r="AA65" s="56">
        <v>85.62</v>
      </c>
      <c r="AB65" s="137">
        <v>1838100</v>
      </c>
      <c r="AC65" s="56">
        <v>85.01</v>
      </c>
      <c r="AD65" s="2">
        <f t="shared" si="2"/>
        <v>1.2000000000000028</v>
      </c>
      <c r="AE65" s="196">
        <f t="shared" si="3"/>
        <v>2.5946455949994451E-3</v>
      </c>
    </row>
    <row r="66" spans="23:31" x14ac:dyDescent="0.25">
      <c r="W66" s="241">
        <v>42193</v>
      </c>
      <c r="X66" s="56">
        <v>86.97</v>
      </c>
      <c r="Y66" s="56">
        <v>87.49</v>
      </c>
      <c r="Z66" s="56">
        <v>85.17</v>
      </c>
      <c r="AA66" s="56">
        <v>85.4</v>
      </c>
      <c r="AB66" s="137">
        <v>1986100</v>
      </c>
      <c r="AC66" s="56">
        <v>84.79</v>
      </c>
      <c r="AD66" s="2">
        <f t="shared" si="2"/>
        <v>2.3199999999999932</v>
      </c>
      <c r="AE66" s="196">
        <f t="shared" si="3"/>
        <v>-2.7637614678899025E-2</v>
      </c>
    </row>
    <row r="67" spans="23:31" x14ac:dyDescent="0.25">
      <c r="W67" s="241">
        <v>42192</v>
      </c>
      <c r="X67" s="56">
        <v>86.9</v>
      </c>
      <c r="Y67" s="56">
        <v>88.21</v>
      </c>
      <c r="Z67" s="56">
        <v>86.12</v>
      </c>
      <c r="AA67" s="56">
        <v>87.82</v>
      </c>
      <c r="AB67" s="137">
        <v>2097900</v>
      </c>
      <c r="AC67" s="56">
        <v>87.2</v>
      </c>
      <c r="AD67" s="2">
        <f t="shared" ref="AD67:AD69" si="5">Y67-Z67</f>
        <v>2.0899999999999892</v>
      </c>
      <c r="AE67" s="196">
        <f t="shared" ref="AE67:AE69" si="6">AC67/AC68-1</f>
        <v>1.0194624652456019E-2</v>
      </c>
    </row>
    <row r="68" spans="23:31" x14ac:dyDescent="0.25">
      <c r="W68" s="241">
        <v>42191</v>
      </c>
      <c r="X68" s="56">
        <v>87.23</v>
      </c>
      <c r="Y68" s="56">
        <v>87.98</v>
      </c>
      <c r="Z68" s="56">
        <v>86.44</v>
      </c>
      <c r="AA68" s="56">
        <v>86.94</v>
      </c>
      <c r="AB68" s="137">
        <v>1466400</v>
      </c>
      <c r="AC68" s="56">
        <v>86.32</v>
      </c>
      <c r="AD68" s="2">
        <f t="shared" si="5"/>
        <v>1.5400000000000063</v>
      </c>
      <c r="AE68" s="196" t="e">
        <f t="shared" si="6"/>
        <v>#DIV/0!</v>
      </c>
    </row>
    <row r="69" spans="23:31" x14ac:dyDescent="0.25">
      <c r="W69" s="241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6" t="e">
        <f t="shared" si="6"/>
        <v>#DIV/0!</v>
      </c>
    </row>
  </sheetData>
  <conditionalFormatting sqref="Q7">
    <cfRule type="expression" dxfId="47" priority="8">
      <formula>Q7&gt;0</formula>
    </cfRule>
    <cfRule type="expression" dxfId="46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1">
        <v>42283</v>
      </c>
      <c r="X2" s="13">
        <v>47.09</v>
      </c>
      <c r="Y2" s="13">
        <v>48.25</v>
      </c>
      <c r="Z2" s="13">
        <v>46.55</v>
      </c>
      <c r="AA2" s="13">
        <v>47.28</v>
      </c>
      <c r="AB2" s="137">
        <v>1548800</v>
      </c>
      <c r="AC2" s="13">
        <v>47.28</v>
      </c>
      <c r="AD2" s="2">
        <f>Y2-Z2</f>
        <v>1.7000000000000028</v>
      </c>
      <c r="AE2" s="196">
        <f>AC2/AC3-1</f>
        <v>1.2706480304955914E-3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91">
        <v>42282</v>
      </c>
      <c r="X3" s="13">
        <v>46.56</v>
      </c>
      <c r="Y3" s="13">
        <v>47.89</v>
      </c>
      <c r="Z3" s="13">
        <v>46.4</v>
      </c>
      <c r="AA3" s="13">
        <v>47.22</v>
      </c>
      <c r="AB3" s="137">
        <v>5789500</v>
      </c>
      <c r="AC3" s="13">
        <v>47.22</v>
      </c>
      <c r="AD3" s="2">
        <f t="shared" ref="AD3:AD66" si="0">Y3-Z3</f>
        <v>1.490000000000002</v>
      </c>
      <c r="AE3" s="196">
        <f t="shared" ref="AE3:AE66" si="1">AC3/AC4-1</f>
        <v>1.8111254851228997E-2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47.28</v>
      </c>
      <c r="W4" s="191">
        <v>42279</v>
      </c>
      <c r="X4" s="13">
        <v>42.5</v>
      </c>
      <c r="Y4" s="13">
        <v>46.49</v>
      </c>
      <c r="Z4" s="13">
        <v>42.2</v>
      </c>
      <c r="AA4" s="13">
        <v>46.38</v>
      </c>
      <c r="AB4" s="137">
        <v>1946300</v>
      </c>
      <c r="AC4" s="13">
        <v>46.38</v>
      </c>
      <c r="AD4" s="2">
        <f t="shared" si="0"/>
        <v>4.2899999999999991</v>
      </c>
      <c r="AE4" s="196">
        <f t="shared" si="1"/>
        <v>7.2866065232477517E-2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1654.8</v>
      </c>
      <c r="W5" s="191">
        <v>42278</v>
      </c>
      <c r="X5" s="13">
        <v>42.62</v>
      </c>
      <c r="Y5" s="13">
        <v>43.9</v>
      </c>
      <c r="Z5" s="13">
        <v>41.22</v>
      </c>
      <c r="AA5" s="13">
        <v>43.23</v>
      </c>
      <c r="AB5" s="137">
        <v>1662100</v>
      </c>
      <c r="AC5" s="13">
        <v>43.23</v>
      </c>
      <c r="AD5" s="2">
        <f t="shared" si="0"/>
        <v>2.6799999999999997</v>
      </c>
      <c r="AE5" s="196">
        <f t="shared" si="1"/>
        <v>1.2175134628892526E-2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1">
        <v>42277</v>
      </c>
      <c r="X6" s="13">
        <v>41.74</v>
      </c>
      <c r="Y6" s="13">
        <v>42.87</v>
      </c>
      <c r="Z6" s="13">
        <v>41.22</v>
      </c>
      <c r="AA6" s="13">
        <v>42.71</v>
      </c>
      <c r="AB6" s="137">
        <v>1355700</v>
      </c>
      <c r="AC6" s="13">
        <v>42.71</v>
      </c>
      <c r="AD6" s="2">
        <f t="shared" si="0"/>
        <v>1.6499999999999986</v>
      </c>
      <c r="AE6" s="196">
        <f t="shared" si="1"/>
        <v>4.0692007797271001E-2</v>
      </c>
    </row>
    <row r="7" spans="1:31" ht="15.75" x14ac:dyDescent="0.25">
      <c r="B7" s="1"/>
      <c r="O7" s="15" t="s">
        <v>65</v>
      </c>
      <c r="Q7" s="2">
        <f>Q5-Q6</f>
        <v>-10.730000000000018</v>
      </c>
      <c r="R7" s="214" t="s">
        <v>237</v>
      </c>
      <c r="W7" s="191">
        <v>42276</v>
      </c>
      <c r="X7" s="13">
        <v>40.53</v>
      </c>
      <c r="Y7" s="13">
        <v>42.3</v>
      </c>
      <c r="Z7" s="13">
        <v>40.17</v>
      </c>
      <c r="AA7" s="13">
        <v>41.04</v>
      </c>
      <c r="AB7" s="137">
        <v>1429900</v>
      </c>
      <c r="AC7" s="13">
        <v>41.04</v>
      </c>
      <c r="AD7" s="2">
        <f t="shared" si="0"/>
        <v>2.1299999999999955</v>
      </c>
      <c r="AE7" s="196">
        <f t="shared" si="1"/>
        <v>1.7352503718393475E-2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1">
        <v>42275</v>
      </c>
      <c r="X8" s="13">
        <v>40.99</v>
      </c>
      <c r="Y8" s="13">
        <v>41.25</v>
      </c>
      <c r="Z8" s="13">
        <v>39.6</v>
      </c>
      <c r="AA8" s="13">
        <v>40.340000000000003</v>
      </c>
      <c r="AB8" s="137">
        <v>2055700</v>
      </c>
      <c r="AC8" s="13">
        <v>40.340000000000003</v>
      </c>
      <c r="AD8" s="2">
        <f t="shared" si="0"/>
        <v>1.6499999999999986</v>
      </c>
      <c r="AE8" s="196">
        <f t="shared" si="1"/>
        <v>-2.3953544640696656E-2</v>
      </c>
    </row>
    <row r="9" spans="1:31" x14ac:dyDescent="0.25">
      <c r="W9" s="191">
        <v>42272</v>
      </c>
      <c r="X9" s="13">
        <v>43.85</v>
      </c>
      <c r="Y9" s="13">
        <v>44</v>
      </c>
      <c r="Z9" s="13">
        <v>41</v>
      </c>
      <c r="AA9" s="13">
        <v>41.33</v>
      </c>
      <c r="AB9" s="137">
        <v>3132800</v>
      </c>
      <c r="AC9" s="13">
        <v>41.33</v>
      </c>
      <c r="AD9" s="2">
        <f t="shared" si="0"/>
        <v>3</v>
      </c>
      <c r="AE9" s="196">
        <f t="shared" si="1"/>
        <v>-3.8613631076994781E-2</v>
      </c>
    </row>
    <row r="10" spans="1:31" x14ac:dyDescent="0.25">
      <c r="W10" s="191">
        <v>42271</v>
      </c>
      <c r="X10" s="13">
        <v>43.92</v>
      </c>
      <c r="Y10" s="13">
        <v>44.16</v>
      </c>
      <c r="Z10" s="13">
        <v>40.9</v>
      </c>
      <c r="AA10" s="13">
        <v>42.99</v>
      </c>
      <c r="AB10" s="137">
        <v>3425800</v>
      </c>
      <c r="AC10" s="13">
        <v>42.99</v>
      </c>
      <c r="AD10" s="2">
        <f t="shared" si="0"/>
        <v>3.259999999999998</v>
      </c>
      <c r="AE10" s="196">
        <f t="shared" si="1"/>
        <v>-1.80447693010507E-2</v>
      </c>
    </row>
    <row r="11" spans="1:31" x14ac:dyDescent="0.25">
      <c r="W11" s="191">
        <v>42270</v>
      </c>
      <c r="X11" s="13">
        <v>47.41</v>
      </c>
      <c r="Y11" s="13">
        <v>47.89</v>
      </c>
      <c r="Z11" s="13">
        <v>43.69</v>
      </c>
      <c r="AA11" s="13">
        <v>43.78</v>
      </c>
      <c r="AB11" s="137">
        <v>2389300</v>
      </c>
      <c r="AC11" s="13">
        <v>43.78</v>
      </c>
      <c r="AD11" s="2">
        <f t="shared" si="0"/>
        <v>4.2000000000000028</v>
      </c>
      <c r="AE11" s="196">
        <f t="shared" si="1"/>
        <v>-7.7150084317031964E-2</v>
      </c>
    </row>
    <row r="12" spans="1:31" x14ac:dyDescent="0.25">
      <c r="W12" s="191">
        <v>42269</v>
      </c>
      <c r="X12" s="13">
        <v>47.37</v>
      </c>
      <c r="Y12" s="13">
        <v>47.89</v>
      </c>
      <c r="Z12" s="13">
        <v>46.62</v>
      </c>
      <c r="AA12" s="13">
        <v>47.44</v>
      </c>
      <c r="AB12" s="137">
        <v>1042100</v>
      </c>
      <c r="AC12" s="13">
        <v>47.44</v>
      </c>
      <c r="AD12" s="2">
        <f t="shared" si="0"/>
        <v>1.2700000000000031</v>
      </c>
      <c r="AE12" s="196">
        <f t="shared" si="1"/>
        <v>-9.6033402922756084E-3</v>
      </c>
    </row>
    <row r="13" spans="1:31" x14ac:dyDescent="0.25">
      <c r="W13" s="191">
        <v>42268</v>
      </c>
      <c r="X13" s="13">
        <v>48.24</v>
      </c>
      <c r="Y13" s="13">
        <v>48.88</v>
      </c>
      <c r="Z13" s="13">
        <v>47.32</v>
      </c>
      <c r="AA13" s="13">
        <v>47.9</v>
      </c>
      <c r="AB13" s="137">
        <v>1284200</v>
      </c>
      <c r="AC13" s="13">
        <v>47.9</v>
      </c>
      <c r="AD13" s="2">
        <f t="shared" si="0"/>
        <v>1.5600000000000023</v>
      </c>
      <c r="AE13" s="196">
        <f t="shared" si="1"/>
        <v>-3.950925348305323E-3</v>
      </c>
    </row>
    <row r="14" spans="1:31" x14ac:dyDescent="0.25">
      <c r="W14" s="191">
        <v>42265</v>
      </c>
      <c r="X14" s="13">
        <v>48.02</v>
      </c>
      <c r="Y14" s="13">
        <v>48.92</v>
      </c>
      <c r="Z14" s="13">
        <v>47.81</v>
      </c>
      <c r="AA14" s="13">
        <v>48.09</v>
      </c>
      <c r="AB14" s="137">
        <v>1712800</v>
      </c>
      <c r="AC14" s="13">
        <v>48.09</v>
      </c>
      <c r="AD14" s="2">
        <f t="shared" si="0"/>
        <v>1.1099999999999994</v>
      </c>
      <c r="AE14" s="196">
        <f t="shared" si="1"/>
        <v>-8.4536082474225838E-3</v>
      </c>
    </row>
    <row r="15" spans="1:31" x14ac:dyDescent="0.25">
      <c r="W15" s="191">
        <v>42264</v>
      </c>
      <c r="X15" s="13">
        <v>48.02</v>
      </c>
      <c r="Y15" s="13">
        <v>49.65</v>
      </c>
      <c r="Z15" s="13">
        <v>47.52</v>
      </c>
      <c r="AA15" s="13">
        <v>48.5</v>
      </c>
      <c r="AB15" s="137">
        <v>1278000</v>
      </c>
      <c r="AC15" s="13">
        <v>48.5</v>
      </c>
      <c r="AD15" s="2">
        <f t="shared" si="0"/>
        <v>2.1299999999999955</v>
      </c>
      <c r="AE15" s="196">
        <f t="shared" si="1"/>
        <v>6.2240663900414717E-3</v>
      </c>
    </row>
    <row r="16" spans="1:31" x14ac:dyDescent="0.25">
      <c r="W16" s="191">
        <v>42263</v>
      </c>
      <c r="X16" s="13">
        <v>48.83</v>
      </c>
      <c r="Y16" s="13">
        <v>49.98</v>
      </c>
      <c r="Z16" s="13">
        <v>48.06</v>
      </c>
      <c r="AA16" s="13">
        <v>48.2</v>
      </c>
      <c r="AB16" s="137">
        <v>1594600</v>
      </c>
      <c r="AC16" s="13">
        <v>48.2</v>
      </c>
      <c r="AD16" s="2">
        <f t="shared" si="0"/>
        <v>1.9199999999999946</v>
      </c>
      <c r="AE16" s="196">
        <f t="shared" si="1"/>
        <v>-1.5723912599550638E-2</v>
      </c>
    </row>
    <row r="17" spans="23:31" x14ac:dyDescent="0.25">
      <c r="W17" s="191">
        <v>42262</v>
      </c>
      <c r="X17" s="13">
        <v>48.09</v>
      </c>
      <c r="Y17" s="13">
        <v>49.39</v>
      </c>
      <c r="Z17" s="13">
        <v>47.81</v>
      </c>
      <c r="AA17" s="13">
        <v>48.97</v>
      </c>
      <c r="AB17" s="137">
        <v>1273800</v>
      </c>
      <c r="AC17" s="13">
        <v>48.97</v>
      </c>
      <c r="AD17" s="2">
        <f t="shared" si="0"/>
        <v>1.5799999999999983</v>
      </c>
      <c r="AE17" s="196">
        <f t="shared" si="1"/>
        <v>1.8722696068233846E-2</v>
      </c>
    </row>
    <row r="18" spans="23:31" x14ac:dyDescent="0.25">
      <c r="W18" s="191">
        <v>42261</v>
      </c>
      <c r="X18" s="13">
        <v>47.99</v>
      </c>
      <c r="Y18" s="13">
        <v>48.67</v>
      </c>
      <c r="Z18" s="13">
        <v>47.02</v>
      </c>
      <c r="AA18" s="13">
        <v>48.07</v>
      </c>
      <c r="AB18" s="137">
        <v>1207600</v>
      </c>
      <c r="AC18" s="13">
        <v>48.07</v>
      </c>
      <c r="AD18" s="2">
        <f t="shared" si="0"/>
        <v>1.6499999999999986</v>
      </c>
      <c r="AE18" s="196">
        <f t="shared" si="1"/>
        <v>-1.4540922309929094E-3</v>
      </c>
    </row>
    <row r="19" spans="23:31" x14ac:dyDescent="0.25">
      <c r="W19" s="191">
        <v>42258</v>
      </c>
      <c r="X19" s="13">
        <v>47.55</v>
      </c>
      <c r="Y19" s="13">
        <v>48.95</v>
      </c>
      <c r="Z19" s="13">
        <v>47.45</v>
      </c>
      <c r="AA19" s="13">
        <v>48.14</v>
      </c>
      <c r="AB19" s="137">
        <v>821300</v>
      </c>
      <c r="AC19" s="13">
        <v>48.14</v>
      </c>
      <c r="AD19" s="2">
        <f t="shared" si="0"/>
        <v>1.5</v>
      </c>
      <c r="AE19" s="196">
        <f t="shared" si="1"/>
        <v>4.1562759767255208E-4</v>
      </c>
    </row>
    <row r="20" spans="23:31" x14ac:dyDescent="0.25">
      <c r="W20" s="191">
        <v>42257</v>
      </c>
      <c r="X20" s="13">
        <v>46.93</v>
      </c>
      <c r="Y20" s="13">
        <v>48.33</v>
      </c>
      <c r="Z20" s="13">
        <v>46.49</v>
      </c>
      <c r="AA20" s="13">
        <v>48.12</v>
      </c>
      <c r="AB20" s="137">
        <v>1070900</v>
      </c>
      <c r="AC20" s="13">
        <v>48.12</v>
      </c>
      <c r="AD20" s="2">
        <f t="shared" si="0"/>
        <v>1.8399999999999963</v>
      </c>
      <c r="AE20" s="196">
        <f t="shared" si="1"/>
        <v>2.1439184886435925E-2</v>
      </c>
    </row>
    <row r="21" spans="23:31" x14ac:dyDescent="0.25">
      <c r="W21" s="191">
        <v>42256</v>
      </c>
      <c r="X21" s="13">
        <v>50.09</v>
      </c>
      <c r="Y21" s="13">
        <v>50.4</v>
      </c>
      <c r="Z21" s="13">
        <v>47</v>
      </c>
      <c r="AA21" s="13">
        <v>47.11</v>
      </c>
      <c r="AB21" s="137">
        <v>2390800</v>
      </c>
      <c r="AC21" s="13">
        <v>47.11</v>
      </c>
      <c r="AD21" s="2">
        <f t="shared" si="0"/>
        <v>3.3999999999999986</v>
      </c>
      <c r="AE21" s="196">
        <f t="shared" si="1"/>
        <v>-5.9680638722554913E-2</v>
      </c>
    </row>
    <row r="22" spans="23:31" x14ac:dyDescent="0.25">
      <c r="W22" s="191">
        <v>42255</v>
      </c>
      <c r="X22" s="13">
        <v>50.26</v>
      </c>
      <c r="Y22" s="13">
        <v>50.48</v>
      </c>
      <c r="Z22" s="13">
        <v>49.49</v>
      </c>
      <c r="AA22" s="13">
        <v>50.1</v>
      </c>
      <c r="AB22" s="137">
        <v>1070400</v>
      </c>
      <c r="AC22" s="13">
        <v>50.1</v>
      </c>
      <c r="AD22" s="2">
        <f t="shared" si="0"/>
        <v>0.98999999999999488</v>
      </c>
      <c r="AE22" s="196">
        <f t="shared" si="1"/>
        <v>2.0574455082501553E-2</v>
      </c>
    </row>
    <row r="23" spans="23:31" x14ac:dyDescent="0.25">
      <c r="W23" s="191">
        <v>42251</v>
      </c>
      <c r="X23" s="13">
        <v>48.87</v>
      </c>
      <c r="Y23" s="13">
        <v>51</v>
      </c>
      <c r="Z23" s="13">
        <v>48.1</v>
      </c>
      <c r="AA23" s="13">
        <v>49.09</v>
      </c>
      <c r="AB23" s="137">
        <v>1689800</v>
      </c>
      <c r="AC23" s="13">
        <v>49.09</v>
      </c>
      <c r="AD23" s="2">
        <f t="shared" si="0"/>
        <v>2.8999999999999986</v>
      </c>
      <c r="AE23" s="196">
        <f t="shared" si="1"/>
        <v>-1.4059048001606622E-2</v>
      </c>
    </row>
    <row r="24" spans="23:31" x14ac:dyDescent="0.25">
      <c r="W24" s="191">
        <v>42250</v>
      </c>
      <c r="X24" s="13">
        <v>49.74</v>
      </c>
      <c r="Y24" s="13">
        <v>51.1</v>
      </c>
      <c r="Z24" s="13">
        <v>49.29</v>
      </c>
      <c r="AA24" s="13">
        <v>49.79</v>
      </c>
      <c r="AB24" s="137">
        <v>3107600</v>
      </c>
      <c r="AC24" s="13">
        <v>49.79</v>
      </c>
      <c r="AD24" s="2">
        <f t="shared" si="0"/>
        <v>1.8100000000000023</v>
      </c>
      <c r="AE24" s="196">
        <f t="shared" si="1"/>
        <v>7.4868474301901244E-3</v>
      </c>
    </row>
    <row r="25" spans="23:31" x14ac:dyDescent="0.25">
      <c r="W25" s="191">
        <v>42249</v>
      </c>
      <c r="X25" s="13">
        <v>47.28</v>
      </c>
      <c r="Y25" s="13">
        <v>49.46</v>
      </c>
      <c r="Z25" s="13">
        <v>46.21</v>
      </c>
      <c r="AA25" s="13">
        <v>49.42</v>
      </c>
      <c r="AB25" s="137">
        <v>1525200</v>
      </c>
      <c r="AC25" s="13">
        <v>49.42</v>
      </c>
      <c r="AD25" s="2">
        <f t="shared" si="0"/>
        <v>3.25</v>
      </c>
      <c r="AE25" s="196">
        <f t="shared" si="1"/>
        <v>7.0623916811092036E-2</v>
      </c>
    </row>
    <row r="26" spans="23:31" x14ac:dyDescent="0.25">
      <c r="W26" s="191">
        <v>42248</v>
      </c>
      <c r="X26" s="13">
        <v>47.07</v>
      </c>
      <c r="Y26" s="13">
        <v>47.6</v>
      </c>
      <c r="Z26" s="13">
        <v>46</v>
      </c>
      <c r="AA26" s="13">
        <v>46.16</v>
      </c>
      <c r="AB26" s="137">
        <v>2966700</v>
      </c>
      <c r="AC26" s="13">
        <v>46.16</v>
      </c>
      <c r="AD26" s="2">
        <f t="shared" si="0"/>
        <v>1.6000000000000014</v>
      </c>
      <c r="AE26" s="196">
        <f t="shared" si="1"/>
        <v>-4.3910521955261017E-2</v>
      </c>
    </row>
    <row r="27" spans="23:31" x14ac:dyDescent="0.25">
      <c r="W27" s="191">
        <v>42247</v>
      </c>
      <c r="X27" s="13">
        <v>47.16</v>
      </c>
      <c r="Y27" s="13">
        <v>49.35</v>
      </c>
      <c r="Z27" s="13">
        <v>46.44</v>
      </c>
      <c r="AA27" s="13">
        <v>48.28</v>
      </c>
      <c r="AB27" s="137">
        <v>1974500</v>
      </c>
      <c r="AC27" s="13">
        <v>48.28</v>
      </c>
      <c r="AD27" s="2">
        <f t="shared" si="0"/>
        <v>2.9100000000000037</v>
      </c>
      <c r="AE27" s="196">
        <f t="shared" si="1"/>
        <v>5.833333333333357E-3</v>
      </c>
    </row>
    <row r="28" spans="23:31" x14ac:dyDescent="0.25">
      <c r="W28" s="191">
        <v>42244</v>
      </c>
      <c r="X28" s="13">
        <v>46.55</v>
      </c>
      <c r="Y28" s="13">
        <v>49.68</v>
      </c>
      <c r="Z28" s="13">
        <v>46.55</v>
      </c>
      <c r="AA28" s="13">
        <v>48</v>
      </c>
      <c r="AB28" s="137">
        <v>3558000</v>
      </c>
      <c r="AC28" s="13">
        <v>48</v>
      </c>
      <c r="AD28" s="2">
        <f t="shared" si="0"/>
        <v>3.1300000000000026</v>
      </c>
      <c r="AE28" s="196">
        <f t="shared" si="1"/>
        <v>3.8286826735885793E-2</v>
      </c>
    </row>
    <row r="29" spans="23:31" x14ac:dyDescent="0.25">
      <c r="W29" s="191">
        <v>42243</v>
      </c>
      <c r="X29" s="13">
        <v>44.79</v>
      </c>
      <c r="Y29" s="13">
        <v>47.89</v>
      </c>
      <c r="Z29" s="13">
        <v>44.62</v>
      </c>
      <c r="AA29" s="13">
        <v>46.23</v>
      </c>
      <c r="AB29" s="137">
        <v>5992000</v>
      </c>
      <c r="AC29" s="13">
        <v>46.23</v>
      </c>
      <c r="AD29" s="2">
        <f t="shared" si="0"/>
        <v>3.2700000000000031</v>
      </c>
      <c r="AE29" s="196">
        <f t="shared" si="1"/>
        <v>7.3867595818815301E-2</v>
      </c>
    </row>
    <row r="30" spans="23:31" x14ac:dyDescent="0.25">
      <c r="W30" s="191">
        <v>42242</v>
      </c>
      <c r="X30" s="13">
        <v>45.55</v>
      </c>
      <c r="Y30" s="13">
        <v>45.72</v>
      </c>
      <c r="Z30" s="13">
        <v>40.06</v>
      </c>
      <c r="AA30" s="13">
        <v>43.05</v>
      </c>
      <c r="AB30" s="137">
        <v>6209600</v>
      </c>
      <c r="AC30" s="13">
        <v>43.05</v>
      </c>
      <c r="AD30" s="2">
        <f t="shared" si="0"/>
        <v>5.6599999999999966</v>
      </c>
      <c r="AE30" s="196">
        <f t="shared" si="1"/>
        <v>-1.3293605317442281E-2</v>
      </c>
    </row>
    <row r="31" spans="23:31" x14ac:dyDescent="0.25">
      <c r="W31" s="191">
        <v>42241</v>
      </c>
      <c r="X31" s="13">
        <v>47.82</v>
      </c>
      <c r="Y31" s="13">
        <v>47.82</v>
      </c>
      <c r="Z31" s="13">
        <v>43.37</v>
      </c>
      <c r="AA31" s="13">
        <v>43.63</v>
      </c>
      <c r="AB31" s="137">
        <v>4647700</v>
      </c>
      <c r="AC31" s="13">
        <v>43.63</v>
      </c>
      <c r="AD31" s="2">
        <f t="shared" si="0"/>
        <v>4.4500000000000028</v>
      </c>
      <c r="AE31" s="196">
        <f t="shared" si="1"/>
        <v>-5.4707089126965203E-3</v>
      </c>
    </row>
    <row r="32" spans="23:31" x14ac:dyDescent="0.25">
      <c r="W32" s="191">
        <v>42240</v>
      </c>
      <c r="X32" s="13">
        <v>37.11</v>
      </c>
      <c r="Y32" s="13">
        <v>48.53</v>
      </c>
      <c r="Z32" s="13">
        <v>34.65</v>
      </c>
      <c r="AA32" s="13">
        <v>43.87</v>
      </c>
      <c r="AB32" s="137">
        <v>10593700</v>
      </c>
      <c r="AC32" s="13">
        <v>43.87</v>
      </c>
      <c r="AD32" s="2">
        <f t="shared" si="0"/>
        <v>13.880000000000003</v>
      </c>
      <c r="AE32" s="196">
        <f t="shared" si="1"/>
        <v>7.0261039277872639E-2</v>
      </c>
    </row>
    <row r="33" spans="15:31" x14ac:dyDescent="0.25">
      <c r="W33" s="191">
        <v>42237</v>
      </c>
      <c r="X33" s="13">
        <v>46.1</v>
      </c>
      <c r="Y33" s="13">
        <v>46.3</v>
      </c>
      <c r="Z33" s="13">
        <v>40.75</v>
      </c>
      <c r="AA33" s="13">
        <v>40.99</v>
      </c>
      <c r="AB33" s="137">
        <v>13138100</v>
      </c>
      <c r="AC33" s="13">
        <v>40.99</v>
      </c>
      <c r="AD33" s="2">
        <f t="shared" si="0"/>
        <v>5.5499999999999972</v>
      </c>
      <c r="AE33" s="196">
        <f t="shared" si="1"/>
        <v>-0.12750106428267338</v>
      </c>
    </row>
    <row r="34" spans="15:31" x14ac:dyDescent="0.25">
      <c r="W34" s="191">
        <v>42236</v>
      </c>
      <c r="X34" s="13">
        <v>48.6</v>
      </c>
      <c r="Y34" s="13">
        <v>49.07</v>
      </c>
      <c r="Z34" s="13">
        <v>46.58</v>
      </c>
      <c r="AA34" s="13">
        <v>46.98</v>
      </c>
      <c r="AB34" s="137">
        <v>2236600</v>
      </c>
      <c r="AC34" s="13">
        <v>46.98</v>
      </c>
      <c r="AD34" s="2">
        <f t="shared" si="0"/>
        <v>2.490000000000002</v>
      </c>
      <c r="AE34" s="196">
        <f t="shared" si="1"/>
        <v>-4.4733631557543729E-2</v>
      </c>
    </row>
    <row r="35" spans="15:31" x14ac:dyDescent="0.25">
      <c r="W35" s="191">
        <v>42235</v>
      </c>
      <c r="X35" s="13">
        <v>50</v>
      </c>
      <c r="Y35" s="13">
        <v>50.62</v>
      </c>
      <c r="Z35" s="13">
        <v>48.4</v>
      </c>
      <c r="AA35" s="13">
        <v>49.18</v>
      </c>
      <c r="AB35" s="137">
        <v>1804500</v>
      </c>
      <c r="AC35" s="13">
        <v>49.18</v>
      </c>
      <c r="AD35" s="2">
        <f t="shared" si="0"/>
        <v>2.2199999999999989</v>
      </c>
      <c r="AE35" s="196">
        <f t="shared" si="1"/>
        <v>-2.8447254049782655E-2</v>
      </c>
    </row>
    <row r="36" spans="15:31" x14ac:dyDescent="0.25">
      <c r="W36" s="191">
        <v>42234</v>
      </c>
      <c r="X36" s="13">
        <v>49.55</v>
      </c>
      <c r="Y36" s="13">
        <v>50.75</v>
      </c>
      <c r="Z36" s="13">
        <v>49.28</v>
      </c>
      <c r="AA36" s="13">
        <v>50.62</v>
      </c>
      <c r="AB36" s="137">
        <v>1679700</v>
      </c>
      <c r="AC36" s="13">
        <v>50.62</v>
      </c>
      <c r="AD36" s="2">
        <f t="shared" si="0"/>
        <v>1.4699999999999989</v>
      </c>
      <c r="AE36" s="196">
        <f t="shared" si="1"/>
        <v>1.361633960752906E-2</v>
      </c>
    </row>
    <row r="37" spans="15:31" x14ac:dyDescent="0.25">
      <c r="W37" s="191">
        <v>42233</v>
      </c>
      <c r="X37" s="13">
        <v>48.7</v>
      </c>
      <c r="Y37" s="13">
        <v>49.95</v>
      </c>
      <c r="Z37" s="13">
        <v>47.26</v>
      </c>
      <c r="AA37" s="13">
        <v>49.94</v>
      </c>
      <c r="AB37" s="137">
        <v>2586400</v>
      </c>
      <c r="AC37" s="13">
        <v>49.94</v>
      </c>
      <c r="AD37" s="2">
        <f t="shared" si="0"/>
        <v>2.6900000000000048</v>
      </c>
      <c r="AE37" s="196">
        <f t="shared" si="1"/>
        <v>2.3150993648842322E-2</v>
      </c>
    </row>
    <row r="38" spans="15:31" x14ac:dyDescent="0.25">
      <c r="W38" s="191">
        <v>42230</v>
      </c>
      <c r="X38" s="13">
        <v>50.01</v>
      </c>
      <c r="Y38" s="13">
        <v>50.66</v>
      </c>
      <c r="Z38" s="13">
        <v>47.79</v>
      </c>
      <c r="AA38" s="13">
        <v>48.81</v>
      </c>
      <c r="AB38" s="137">
        <v>2057000</v>
      </c>
      <c r="AC38" s="13">
        <v>48.81</v>
      </c>
      <c r="AD38" s="2">
        <f t="shared" si="0"/>
        <v>2.8699999999999974</v>
      </c>
      <c r="AE38" s="196">
        <f t="shared" si="1"/>
        <v>-2.4970035956851766E-2</v>
      </c>
    </row>
    <row r="39" spans="15:31" x14ac:dyDescent="0.25">
      <c r="W39" s="191">
        <v>42229</v>
      </c>
      <c r="X39" s="13">
        <v>50.25</v>
      </c>
      <c r="Y39" s="13">
        <v>51.32</v>
      </c>
      <c r="Z39" s="13">
        <v>49.44</v>
      </c>
      <c r="AA39" s="13">
        <v>50.06</v>
      </c>
      <c r="AB39" s="137">
        <v>2038100</v>
      </c>
      <c r="AC39" s="13">
        <v>50.06</v>
      </c>
      <c r="AD39" s="2">
        <f t="shared" si="0"/>
        <v>1.8800000000000026</v>
      </c>
      <c r="AE39" s="196">
        <f t="shared" si="1"/>
        <v>-1.5729453401494231E-2</v>
      </c>
    </row>
    <row r="40" spans="15:31" x14ac:dyDescent="0.25">
      <c r="W40" s="191">
        <v>42228</v>
      </c>
      <c r="X40" s="13">
        <v>48.5</v>
      </c>
      <c r="Y40" s="13">
        <v>51.25</v>
      </c>
      <c r="Z40" s="13">
        <v>46.15</v>
      </c>
      <c r="AA40" s="13">
        <v>50.86</v>
      </c>
      <c r="AB40" s="137">
        <v>5697500</v>
      </c>
      <c r="AC40" s="13">
        <v>50.86</v>
      </c>
      <c r="AD40" s="2">
        <f t="shared" si="0"/>
        <v>5.1000000000000014</v>
      </c>
      <c r="AE40" s="196">
        <f t="shared" si="1"/>
        <v>4.2426726788276303E-2</v>
      </c>
    </row>
    <row r="41" spans="15:31" x14ac:dyDescent="0.25">
      <c r="O41" s="49"/>
      <c r="W41" s="191">
        <v>42227</v>
      </c>
      <c r="X41" s="13">
        <v>50.58</v>
      </c>
      <c r="Y41" s="13">
        <v>50.8</v>
      </c>
      <c r="Z41" s="13">
        <v>48.75</v>
      </c>
      <c r="AA41" s="13">
        <v>48.79</v>
      </c>
      <c r="AB41" s="137">
        <v>3348700</v>
      </c>
      <c r="AC41" s="13">
        <v>48.79</v>
      </c>
      <c r="AD41" s="2">
        <f t="shared" si="0"/>
        <v>2.0499999999999972</v>
      </c>
      <c r="AE41" s="196">
        <f t="shared" si="1"/>
        <v>-4.6511627906976827E-2</v>
      </c>
    </row>
    <row r="42" spans="15:31" ht="20.25" thickBot="1" x14ac:dyDescent="0.35">
      <c r="O42" s="264" t="s">
        <v>83</v>
      </c>
      <c r="P42" s="264"/>
      <c r="Q42" s="49"/>
      <c r="T42" s="133" t="s">
        <v>144</v>
      </c>
      <c r="W42" s="191">
        <v>42226</v>
      </c>
      <c r="X42" s="13">
        <v>53.02</v>
      </c>
      <c r="Y42" s="13">
        <v>53.09</v>
      </c>
      <c r="Z42" s="13">
        <v>50.76</v>
      </c>
      <c r="AA42" s="13">
        <v>51.17</v>
      </c>
      <c r="AB42" s="137">
        <v>3572300</v>
      </c>
      <c r="AC42" s="13">
        <v>51.17</v>
      </c>
      <c r="AD42" s="2">
        <f t="shared" si="0"/>
        <v>2.3300000000000054</v>
      </c>
      <c r="AE42" s="196">
        <f t="shared" si="1"/>
        <v>-2.066985645933006E-2</v>
      </c>
    </row>
    <row r="43" spans="15:31" ht="15.75" thickTop="1" x14ac:dyDescent="0.25">
      <c r="O43" s="125">
        <v>1.1000000000000001</v>
      </c>
      <c r="P43" s="125">
        <f>O43*$Q$4</f>
        <v>52.008000000000003</v>
      </c>
      <c r="Q43" s="49"/>
      <c r="T43" s="186" t="s">
        <v>126</v>
      </c>
      <c r="U43" s="140">
        <v>43.23</v>
      </c>
      <c r="W43" s="191">
        <v>42223</v>
      </c>
      <c r="X43" s="13">
        <v>55.22</v>
      </c>
      <c r="Y43" s="13">
        <v>55.28</v>
      </c>
      <c r="Z43" s="13">
        <v>50.25</v>
      </c>
      <c r="AA43" s="13">
        <v>52.25</v>
      </c>
      <c r="AB43" s="137">
        <v>6549400</v>
      </c>
      <c r="AC43" s="13">
        <v>52.25</v>
      </c>
      <c r="AD43" s="2">
        <f t="shared" si="0"/>
        <v>5.0300000000000011</v>
      </c>
      <c r="AE43" s="196">
        <f t="shared" si="1"/>
        <v>-5.5836646187206407E-2</v>
      </c>
    </row>
    <row r="44" spans="15:31" x14ac:dyDescent="0.25">
      <c r="O44" s="125">
        <v>1.0900000000000001</v>
      </c>
      <c r="P44" s="125">
        <f t="shared" ref="P44:P63" si="2">O44*$Q$4</f>
        <v>51.535200000000003</v>
      </c>
      <c r="Q44" s="49"/>
      <c r="T44" s="135" t="s">
        <v>127</v>
      </c>
      <c r="U44" s="130">
        <v>42.5</v>
      </c>
      <c r="W44" s="191">
        <v>42222</v>
      </c>
      <c r="X44" s="13">
        <v>60</v>
      </c>
      <c r="Y44" s="13">
        <v>60.6</v>
      </c>
      <c r="Z44" s="13">
        <v>54.51</v>
      </c>
      <c r="AA44" s="13">
        <v>55.34</v>
      </c>
      <c r="AB44" s="137">
        <v>4944000</v>
      </c>
      <c r="AC44" s="13">
        <v>55.34</v>
      </c>
      <c r="AD44" s="2">
        <f t="shared" si="0"/>
        <v>6.0900000000000034</v>
      </c>
      <c r="AE44" s="196">
        <f t="shared" si="1"/>
        <v>-8.0272561076948579E-2</v>
      </c>
    </row>
    <row r="45" spans="15:31" x14ac:dyDescent="0.25">
      <c r="O45" s="125">
        <v>1.08</v>
      </c>
      <c r="P45" s="125">
        <f t="shared" si="2"/>
        <v>51.062400000000004</v>
      </c>
      <c r="Q45" s="49"/>
      <c r="T45" s="135" t="s">
        <v>128</v>
      </c>
      <c r="U45" s="130" t="s">
        <v>335</v>
      </c>
      <c r="W45" s="191">
        <v>42221</v>
      </c>
      <c r="X45" s="13">
        <v>59.5</v>
      </c>
      <c r="Y45" s="13">
        <v>61.72</v>
      </c>
      <c r="Z45" s="13">
        <v>59</v>
      </c>
      <c r="AA45" s="13">
        <v>60.17</v>
      </c>
      <c r="AB45" s="137">
        <v>3702600</v>
      </c>
      <c r="AC45" s="13">
        <v>60.17</v>
      </c>
      <c r="AD45" s="2">
        <f t="shared" si="0"/>
        <v>2.7199999999999989</v>
      </c>
      <c r="AE45" s="196">
        <f t="shared" si="1"/>
        <v>1.9830508474576236E-2</v>
      </c>
    </row>
    <row r="46" spans="15:31" x14ac:dyDescent="0.25">
      <c r="O46" s="125">
        <v>1.07</v>
      </c>
      <c r="P46" s="125">
        <f t="shared" si="2"/>
        <v>50.589600000000004</v>
      </c>
      <c r="Q46" s="125"/>
      <c r="T46" s="135" t="s">
        <v>129</v>
      </c>
      <c r="U46" s="130" t="s">
        <v>336</v>
      </c>
      <c r="W46" s="191">
        <v>42220</v>
      </c>
      <c r="X46" s="13">
        <v>57.78</v>
      </c>
      <c r="Y46" s="13">
        <v>59.35</v>
      </c>
      <c r="Z46" s="13">
        <v>57.2</v>
      </c>
      <c r="AA46" s="13">
        <v>59</v>
      </c>
      <c r="AB46" s="137">
        <v>2470000</v>
      </c>
      <c r="AC46" s="13">
        <v>59</v>
      </c>
      <c r="AD46" s="2">
        <f t="shared" si="0"/>
        <v>2.1499999999999986</v>
      </c>
      <c r="AE46" s="196">
        <f t="shared" si="1"/>
        <v>1.8646408839779083E-2</v>
      </c>
    </row>
    <row r="47" spans="15:31" x14ac:dyDescent="0.25">
      <c r="O47" s="125">
        <v>1.06</v>
      </c>
      <c r="P47" s="125">
        <f t="shared" si="2"/>
        <v>50.116800000000005</v>
      </c>
      <c r="Q47" s="125"/>
      <c r="T47" s="135" t="s">
        <v>130</v>
      </c>
      <c r="U47" s="130">
        <v>76.5</v>
      </c>
      <c r="W47" s="191">
        <v>42219</v>
      </c>
      <c r="X47" s="13">
        <v>58.17</v>
      </c>
      <c r="Y47" s="13">
        <v>58.25</v>
      </c>
      <c r="Z47" s="13">
        <v>56.64</v>
      </c>
      <c r="AA47" s="13">
        <v>57.92</v>
      </c>
      <c r="AB47" s="137">
        <v>2177700</v>
      </c>
      <c r="AC47" s="13">
        <v>57.92</v>
      </c>
      <c r="AD47" s="2">
        <f t="shared" si="0"/>
        <v>1.6099999999999994</v>
      </c>
      <c r="AE47" s="196">
        <f t="shared" si="1"/>
        <v>-1.3793103448275223E-3</v>
      </c>
    </row>
    <row r="48" spans="15:31" x14ac:dyDescent="0.25">
      <c r="O48" s="125">
        <v>1.05</v>
      </c>
      <c r="P48" s="125">
        <f t="shared" si="2"/>
        <v>49.644000000000005</v>
      </c>
      <c r="Q48" s="125"/>
      <c r="T48" s="135" t="s">
        <v>131</v>
      </c>
      <c r="U48" s="130">
        <v>3.0896599999999999</v>
      </c>
      <c r="W48" s="191">
        <v>42216</v>
      </c>
      <c r="X48" s="13">
        <v>59.4</v>
      </c>
      <c r="Y48" s="13">
        <v>59.73</v>
      </c>
      <c r="Z48" s="13">
        <v>57.59</v>
      </c>
      <c r="AA48" s="13">
        <v>58</v>
      </c>
      <c r="AB48" s="137">
        <v>2491100</v>
      </c>
      <c r="AC48" s="13">
        <v>58</v>
      </c>
      <c r="AD48" s="2">
        <f t="shared" si="0"/>
        <v>2.1399999999999935</v>
      </c>
      <c r="AE48" s="196">
        <f t="shared" si="1"/>
        <v>-2.6518966096005347E-2</v>
      </c>
    </row>
    <row r="49" spans="15:31" x14ac:dyDescent="0.25">
      <c r="O49" s="125">
        <v>1.04</v>
      </c>
      <c r="P49" s="125">
        <f t="shared" si="2"/>
        <v>49.171200000000006</v>
      </c>
      <c r="Q49" s="125"/>
      <c r="T49" s="135" t="s">
        <v>157</v>
      </c>
      <c r="U49" s="130" t="s">
        <v>260</v>
      </c>
      <c r="W49" s="191">
        <v>42215</v>
      </c>
      <c r="X49" s="13">
        <v>59.32</v>
      </c>
      <c r="Y49" s="13">
        <v>59.9</v>
      </c>
      <c r="Z49" s="13">
        <v>55.68</v>
      </c>
      <c r="AA49" s="13">
        <v>59.58</v>
      </c>
      <c r="AB49" s="137">
        <v>4136100</v>
      </c>
      <c r="AC49" s="13">
        <v>59.58</v>
      </c>
      <c r="AD49" s="2">
        <f t="shared" si="0"/>
        <v>4.2199999999999989</v>
      </c>
      <c r="AE49" s="196">
        <f t="shared" si="1"/>
        <v>2.635658914728678E-2</v>
      </c>
    </row>
    <row r="50" spans="15:31" x14ac:dyDescent="0.25">
      <c r="O50" s="125">
        <v>1.03</v>
      </c>
      <c r="P50" s="125">
        <f t="shared" si="2"/>
        <v>48.698399999999999</v>
      </c>
      <c r="Q50" s="125"/>
      <c r="T50" s="135"/>
      <c r="U50" s="130"/>
      <c r="W50" s="191">
        <v>42214</v>
      </c>
      <c r="X50" s="13">
        <v>56.07</v>
      </c>
      <c r="Y50" s="13">
        <v>58.22</v>
      </c>
      <c r="Z50" s="13">
        <v>55.79</v>
      </c>
      <c r="AA50" s="13">
        <v>58.05</v>
      </c>
      <c r="AB50" s="137">
        <v>3354000</v>
      </c>
      <c r="AC50" s="13">
        <v>58.05</v>
      </c>
      <c r="AD50" s="2">
        <f t="shared" si="0"/>
        <v>2.4299999999999997</v>
      </c>
      <c r="AE50" s="196">
        <f t="shared" si="1"/>
        <v>3.6052114938425861E-2</v>
      </c>
    </row>
    <row r="51" spans="15:31" x14ac:dyDescent="0.25">
      <c r="O51" s="125">
        <v>1.02</v>
      </c>
      <c r="P51" s="125">
        <f t="shared" si="2"/>
        <v>48.2256</v>
      </c>
      <c r="Q51" s="125"/>
      <c r="T51" s="135" t="s">
        <v>133</v>
      </c>
      <c r="U51" s="130" t="s">
        <v>337</v>
      </c>
      <c r="W51" s="191">
        <v>42213</v>
      </c>
      <c r="X51" s="13">
        <v>54.37</v>
      </c>
      <c r="Y51" s="13">
        <v>56.06</v>
      </c>
      <c r="Z51" s="13">
        <v>53.58</v>
      </c>
      <c r="AA51" s="13">
        <v>56.03</v>
      </c>
      <c r="AB51" s="137">
        <v>2087100</v>
      </c>
      <c r="AC51" s="13">
        <v>56.03</v>
      </c>
      <c r="AD51" s="2">
        <f t="shared" si="0"/>
        <v>2.480000000000004</v>
      </c>
      <c r="AE51" s="196">
        <f t="shared" si="1"/>
        <v>2.4501737063448603E-2</v>
      </c>
    </row>
    <row r="52" spans="15:31" x14ac:dyDescent="0.25">
      <c r="O52" s="125">
        <v>1.01</v>
      </c>
      <c r="P52" s="125">
        <f t="shared" si="2"/>
        <v>47.752800000000001</v>
      </c>
      <c r="Q52" s="125"/>
      <c r="T52" s="135" t="s">
        <v>134</v>
      </c>
      <c r="U52" s="130" t="s">
        <v>338</v>
      </c>
      <c r="W52" s="191">
        <v>42212</v>
      </c>
      <c r="X52" s="13">
        <v>53.95</v>
      </c>
      <c r="Y52" s="13">
        <v>54.88</v>
      </c>
      <c r="Z52" s="13">
        <v>53.25</v>
      </c>
      <c r="AA52" s="13">
        <v>54.69</v>
      </c>
      <c r="AB52" s="137">
        <v>1390500</v>
      </c>
      <c r="AC52" s="13">
        <v>54.69</v>
      </c>
      <c r="AD52" s="2">
        <f t="shared" si="0"/>
        <v>1.6300000000000026</v>
      </c>
      <c r="AE52" s="196">
        <f t="shared" si="1"/>
        <v>1.2815818381546329E-3</v>
      </c>
    </row>
    <row r="53" spans="15:31" x14ac:dyDescent="0.25">
      <c r="O53" s="125">
        <v>1</v>
      </c>
      <c r="P53" s="125">
        <f t="shared" si="2"/>
        <v>47.28</v>
      </c>
      <c r="Q53" s="125"/>
      <c r="T53" s="135" t="s">
        <v>135</v>
      </c>
      <c r="U53" s="132">
        <v>1948593</v>
      </c>
      <c r="W53" s="191">
        <v>42209</v>
      </c>
      <c r="X53" s="13">
        <v>55.2</v>
      </c>
      <c r="Y53" s="13">
        <v>55.75</v>
      </c>
      <c r="Z53" s="13">
        <v>53.88</v>
      </c>
      <c r="AA53" s="13">
        <v>54.62</v>
      </c>
      <c r="AB53" s="137">
        <v>2260000</v>
      </c>
      <c r="AC53" s="13">
        <v>54.62</v>
      </c>
      <c r="AD53" s="2">
        <f t="shared" si="0"/>
        <v>1.8699999999999974</v>
      </c>
      <c r="AE53" s="196">
        <f t="shared" si="1"/>
        <v>1.7700763927706253E-2</v>
      </c>
    </row>
    <row r="54" spans="15:31" x14ac:dyDescent="0.25">
      <c r="O54" s="125">
        <v>0.99</v>
      </c>
      <c r="P54" s="125">
        <f t="shared" si="2"/>
        <v>46.807200000000002</v>
      </c>
      <c r="Q54" s="125"/>
      <c r="T54" s="135" t="s">
        <v>140</v>
      </c>
      <c r="U54" s="132">
        <v>2741920</v>
      </c>
      <c r="W54" s="191">
        <v>42208</v>
      </c>
      <c r="X54" s="13">
        <v>55.49</v>
      </c>
      <c r="Y54" s="13">
        <v>56.1</v>
      </c>
      <c r="Z54" s="13">
        <v>53.35</v>
      </c>
      <c r="AA54" s="13">
        <v>53.67</v>
      </c>
      <c r="AB54" s="137">
        <v>1878100</v>
      </c>
      <c r="AC54" s="13">
        <v>53.67</v>
      </c>
      <c r="AD54" s="2">
        <f t="shared" si="0"/>
        <v>2.75</v>
      </c>
      <c r="AE54" s="196">
        <f t="shared" si="1"/>
        <v>-3.0527456647398754E-2</v>
      </c>
    </row>
    <row r="55" spans="15:31" x14ac:dyDescent="0.25">
      <c r="O55" s="125">
        <v>0.98</v>
      </c>
      <c r="P55" s="125">
        <f t="shared" si="2"/>
        <v>46.334400000000002</v>
      </c>
      <c r="Q55" s="125"/>
      <c r="T55" s="135" t="s">
        <v>136</v>
      </c>
      <c r="U55" s="130" t="s">
        <v>339</v>
      </c>
      <c r="W55" s="191">
        <v>42207</v>
      </c>
      <c r="X55" s="13">
        <v>55.9</v>
      </c>
      <c r="Y55" s="13">
        <v>56.44</v>
      </c>
      <c r="Z55" s="13">
        <v>55.31</v>
      </c>
      <c r="AA55" s="13">
        <v>55.36</v>
      </c>
      <c r="AB55" s="137">
        <v>1544400</v>
      </c>
      <c r="AC55" s="13">
        <v>55.36</v>
      </c>
      <c r="AD55" s="2">
        <f t="shared" si="0"/>
        <v>1.1299999999999955</v>
      </c>
      <c r="AE55" s="196">
        <f t="shared" si="1"/>
        <v>-1.4946619217081958E-2</v>
      </c>
    </row>
    <row r="56" spans="15:31" x14ac:dyDescent="0.25">
      <c r="O56" s="125">
        <v>0.97</v>
      </c>
      <c r="P56" s="125">
        <f t="shared" si="2"/>
        <v>45.861600000000003</v>
      </c>
      <c r="Q56" s="125"/>
      <c r="T56" s="135" t="s">
        <v>141</v>
      </c>
      <c r="U56" s="130" t="s">
        <v>226</v>
      </c>
      <c r="W56" s="191">
        <v>42206</v>
      </c>
      <c r="X56" s="13">
        <v>56</v>
      </c>
      <c r="Y56" s="13">
        <v>56.59</v>
      </c>
      <c r="Z56" s="13">
        <v>55.12</v>
      </c>
      <c r="AA56" s="13">
        <v>56.2</v>
      </c>
      <c r="AB56" s="137">
        <v>1787200</v>
      </c>
      <c r="AC56" s="13">
        <v>56.2</v>
      </c>
      <c r="AD56" s="2">
        <f t="shared" si="0"/>
        <v>1.470000000000006</v>
      </c>
      <c r="AE56" s="196">
        <f t="shared" si="1"/>
        <v>7.710238479469167E-3</v>
      </c>
    </row>
    <row r="57" spans="15:31" x14ac:dyDescent="0.25">
      <c r="O57" s="125">
        <v>0.96</v>
      </c>
      <c r="P57" s="125">
        <f t="shared" si="2"/>
        <v>45.388799999999996</v>
      </c>
      <c r="Q57" s="125"/>
      <c r="T57" s="135" t="s">
        <v>142</v>
      </c>
      <c r="U57" s="130">
        <v>-0.28999999999999998</v>
      </c>
      <c r="W57" s="191">
        <v>42205</v>
      </c>
      <c r="X57" s="13">
        <v>55.01</v>
      </c>
      <c r="Y57" s="13">
        <v>56.96</v>
      </c>
      <c r="Z57" s="13">
        <v>53.76</v>
      </c>
      <c r="AA57" s="13">
        <v>55.77</v>
      </c>
      <c r="AB57" s="137">
        <v>4765900</v>
      </c>
      <c r="AC57" s="13">
        <v>55.77</v>
      </c>
      <c r="AD57" s="2">
        <f t="shared" si="0"/>
        <v>3.2000000000000028</v>
      </c>
      <c r="AE57" s="196">
        <f t="shared" si="1"/>
        <v>6.9415148609779598E-2</v>
      </c>
    </row>
    <row r="58" spans="15:31" x14ac:dyDescent="0.25">
      <c r="O58" s="125">
        <v>0.95</v>
      </c>
      <c r="P58" s="125">
        <f t="shared" si="2"/>
        <v>44.915999999999997</v>
      </c>
      <c r="Q58" s="125"/>
      <c r="T58" s="135" t="s">
        <v>137</v>
      </c>
      <c r="U58" s="130" t="s">
        <v>160</v>
      </c>
      <c r="W58" s="191">
        <v>42202</v>
      </c>
      <c r="X58" s="13">
        <v>52.8</v>
      </c>
      <c r="Y58" s="13">
        <v>53.16</v>
      </c>
      <c r="Z58" s="13">
        <v>51.62</v>
      </c>
      <c r="AA58" s="13">
        <v>52.15</v>
      </c>
      <c r="AB58" s="137">
        <v>1553400</v>
      </c>
      <c r="AC58" s="13">
        <v>52.15</v>
      </c>
      <c r="AD58" s="2">
        <f t="shared" si="0"/>
        <v>1.5399999999999991</v>
      </c>
      <c r="AE58" s="196">
        <f t="shared" si="1"/>
        <v>-1.2310606060606077E-2</v>
      </c>
    </row>
    <row r="59" spans="15:31" x14ac:dyDescent="0.25">
      <c r="O59" s="125">
        <v>0.94</v>
      </c>
      <c r="P59" s="125">
        <f t="shared" si="2"/>
        <v>44.443199999999997</v>
      </c>
      <c r="Q59" s="125"/>
      <c r="W59" s="191">
        <v>42201</v>
      </c>
      <c r="X59" s="13">
        <v>52.81</v>
      </c>
      <c r="Y59" s="13">
        <v>53.33</v>
      </c>
      <c r="Z59" s="13">
        <v>52.52</v>
      </c>
      <c r="AA59" s="13">
        <v>52.8</v>
      </c>
      <c r="AB59" s="137">
        <v>1269100</v>
      </c>
      <c r="AC59" s="13">
        <v>52.8</v>
      </c>
      <c r="AD59" s="2">
        <f t="shared" si="0"/>
        <v>0.80999999999999517</v>
      </c>
      <c r="AE59" s="196">
        <f t="shared" si="1"/>
        <v>4.9486105824134707E-3</v>
      </c>
    </row>
    <row r="60" spans="15:31" x14ac:dyDescent="0.25">
      <c r="O60" s="125">
        <v>0.93</v>
      </c>
      <c r="P60" s="125">
        <f t="shared" si="2"/>
        <v>43.970400000000005</v>
      </c>
      <c r="Q60" s="125"/>
      <c r="W60" s="191">
        <v>42200</v>
      </c>
      <c r="X60" s="13">
        <v>54.17</v>
      </c>
      <c r="Y60" s="13">
        <v>54.32</v>
      </c>
      <c r="Z60" s="13">
        <v>52.31</v>
      </c>
      <c r="AA60" s="13">
        <v>52.54</v>
      </c>
      <c r="AB60" s="137">
        <v>1585600</v>
      </c>
      <c r="AC60" s="13">
        <v>52.54</v>
      </c>
      <c r="AD60" s="2">
        <f t="shared" si="0"/>
        <v>2.009999999999998</v>
      </c>
      <c r="AE60" s="196">
        <f t="shared" si="1"/>
        <v>-3.1699225949133769E-2</v>
      </c>
    </row>
    <row r="61" spans="15:31" x14ac:dyDescent="0.25">
      <c r="O61" s="125">
        <v>0.92</v>
      </c>
      <c r="P61" s="125">
        <f t="shared" si="2"/>
        <v>43.497600000000006</v>
      </c>
      <c r="Q61" s="125"/>
      <c r="W61" s="191">
        <v>42199</v>
      </c>
      <c r="X61" s="13">
        <v>53.41</v>
      </c>
      <c r="Y61" s="13">
        <v>55</v>
      </c>
      <c r="Z61" s="13">
        <v>53.1</v>
      </c>
      <c r="AA61" s="13">
        <v>54.26</v>
      </c>
      <c r="AB61" s="137">
        <v>1753000</v>
      </c>
      <c r="AC61" s="13">
        <v>54.26</v>
      </c>
      <c r="AD61" s="2">
        <f t="shared" si="0"/>
        <v>1.8999999999999986</v>
      </c>
      <c r="AE61" s="196">
        <f t="shared" si="1"/>
        <v>1.629518636448779E-2</v>
      </c>
    </row>
    <row r="62" spans="15:31" x14ac:dyDescent="0.25">
      <c r="O62" s="125">
        <v>0.91</v>
      </c>
      <c r="P62" s="125">
        <f t="shared" si="2"/>
        <v>43.024799999999999</v>
      </c>
      <c r="Q62" s="125"/>
      <c r="W62" s="191">
        <v>42198</v>
      </c>
      <c r="X62" s="13">
        <v>53.31</v>
      </c>
      <c r="Y62" s="13">
        <v>53.93</v>
      </c>
      <c r="Z62" s="13">
        <v>52.79</v>
      </c>
      <c r="AA62" s="13">
        <v>53.39</v>
      </c>
      <c r="AB62" s="137">
        <v>1620100</v>
      </c>
      <c r="AC62" s="13">
        <v>53.39</v>
      </c>
      <c r="AD62" s="2">
        <f t="shared" si="0"/>
        <v>1.1400000000000006</v>
      </c>
      <c r="AE62" s="196">
        <f t="shared" si="1"/>
        <v>7.3584905660377675E-3</v>
      </c>
    </row>
    <row r="63" spans="15:31" x14ac:dyDescent="0.25">
      <c r="O63" s="125">
        <v>0.9</v>
      </c>
      <c r="P63" s="125">
        <f t="shared" si="2"/>
        <v>42.552</v>
      </c>
      <c r="Q63" s="125"/>
      <c r="W63" s="191">
        <v>42195</v>
      </c>
      <c r="X63" s="13">
        <v>52.8</v>
      </c>
      <c r="Y63" s="13">
        <v>53.19</v>
      </c>
      <c r="Z63" s="13">
        <v>52.15</v>
      </c>
      <c r="AA63" s="13">
        <v>53</v>
      </c>
      <c r="AB63" s="137">
        <v>1203100</v>
      </c>
      <c r="AC63" s="13">
        <v>53</v>
      </c>
      <c r="AD63" s="2">
        <f t="shared" si="0"/>
        <v>1.0399999999999991</v>
      </c>
      <c r="AE63" s="196">
        <f t="shared" si="1"/>
        <v>1.9622931896883467E-2</v>
      </c>
    </row>
    <row r="64" spans="15:31" x14ac:dyDescent="0.25">
      <c r="O64" s="49"/>
      <c r="W64" s="191">
        <v>42194</v>
      </c>
      <c r="X64" s="13">
        <v>52.53</v>
      </c>
      <c r="Y64" s="13">
        <v>53.08</v>
      </c>
      <c r="Z64" s="13">
        <v>51.7</v>
      </c>
      <c r="AA64" s="13">
        <v>51.98</v>
      </c>
      <c r="AB64" s="137">
        <v>1441800</v>
      </c>
      <c r="AC64" s="13">
        <v>51.98</v>
      </c>
      <c r="AD64" s="2">
        <f t="shared" si="0"/>
        <v>1.3799999999999955</v>
      </c>
      <c r="AE64" s="196">
        <f t="shared" si="1"/>
        <v>9.7125097125096982E-3</v>
      </c>
    </row>
    <row r="65" spans="15:31" x14ac:dyDescent="0.25">
      <c r="O65" s="49"/>
      <c r="W65" s="191">
        <v>42193</v>
      </c>
      <c r="X65" s="13">
        <v>52.35</v>
      </c>
      <c r="Y65" s="13">
        <v>52.9</v>
      </c>
      <c r="Z65" s="13">
        <v>50.92</v>
      </c>
      <c r="AA65" s="13">
        <v>51.48</v>
      </c>
      <c r="AB65" s="137">
        <v>1843000</v>
      </c>
      <c r="AC65" s="13">
        <v>51.48</v>
      </c>
      <c r="AD65" s="2">
        <f t="shared" si="0"/>
        <v>1.9799999999999969</v>
      </c>
      <c r="AE65" s="196">
        <f t="shared" si="1"/>
        <v>-3.2512685585416312E-2</v>
      </c>
    </row>
    <row r="66" spans="15:31" x14ac:dyDescent="0.25">
      <c r="O66" s="49"/>
      <c r="W66" s="191">
        <v>42192</v>
      </c>
      <c r="X66" s="13">
        <v>51.74</v>
      </c>
      <c r="Y66" s="13">
        <v>53.37</v>
      </c>
      <c r="Z66" s="13">
        <v>50.84</v>
      </c>
      <c r="AA66" s="13">
        <v>53.21</v>
      </c>
      <c r="AB66" s="137">
        <v>2978400</v>
      </c>
      <c r="AC66" s="13">
        <v>53.21</v>
      </c>
      <c r="AD66" s="2">
        <f t="shared" si="0"/>
        <v>2.529999999999994</v>
      </c>
      <c r="AE66" s="196">
        <f t="shared" si="1"/>
        <v>2.8212560386473351E-2</v>
      </c>
    </row>
    <row r="67" spans="15:31" x14ac:dyDescent="0.25">
      <c r="W67" s="191">
        <v>42191</v>
      </c>
      <c r="X67" s="13">
        <v>51.5</v>
      </c>
      <c r="Y67" s="13">
        <v>52.19</v>
      </c>
      <c r="Z67" s="13">
        <v>51.11</v>
      </c>
      <c r="AA67" s="13">
        <v>51.75</v>
      </c>
      <c r="AB67" s="137">
        <v>1608100</v>
      </c>
      <c r="AC67" s="13">
        <v>51.75</v>
      </c>
      <c r="AD67" s="2">
        <f t="shared" ref="AD67:AD68" si="3">Y67-Z67</f>
        <v>1.0799999999999983</v>
      </c>
      <c r="AE67" s="196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42:P42"/>
  </mergeCells>
  <conditionalFormatting sqref="Q7">
    <cfRule type="expression" dxfId="45" priority="7">
      <formula>Q7&gt;0</formula>
    </cfRule>
    <cfRule type="expression" dxfId="44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1">
        <v>42283</v>
      </c>
      <c r="X2" s="13">
        <v>7.66</v>
      </c>
      <c r="Y2" s="13">
        <v>7.97</v>
      </c>
      <c r="Z2" s="13">
        <v>7.66</v>
      </c>
      <c r="AA2" s="13">
        <v>7.75</v>
      </c>
      <c r="AB2" s="137">
        <v>14300</v>
      </c>
      <c r="AC2" s="13">
        <v>7.75</v>
      </c>
      <c r="AD2" s="2">
        <f>Y2-Z2</f>
        <v>0.30999999999999961</v>
      </c>
      <c r="AE2" s="196">
        <f>AC2/AC3-1</f>
        <v>1.9736842105263275E-2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1">
        <v>42282</v>
      </c>
      <c r="X3" s="13">
        <v>7.47</v>
      </c>
      <c r="Y3" s="13">
        <v>7.67</v>
      </c>
      <c r="Z3" s="13">
        <v>7.47</v>
      </c>
      <c r="AA3" s="13">
        <v>7.6</v>
      </c>
      <c r="AB3" s="137">
        <v>27700</v>
      </c>
      <c r="AC3" s="13">
        <v>7.6</v>
      </c>
      <c r="AD3" s="2">
        <f t="shared" ref="AD3:AD66" si="1">Y3-Z3</f>
        <v>0.20000000000000018</v>
      </c>
      <c r="AE3" s="196">
        <f t="shared" ref="AE3:AE66" si="2">AC3/AC4-1</f>
        <v>1.7402945113788482E-2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7.75</v>
      </c>
      <c r="W4" s="191">
        <v>42279</v>
      </c>
      <c r="X4" s="13">
        <v>7.36</v>
      </c>
      <c r="Y4" s="13">
        <v>7.52</v>
      </c>
      <c r="Z4" s="13">
        <v>7.36</v>
      </c>
      <c r="AA4" s="13">
        <v>7.47</v>
      </c>
      <c r="AB4" s="137">
        <v>14400</v>
      </c>
      <c r="AC4" s="13">
        <v>7.47</v>
      </c>
      <c r="AD4" s="2">
        <f t="shared" si="1"/>
        <v>0.15999999999999925</v>
      </c>
      <c r="AE4" s="196">
        <f t="shared" si="2"/>
        <v>4.6218487394958041E-2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2092.5</v>
      </c>
      <c r="W5" s="191">
        <v>42278</v>
      </c>
      <c r="X5" s="13">
        <v>7.14</v>
      </c>
      <c r="Y5" s="13">
        <v>7.21</v>
      </c>
      <c r="Z5" s="13">
        <v>7.12</v>
      </c>
      <c r="AA5" s="13">
        <v>7.14</v>
      </c>
      <c r="AB5" s="137">
        <v>13700</v>
      </c>
      <c r="AC5" s="13">
        <v>7.14</v>
      </c>
      <c r="AD5" s="2">
        <f t="shared" si="1"/>
        <v>8.9999999999999858E-2</v>
      </c>
      <c r="AE5" s="196">
        <f t="shared" si="2"/>
        <v>-4.1841004184101083E-3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1">
        <v>42277</v>
      </c>
      <c r="X6" s="13">
        <v>7.13</v>
      </c>
      <c r="Y6" s="13">
        <v>7.17</v>
      </c>
      <c r="Z6" s="13">
        <v>7.1</v>
      </c>
      <c r="AA6" s="13">
        <v>7.17</v>
      </c>
      <c r="AB6" s="137">
        <v>3600</v>
      </c>
      <c r="AC6" s="13">
        <v>7.17</v>
      </c>
      <c r="AD6" s="2">
        <f t="shared" si="1"/>
        <v>7.0000000000000284E-2</v>
      </c>
      <c r="AE6" s="196">
        <f t="shared" si="2"/>
        <v>2.2824536376604865E-2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-276.92000000000007</v>
      </c>
      <c r="R7" s="212" t="s">
        <v>237</v>
      </c>
      <c r="W7" s="191">
        <v>42276</v>
      </c>
      <c r="X7" s="13">
        <v>7.18</v>
      </c>
      <c r="Y7" s="13">
        <v>7.27</v>
      </c>
      <c r="Z7" s="13">
        <v>7.01</v>
      </c>
      <c r="AA7" s="13">
        <v>7.01</v>
      </c>
      <c r="AB7" s="137">
        <v>33400</v>
      </c>
      <c r="AC7" s="13">
        <v>7.01</v>
      </c>
      <c r="AD7" s="2">
        <f t="shared" si="1"/>
        <v>0.25999999999999979</v>
      </c>
      <c r="AE7" s="196">
        <f t="shared" si="2"/>
        <v>-2.5034770514603677E-2</v>
      </c>
    </row>
    <row r="8" spans="1:31" x14ac:dyDescent="0.25">
      <c r="E8" s="2"/>
      <c r="F8" s="2"/>
      <c r="W8" s="191">
        <v>42275</v>
      </c>
      <c r="X8" s="13">
        <v>7.29</v>
      </c>
      <c r="Y8" s="13">
        <v>7.29</v>
      </c>
      <c r="Z8" s="13">
        <v>7.16</v>
      </c>
      <c r="AA8" s="13">
        <v>7.19</v>
      </c>
      <c r="AB8" s="137">
        <v>3300</v>
      </c>
      <c r="AC8" s="13">
        <v>7.19</v>
      </c>
      <c r="AD8" s="2">
        <f t="shared" si="1"/>
        <v>0.12999999999999989</v>
      </c>
      <c r="AE8" s="196">
        <f t="shared" si="2"/>
        <v>-2.9689608636977005E-2</v>
      </c>
    </row>
    <row r="9" spans="1:31" x14ac:dyDescent="0.25">
      <c r="E9" s="2"/>
      <c r="F9" s="2"/>
      <c r="W9" s="191">
        <v>42272</v>
      </c>
      <c r="X9" s="13">
        <v>7.43</v>
      </c>
      <c r="Y9" s="13">
        <v>7.45</v>
      </c>
      <c r="Z9" s="13">
        <v>7.41</v>
      </c>
      <c r="AA9" s="13">
        <v>7.41</v>
      </c>
      <c r="AB9" s="137">
        <v>2200</v>
      </c>
      <c r="AC9" s="13">
        <v>7.41</v>
      </c>
      <c r="AD9" s="2">
        <f t="shared" si="1"/>
        <v>4.0000000000000036E-2</v>
      </c>
      <c r="AE9" s="196">
        <f t="shared" si="2"/>
        <v>-1.3477088948786742E-3</v>
      </c>
    </row>
    <row r="10" spans="1:31" x14ac:dyDescent="0.25">
      <c r="E10" s="2"/>
      <c r="F10" s="2"/>
      <c r="W10" s="191">
        <v>42271</v>
      </c>
      <c r="X10" s="13">
        <v>7.41</v>
      </c>
      <c r="Y10" s="13">
        <v>7.49</v>
      </c>
      <c r="Z10" s="13">
        <v>7.27</v>
      </c>
      <c r="AA10" s="13">
        <v>7.42</v>
      </c>
      <c r="AB10" s="137">
        <v>9500</v>
      </c>
      <c r="AC10" s="13">
        <v>7.42</v>
      </c>
      <c r="AD10" s="2">
        <f t="shared" si="1"/>
        <v>0.22000000000000064</v>
      </c>
      <c r="AE10" s="196">
        <f t="shared" si="2"/>
        <v>-2.2397891963109373E-2</v>
      </c>
    </row>
    <row r="11" spans="1:31" x14ac:dyDescent="0.25">
      <c r="E11" s="2"/>
      <c r="F11" s="2"/>
      <c r="W11" s="191">
        <v>42270</v>
      </c>
      <c r="X11" s="13">
        <v>7.61</v>
      </c>
      <c r="Y11" s="13">
        <v>7.61</v>
      </c>
      <c r="Z11" s="13">
        <v>7.55</v>
      </c>
      <c r="AA11" s="13">
        <v>7.59</v>
      </c>
      <c r="AB11" s="137">
        <v>7300</v>
      </c>
      <c r="AC11" s="13">
        <v>7.59</v>
      </c>
      <c r="AD11" s="2">
        <f t="shared" si="1"/>
        <v>6.0000000000000497E-2</v>
      </c>
      <c r="AE11" s="196">
        <f t="shared" si="2"/>
        <v>2.6420079260236484E-3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1">
        <v>42269</v>
      </c>
      <c r="X12" s="13">
        <v>7.7</v>
      </c>
      <c r="Y12" s="13">
        <v>7.7</v>
      </c>
      <c r="Z12" s="13">
        <v>7.54</v>
      </c>
      <c r="AA12" s="13">
        <v>7.57</v>
      </c>
      <c r="AB12" s="137">
        <v>17500</v>
      </c>
      <c r="AC12" s="13">
        <v>7.57</v>
      </c>
      <c r="AD12" s="2">
        <f t="shared" si="1"/>
        <v>0.16000000000000014</v>
      </c>
      <c r="AE12" s="196">
        <f t="shared" si="2"/>
        <v>-3.0729833546734864E-2</v>
      </c>
    </row>
    <row r="13" spans="1:31" x14ac:dyDescent="0.25">
      <c r="W13" s="191">
        <v>42268</v>
      </c>
      <c r="X13" s="13">
        <v>7.79</v>
      </c>
      <c r="Y13" s="13">
        <v>7.85</v>
      </c>
      <c r="Z13" s="13">
        <v>7.79</v>
      </c>
      <c r="AA13" s="13">
        <v>7.81</v>
      </c>
      <c r="AB13" s="137">
        <v>1100</v>
      </c>
      <c r="AC13" s="13">
        <v>7.81</v>
      </c>
      <c r="AD13" s="2">
        <f t="shared" si="1"/>
        <v>5.9999999999999609E-2</v>
      </c>
      <c r="AE13" s="196">
        <f t="shared" si="2"/>
        <v>9.0439276485787534E-3</v>
      </c>
    </row>
    <row r="14" spans="1:31" x14ac:dyDescent="0.25">
      <c r="R14" s="49"/>
      <c r="W14" s="191">
        <v>42265</v>
      </c>
      <c r="X14" s="13">
        <v>7.79</v>
      </c>
      <c r="Y14" s="13">
        <v>7.81</v>
      </c>
      <c r="Z14" s="13">
        <v>7.72</v>
      </c>
      <c r="AA14" s="13">
        <v>7.74</v>
      </c>
      <c r="AB14" s="137">
        <v>9900</v>
      </c>
      <c r="AC14" s="13">
        <v>7.74</v>
      </c>
      <c r="AD14" s="2">
        <f t="shared" si="1"/>
        <v>8.9999999999999858E-2</v>
      </c>
      <c r="AE14" s="196">
        <f t="shared" si="2"/>
        <v>-3.4912718204488713E-2</v>
      </c>
    </row>
    <row r="15" spans="1:31" x14ac:dyDescent="0.25">
      <c r="R15" s="49"/>
      <c r="W15" s="191">
        <v>42264</v>
      </c>
      <c r="X15" s="13">
        <v>7.99</v>
      </c>
      <c r="Y15" s="13">
        <v>8.15</v>
      </c>
      <c r="Z15" s="13">
        <v>7.99</v>
      </c>
      <c r="AA15" s="13">
        <v>8.02</v>
      </c>
      <c r="AB15" s="137">
        <v>9600</v>
      </c>
      <c r="AC15" s="13">
        <v>8.02</v>
      </c>
      <c r="AD15" s="2">
        <f t="shared" si="1"/>
        <v>0.16000000000000014</v>
      </c>
      <c r="AE15" s="196">
        <f t="shared" si="2"/>
        <v>6.273525721455453E-3</v>
      </c>
    </row>
    <row r="16" spans="1:31" x14ac:dyDescent="0.25">
      <c r="R16" s="49"/>
      <c r="W16" s="191">
        <v>42263</v>
      </c>
      <c r="X16" s="13">
        <v>7.88</v>
      </c>
      <c r="Y16" s="13">
        <v>7.99</v>
      </c>
      <c r="Z16" s="13">
        <v>7.85</v>
      </c>
      <c r="AA16" s="13">
        <v>7.97</v>
      </c>
      <c r="AB16" s="137">
        <v>9700</v>
      </c>
      <c r="AC16" s="13">
        <v>7.97</v>
      </c>
      <c r="AD16" s="2">
        <f t="shared" si="1"/>
        <v>0.14000000000000057</v>
      </c>
      <c r="AE16" s="196">
        <f t="shared" si="2"/>
        <v>3.2383419689119064E-2</v>
      </c>
    </row>
    <row r="17" spans="18:31" x14ac:dyDescent="0.25">
      <c r="R17" s="49"/>
      <c r="W17" s="191">
        <v>42262</v>
      </c>
      <c r="X17" s="13">
        <v>7.71</v>
      </c>
      <c r="Y17" s="13">
        <v>7.76</v>
      </c>
      <c r="Z17" s="13">
        <v>7.65</v>
      </c>
      <c r="AA17" s="13">
        <v>7.72</v>
      </c>
      <c r="AB17" s="137">
        <v>12600</v>
      </c>
      <c r="AC17" s="13">
        <v>7.72</v>
      </c>
      <c r="AD17" s="2">
        <f t="shared" si="1"/>
        <v>0.10999999999999943</v>
      </c>
      <c r="AE17" s="196">
        <f t="shared" si="2"/>
        <v>7.8328981723236879E-3</v>
      </c>
    </row>
    <row r="18" spans="18:31" x14ac:dyDescent="0.25">
      <c r="R18" s="49"/>
      <c r="W18" s="191">
        <v>42261</v>
      </c>
      <c r="X18" s="13">
        <v>7.66</v>
      </c>
      <c r="Y18" s="13">
        <v>7.68</v>
      </c>
      <c r="Z18" s="13">
        <v>7.66</v>
      </c>
      <c r="AA18" s="13">
        <v>7.66</v>
      </c>
      <c r="AB18" s="137">
        <v>700</v>
      </c>
      <c r="AC18" s="13">
        <v>7.66</v>
      </c>
      <c r="AD18" s="2">
        <f t="shared" si="1"/>
        <v>1.9999999999999574E-2</v>
      </c>
      <c r="AE18" s="196">
        <f t="shared" si="2"/>
        <v>1.3071895424836555E-3</v>
      </c>
    </row>
    <row r="19" spans="18:31" x14ac:dyDescent="0.25">
      <c r="R19" s="49"/>
      <c r="W19" s="191">
        <v>42258</v>
      </c>
      <c r="X19" s="13">
        <v>7.61</v>
      </c>
      <c r="Y19" s="13">
        <v>7.67</v>
      </c>
      <c r="Z19" s="13">
        <v>7.59</v>
      </c>
      <c r="AA19" s="13">
        <v>7.65</v>
      </c>
      <c r="AB19" s="137">
        <v>8400</v>
      </c>
      <c r="AC19" s="13">
        <v>7.65</v>
      </c>
      <c r="AD19" s="2">
        <f t="shared" si="1"/>
        <v>8.0000000000000071E-2</v>
      </c>
      <c r="AE19" s="196">
        <f t="shared" si="2"/>
        <v>-9.0673575129532891E-3</v>
      </c>
    </row>
    <row r="20" spans="18:31" x14ac:dyDescent="0.25">
      <c r="R20" s="49"/>
      <c r="W20" s="191">
        <v>42257</v>
      </c>
      <c r="X20" s="13">
        <v>7.77</v>
      </c>
      <c r="Y20" s="13">
        <v>7.81</v>
      </c>
      <c r="Z20" s="13">
        <v>7.7</v>
      </c>
      <c r="AA20" s="13">
        <v>7.72</v>
      </c>
      <c r="AB20" s="137">
        <v>9200</v>
      </c>
      <c r="AC20" s="13">
        <v>7.72</v>
      </c>
      <c r="AD20" s="2">
        <f t="shared" si="1"/>
        <v>0.10999999999999943</v>
      </c>
      <c r="AE20" s="196">
        <f t="shared" si="2"/>
        <v>-3.1367628607277265E-2</v>
      </c>
    </row>
    <row r="21" spans="18:31" x14ac:dyDescent="0.25">
      <c r="R21" s="49"/>
      <c r="W21" s="191">
        <v>42256</v>
      </c>
      <c r="X21" s="13">
        <v>8.1300000000000008</v>
      </c>
      <c r="Y21" s="13">
        <v>8.15</v>
      </c>
      <c r="Z21" s="13">
        <v>7.97</v>
      </c>
      <c r="AA21" s="13">
        <v>7.97</v>
      </c>
      <c r="AB21" s="137">
        <v>3700</v>
      </c>
      <c r="AC21" s="13">
        <v>7.97</v>
      </c>
      <c r="AD21" s="2">
        <f t="shared" si="1"/>
        <v>0.1800000000000006</v>
      </c>
      <c r="AE21" s="196">
        <f t="shared" si="2"/>
        <v>-1.7262638717632561E-2</v>
      </c>
    </row>
    <row r="22" spans="18:31" x14ac:dyDescent="0.25">
      <c r="R22" s="49"/>
      <c r="W22" s="191">
        <v>42255</v>
      </c>
      <c r="X22" s="13">
        <v>8.1199999999999992</v>
      </c>
      <c r="Y22" s="13">
        <v>8.26</v>
      </c>
      <c r="Z22" s="13">
        <v>8.08</v>
      </c>
      <c r="AA22" s="13">
        <v>8.11</v>
      </c>
      <c r="AB22" s="137">
        <v>10700</v>
      </c>
      <c r="AC22" s="13">
        <v>8.11</v>
      </c>
      <c r="AD22" s="2">
        <f t="shared" si="1"/>
        <v>0.17999999999999972</v>
      </c>
      <c r="AE22" s="196">
        <f t="shared" si="2"/>
        <v>5.4616384915474603E-2</v>
      </c>
    </row>
    <row r="23" spans="18:31" x14ac:dyDescent="0.25">
      <c r="R23" s="49"/>
      <c r="W23" s="191">
        <v>42251</v>
      </c>
      <c r="X23" s="13">
        <v>7.61</v>
      </c>
      <c r="Y23" s="13">
        <v>7.96</v>
      </c>
      <c r="Z23" s="13">
        <v>7.61</v>
      </c>
      <c r="AA23" s="13">
        <v>7.69</v>
      </c>
      <c r="AB23" s="137">
        <v>23300</v>
      </c>
      <c r="AC23" s="13">
        <v>7.69</v>
      </c>
      <c r="AD23" s="2">
        <f t="shared" si="1"/>
        <v>0.34999999999999964</v>
      </c>
      <c r="AE23" s="196">
        <f t="shared" si="2"/>
        <v>-1.7879948914431676E-2</v>
      </c>
    </row>
    <row r="24" spans="18:31" x14ac:dyDescent="0.25">
      <c r="R24" s="49"/>
      <c r="W24" s="191">
        <v>42250</v>
      </c>
      <c r="X24" s="13">
        <v>7.76</v>
      </c>
      <c r="Y24" s="13">
        <v>7.87</v>
      </c>
      <c r="Z24" s="13">
        <v>7.76</v>
      </c>
      <c r="AA24" s="13">
        <v>7.83</v>
      </c>
      <c r="AB24" s="137">
        <v>14600</v>
      </c>
      <c r="AC24" s="13">
        <v>7.83</v>
      </c>
      <c r="AD24" s="2">
        <f t="shared" si="1"/>
        <v>0.11000000000000032</v>
      </c>
      <c r="AE24" s="196">
        <f t="shared" si="2"/>
        <v>5.1347881899872494E-3</v>
      </c>
    </row>
    <row r="25" spans="18:31" x14ac:dyDescent="0.25">
      <c r="R25" s="49"/>
      <c r="W25" s="191">
        <v>42249</v>
      </c>
      <c r="X25" s="13">
        <v>7.77</v>
      </c>
      <c r="Y25" s="13">
        <v>7.84</v>
      </c>
      <c r="Z25" s="13">
        <v>7.7</v>
      </c>
      <c r="AA25" s="13">
        <v>7.79</v>
      </c>
      <c r="AB25" s="137">
        <v>17100</v>
      </c>
      <c r="AC25" s="13">
        <v>7.79</v>
      </c>
      <c r="AD25" s="2">
        <f t="shared" si="1"/>
        <v>0.13999999999999968</v>
      </c>
      <c r="AE25" s="196">
        <f t="shared" si="2"/>
        <v>1.6971279373368064E-2</v>
      </c>
    </row>
    <row r="26" spans="18:31" x14ac:dyDescent="0.25">
      <c r="R26" s="49"/>
      <c r="W26" s="191">
        <v>42248</v>
      </c>
      <c r="X26" s="13">
        <v>7.63</v>
      </c>
      <c r="Y26" s="13">
        <v>7.85</v>
      </c>
      <c r="Z26" s="13">
        <v>7.61</v>
      </c>
      <c r="AA26" s="13">
        <v>7.66</v>
      </c>
      <c r="AB26" s="137">
        <v>27600</v>
      </c>
      <c r="AC26" s="13">
        <v>7.66</v>
      </c>
      <c r="AD26" s="2">
        <f t="shared" si="1"/>
        <v>0.23999999999999932</v>
      </c>
      <c r="AE26" s="196">
        <f t="shared" si="2"/>
        <v>-6.8126520681265235E-2</v>
      </c>
    </row>
    <row r="27" spans="18:31" x14ac:dyDescent="0.25">
      <c r="R27" s="49"/>
      <c r="W27" s="191">
        <v>42247</v>
      </c>
      <c r="X27" s="13">
        <v>8</v>
      </c>
      <c r="Y27" s="13">
        <v>8.42</v>
      </c>
      <c r="Z27" s="13">
        <v>7.99</v>
      </c>
      <c r="AA27" s="13">
        <v>8.2200000000000006</v>
      </c>
      <c r="AB27" s="137">
        <v>105200</v>
      </c>
      <c r="AC27" s="13">
        <v>8.2200000000000006</v>
      </c>
      <c r="AD27" s="2">
        <f t="shared" si="1"/>
        <v>0.42999999999999972</v>
      </c>
      <c r="AE27" s="196">
        <f t="shared" si="2"/>
        <v>-8.443908323280902E-3</v>
      </c>
    </row>
    <row r="28" spans="18:31" x14ac:dyDescent="0.25">
      <c r="W28" s="191">
        <v>42244</v>
      </c>
      <c r="X28" s="13">
        <v>8.36</v>
      </c>
      <c r="Y28" s="13">
        <v>8.36</v>
      </c>
      <c r="Z28" s="13">
        <v>8.23</v>
      </c>
      <c r="AA28" s="13">
        <v>8.2899999999999991</v>
      </c>
      <c r="AB28" s="137">
        <v>17300</v>
      </c>
      <c r="AC28" s="13">
        <v>8.2899999999999991</v>
      </c>
      <c r="AD28" s="2">
        <f t="shared" si="1"/>
        <v>0.12999999999999901</v>
      </c>
      <c r="AE28" s="196">
        <f t="shared" si="2"/>
        <v>-4.8019207683074328E-3</v>
      </c>
    </row>
    <row r="29" spans="18:31" x14ac:dyDescent="0.25">
      <c r="W29" s="191">
        <v>42243</v>
      </c>
      <c r="X29" s="13">
        <v>8.44</v>
      </c>
      <c r="Y29" s="13">
        <v>8.49</v>
      </c>
      <c r="Z29" s="13">
        <v>8.33</v>
      </c>
      <c r="AA29" s="13">
        <v>8.33</v>
      </c>
      <c r="AB29" s="137">
        <v>10900</v>
      </c>
      <c r="AC29" s="13">
        <v>8.33</v>
      </c>
      <c r="AD29" s="2">
        <f t="shared" si="1"/>
        <v>0.16000000000000014</v>
      </c>
      <c r="AE29" s="196">
        <f t="shared" si="2"/>
        <v>1.8337408312958381E-2</v>
      </c>
    </row>
    <row r="30" spans="18:31" x14ac:dyDescent="0.25">
      <c r="W30" s="191">
        <v>42242</v>
      </c>
      <c r="X30" s="13">
        <v>8.06</v>
      </c>
      <c r="Y30" s="13">
        <v>8.19</v>
      </c>
      <c r="Z30" s="13">
        <v>7.95</v>
      </c>
      <c r="AA30" s="13">
        <v>8.18</v>
      </c>
      <c r="AB30" s="137">
        <v>14300</v>
      </c>
      <c r="AC30" s="13">
        <v>8.18</v>
      </c>
      <c r="AD30" s="2">
        <f t="shared" si="1"/>
        <v>0.23999999999999932</v>
      </c>
      <c r="AE30" s="196">
        <f t="shared" si="2"/>
        <v>7.3490813648293907E-2</v>
      </c>
    </row>
    <row r="31" spans="18:31" x14ac:dyDescent="0.25">
      <c r="W31" s="191">
        <v>42241</v>
      </c>
      <c r="X31" s="13">
        <v>8.01</v>
      </c>
      <c r="Y31" s="13">
        <v>8.01</v>
      </c>
      <c r="Z31" s="13">
        <v>7.62</v>
      </c>
      <c r="AA31" s="13">
        <v>7.62</v>
      </c>
      <c r="AB31" s="137">
        <v>38900</v>
      </c>
      <c r="AC31" s="13">
        <v>7.62</v>
      </c>
      <c r="AD31" s="2">
        <f t="shared" si="1"/>
        <v>0.38999999999999968</v>
      </c>
      <c r="AE31" s="196">
        <f t="shared" si="2"/>
        <v>0</v>
      </c>
    </row>
    <row r="32" spans="18:31" x14ac:dyDescent="0.25">
      <c r="W32" s="191">
        <v>42240</v>
      </c>
      <c r="X32" s="13">
        <v>8.08</v>
      </c>
      <c r="Y32" s="13">
        <v>8.11</v>
      </c>
      <c r="Z32" s="13">
        <v>7.62</v>
      </c>
      <c r="AA32" s="13">
        <v>7.62</v>
      </c>
      <c r="AB32" s="137">
        <v>36100</v>
      </c>
      <c r="AC32" s="13">
        <v>7.62</v>
      </c>
      <c r="AD32" s="2">
        <f t="shared" si="1"/>
        <v>0.48999999999999932</v>
      </c>
      <c r="AE32" s="196">
        <f t="shared" si="2"/>
        <v>-3.6662452591656125E-2</v>
      </c>
    </row>
    <row r="33" spans="15:31" x14ac:dyDescent="0.25">
      <c r="W33" s="191">
        <v>42237</v>
      </c>
      <c r="X33" s="13">
        <v>8.08</v>
      </c>
      <c r="Y33" s="13">
        <v>8.11</v>
      </c>
      <c r="Z33" s="13">
        <v>7.91</v>
      </c>
      <c r="AA33" s="13">
        <v>7.91</v>
      </c>
      <c r="AB33" s="137">
        <v>60500</v>
      </c>
      <c r="AC33" s="13">
        <v>7.91</v>
      </c>
      <c r="AD33" s="2">
        <f t="shared" si="1"/>
        <v>0.19999999999999929</v>
      </c>
      <c r="AE33" s="196">
        <f t="shared" si="2"/>
        <v>-5.031446540880502E-3</v>
      </c>
    </row>
    <row r="34" spans="15:31" x14ac:dyDescent="0.25">
      <c r="W34" s="191">
        <v>42236</v>
      </c>
      <c r="X34" s="13">
        <v>8.07</v>
      </c>
      <c r="Y34" s="13">
        <v>8.08</v>
      </c>
      <c r="Z34" s="13">
        <v>7.94</v>
      </c>
      <c r="AA34" s="13">
        <v>7.95</v>
      </c>
      <c r="AB34" s="137">
        <v>9000</v>
      </c>
      <c r="AC34" s="13">
        <v>7.95</v>
      </c>
      <c r="AD34" s="2">
        <f t="shared" si="1"/>
        <v>0.13999999999999968</v>
      </c>
      <c r="AE34" s="196">
        <f t="shared" si="2"/>
        <v>-2.5735294117647078E-2</v>
      </c>
    </row>
    <row r="35" spans="15:31" x14ac:dyDescent="0.25">
      <c r="W35" s="191">
        <v>42235</v>
      </c>
      <c r="X35" s="13">
        <v>8.25</v>
      </c>
      <c r="Y35" s="13">
        <v>8.27</v>
      </c>
      <c r="Z35" s="13">
        <v>8.16</v>
      </c>
      <c r="AA35" s="13">
        <v>8.16</v>
      </c>
      <c r="AB35" s="137">
        <v>25500</v>
      </c>
      <c r="AC35" s="13">
        <v>8.16</v>
      </c>
      <c r="AD35" s="2">
        <f t="shared" si="1"/>
        <v>0.10999999999999943</v>
      </c>
      <c r="AE35" s="196">
        <f t="shared" si="2"/>
        <v>-5.6647398843930663E-2</v>
      </c>
    </row>
    <row r="36" spans="15:31" x14ac:dyDescent="0.25">
      <c r="W36" s="191">
        <v>42234</v>
      </c>
      <c r="X36" s="13">
        <v>8.64</v>
      </c>
      <c r="Y36" s="13">
        <v>8.7100000000000009</v>
      </c>
      <c r="Z36" s="13">
        <v>8.59</v>
      </c>
      <c r="AA36" s="13">
        <v>8.65</v>
      </c>
      <c r="AB36" s="137">
        <v>17700</v>
      </c>
      <c r="AC36" s="13">
        <v>8.65</v>
      </c>
      <c r="AD36" s="2">
        <f t="shared" si="1"/>
        <v>0.12000000000000099</v>
      </c>
      <c r="AE36" s="196">
        <f t="shared" si="2"/>
        <v>-5.7471264367814356E-3</v>
      </c>
    </row>
    <row r="37" spans="15:31" ht="20.25" thickBot="1" x14ac:dyDescent="0.35">
      <c r="O37" s="264" t="s">
        <v>83</v>
      </c>
      <c r="P37" s="264"/>
      <c r="T37" s="133" t="s">
        <v>144</v>
      </c>
      <c r="W37" s="191">
        <v>42233</v>
      </c>
      <c r="X37" s="13">
        <v>8.7100000000000009</v>
      </c>
      <c r="Y37" s="13">
        <v>8.73</v>
      </c>
      <c r="Z37" s="13">
        <v>8.68</v>
      </c>
      <c r="AA37" s="13">
        <v>8.6999999999999993</v>
      </c>
      <c r="AB37" s="137">
        <v>4100</v>
      </c>
      <c r="AC37" s="13">
        <v>8.6999999999999993</v>
      </c>
      <c r="AD37" s="2">
        <f t="shared" si="1"/>
        <v>5.0000000000000711E-2</v>
      </c>
      <c r="AE37" s="196">
        <f t="shared" si="2"/>
        <v>1.1507479861909697E-3</v>
      </c>
    </row>
    <row r="38" spans="15:31" ht="15.75" thickTop="1" x14ac:dyDescent="0.25">
      <c r="O38" s="125">
        <v>1.1000000000000001</v>
      </c>
      <c r="P38" s="125">
        <f>O38*$Q$4</f>
        <v>8.5250000000000004</v>
      </c>
      <c r="Q38" s="2"/>
      <c r="T38" s="186" t="s">
        <v>126</v>
      </c>
      <c r="U38" s="140">
        <v>7.14</v>
      </c>
      <c r="W38" s="191">
        <v>42230</v>
      </c>
      <c r="X38" s="13">
        <v>8.6300000000000008</v>
      </c>
      <c r="Y38" s="13">
        <v>8.6999999999999993</v>
      </c>
      <c r="Z38" s="13">
        <v>8.6199999999999992</v>
      </c>
      <c r="AA38" s="13">
        <v>8.69</v>
      </c>
      <c r="AB38" s="137">
        <v>5500</v>
      </c>
      <c r="AC38" s="13">
        <v>8.69</v>
      </c>
      <c r="AD38" s="2">
        <f t="shared" si="1"/>
        <v>8.0000000000000071E-2</v>
      </c>
      <c r="AE38" s="196">
        <f t="shared" si="2"/>
        <v>9.2915214866433615E-3</v>
      </c>
    </row>
    <row r="39" spans="15:31" x14ac:dyDescent="0.25">
      <c r="O39" s="125">
        <v>1.0900000000000001</v>
      </c>
      <c r="P39" s="125">
        <f t="shared" ref="P39:P58" si="3">O39*$Q$4</f>
        <v>8.4474999999999998</v>
      </c>
      <c r="Q39" s="2"/>
      <c r="T39" s="135" t="s">
        <v>127</v>
      </c>
      <c r="U39" s="130">
        <v>7.36</v>
      </c>
      <c r="W39" s="191">
        <v>42229</v>
      </c>
      <c r="X39" s="13">
        <v>8.56</v>
      </c>
      <c r="Y39" s="13">
        <v>8.64</v>
      </c>
      <c r="Z39" s="13">
        <v>8.56</v>
      </c>
      <c r="AA39" s="13">
        <v>8.61</v>
      </c>
      <c r="AB39" s="137">
        <v>6200</v>
      </c>
      <c r="AC39" s="13">
        <v>8.61</v>
      </c>
      <c r="AD39" s="2">
        <f t="shared" si="1"/>
        <v>8.0000000000000071E-2</v>
      </c>
      <c r="AE39" s="196">
        <f t="shared" si="2"/>
        <v>5.8411214953268953E-3</v>
      </c>
    </row>
    <row r="40" spans="15:31" x14ac:dyDescent="0.25">
      <c r="O40" s="125">
        <v>1.08</v>
      </c>
      <c r="P40" s="125">
        <f t="shared" si="3"/>
        <v>8.370000000000001</v>
      </c>
      <c r="Q40" s="2"/>
      <c r="T40" s="135" t="s">
        <v>128</v>
      </c>
      <c r="U40" s="130" t="s">
        <v>278</v>
      </c>
      <c r="W40" s="191">
        <v>42228</v>
      </c>
      <c r="X40" s="13">
        <v>8.49</v>
      </c>
      <c r="Y40" s="13">
        <v>8.58</v>
      </c>
      <c r="Z40" s="13">
        <v>8.41</v>
      </c>
      <c r="AA40" s="13">
        <v>8.56</v>
      </c>
      <c r="AB40" s="137">
        <v>11900</v>
      </c>
      <c r="AC40" s="13">
        <v>8.56</v>
      </c>
      <c r="AD40" s="2">
        <f t="shared" si="1"/>
        <v>0.16999999999999993</v>
      </c>
      <c r="AE40" s="196">
        <f t="shared" si="2"/>
        <v>-2.3945267958950911E-2</v>
      </c>
    </row>
    <row r="41" spans="15:31" x14ac:dyDescent="0.25">
      <c r="O41" s="125">
        <v>1.07</v>
      </c>
      <c r="P41" s="125">
        <f t="shared" si="3"/>
        <v>8.2925000000000004</v>
      </c>
      <c r="Q41" s="2"/>
      <c r="T41" s="135" t="s">
        <v>129</v>
      </c>
      <c r="U41" s="130" t="s">
        <v>279</v>
      </c>
      <c r="W41" s="191">
        <v>42227</v>
      </c>
      <c r="X41" s="13">
        <v>8.6999999999999993</v>
      </c>
      <c r="Y41" s="13">
        <v>8.77</v>
      </c>
      <c r="Z41" s="13">
        <v>8.69</v>
      </c>
      <c r="AA41" s="13">
        <v>8.77</v>
      </c>
      <c r="AB41" s="137">
        <v>18200</v>
      </c>
      <c r="AC41" s="13">
        <v>8.77</v>
      </c>
      <c r="AD41" s="2">
        <f t="shared" si="1"/>
        <v>8.0000000000000071E-2</v>
      </c>
      <c r="AE41" s="196">
        <f t="shared" si="2"/>
        <v>1.270207852193983E-2</v>
      </c>
    </row>
    <row r="42" spans="15:31" x14ac:dyDescent="0.25">
      <c r="O42" s="125">
        <v>1.06</v>
      </c>
      <c r="P42" s="125">
        <f t="shared" si="3"/>
        <v>8.2149999999999999</v>
      </c>
      <c r="Q42" s="2"/>
      <c r="T42" s="135" t="s">
        <v>130</v>
      </c>
      <c r="U42" s="130">
        <v>28</v>
      </c>
      <c r="W42" s="191">
        <v>42226</v>
      </c>
      <c r="X42" s="13">
        <v>8.69</v>
      </c>
      <c r="Y42" s="13">
        <v>8.6999999999999993</v>
      </c>
      <c r="Z42" s="13">
        <v>8.65</v>
      </c>
      <c r="AA42" s="13">
        <v>8.66</v>
      </c>
      <c r="AB42" s="137">
        <v>5300</v>
      </c>
      <c r="AC42" s="13">
        <v>8.66</v>
      </c>
      <c r="AD42" s="2">
        <f t="shared" si="1"/>
        <v>4.9999999999998934E-2</v>
      </c>
      <c r="AE42" s="196">
        <f t="shared" si="2"/>
        <v>0</v>
      </c>
    </row>
    <row r="43" spans="15:31" x14ac:dyDescent="0.25">
      <c r="O43" s="125">
        <v>1.05</v>
      </c>
      <c r="P43" s="125">
        <f t="shared" si="3"/>
        <v>8.1375000000000011</v>
      </c>
      <c r="Q43" s="2"/>
      <c r="T43" s="135" t="s">
        <v>131</v>
      </c>
      <c r="U43" s="130">
        <v>4.7626000000000002E-2</v>
      </c>
      <c r="W43" s="191">
        <v>42223</v>
      </c>
      <c r="X43" s="13">
        <v>8.68</v>
      </c>
      <c r="Y43" s="13">
        <v>8.7100000000000009</v>
      </c>
      <c r="Z43" s="13">
        <v>8.6</v>
      </c>
      <c r="AA43" s="13">
        <v>8.66</v>
      </c>
      <c r="AB43" s="137">
        <v>12400</v>
      </c>
      <c r="AC43" s="13">
        <v>8.66</v>
      </c>
      <c r="AD43" s="2">
        <f t="shared" si="1"/>
        <v>0.11000000000000121</v>
      </c>
      <c r="AE43" s="196">
        <f t="shared" si="2"/>
        <v>-1.4789533560864543E-2</v>
      </c>
    </row>
    <row r="44" spans="15:31" x14ac:dyDescent="0.25">
      <c r="O44" s="125">
        <v>1.04</v>
      </c>
      <c r="P44" s="125">
        <f t="shared" si="3"/>
        <v>8.06</v>
      </c>
      <c r="Q44" s="2"/>
      <c r="T44" s="135" t="s">
        <v>132</v>
      </c>
      <c r="U44" s="130" t="s">
        <v>226</v>
      </c>
      <c r="W44" s="191">
        <v>42222</v>
      </c>
      <c r="X44" s="13">
        <v>8.6999999999999993</v>
      </c>
      <c r="Y44" s="13">
        <v>8.81</v>
      </c>
      <c r="Z44" s="13">
        <v>8.69</v>
      </c>
      <c r="AA44" s="13">
        <v>8.7899999999999991</v>
      </c>
      <c r="AB44" s="137">
        <v>12700</v>
      </c>
      <c r="AC44" s="13">
        <v>8.7899999999999991</v>
      </c>
      <c r="AD44" s="2">
        <f t="shared" si="1"/>
        <v>0.12000000000000099</v>
      </c>
      <c r="AE44" s="196">
        <f t="shared" si="2"/>
        <v>0</v>
      </c>
    </row>
    <row r="45" spans="15:31" x14ac:dyDescent="0.25">
      <c r="O45" s="125">
        <v>1.03</v>
      </c>
      <c r="P45" s="125">
        <f t="shared" si="3"/>
        <v>7.9824999999999999</v>
      </c>
      <c r="Q45" s="2"/>
      <c r="T45" s="135"/>
      <c r="U45" s="130"/>
      <c r="W45" s="191">
        <v>42221</v>
      </c>
      <c r="X45" s="13">
        <v>8.67</v>
      </c>
      <c r="Y45" s="13">
        <v>8.81</v>
      </c>
      <c r="Z45" s="13">
        <v>8.67</v>
      </c>
      <c r="AA45" s="13">
        <v>8.7899999999999991</v>
      </c>
      <c r="AB45" s="137">
        <v>24000</v>
      </c>
      <c r="AC45" s="13">
        <v>8.7899999999999991</v>
      </c>
      <c r="AD45" s="2">
        <f t="shared" si="1"/>
        <v>0.14000000000000057</v>
      </c>
      <c r="AE45" s="196">
        <f t="shared" si="2"/>
        <v>3.900709219858145E-2</v>
      </c>
    </row>
    <row r="46" spans="15:31" x14ac:dyDescent="0.25">
      <c r="O46" s="125">
        <v>1.02</v>
      </c>
      <c r="P46" s="125">
        <f t="shared" si="3"/>
        <v>7.9050000000000002</v>
      </c>
      <c r="Q46" s="2"/>
      <c r="T46" s="135" t="s">
        <v>133</v>
      </c>
      <c r="U46" s="130" t="s">
        <v>280</v>
      </c>
      <c r="W46" s="191">
        <v>42220</v>
      </c>
      <c r="X46" s="13">
        <v>8.44</v>
      </c>
      <c r="Y46" s="13">
        <v>8.52</v>
      </c>
      <c r="Z46" s="13">
        <v>8.35</v>
      </c>
      <c r="AA46" s="13">
        <v>8.4600000000000009</v>
      </c>
      <c r="AB46" s="137">
        <v>33500</v>
      </c>
      <c r="AC46" s="13">
        <v>8.4600000000000009</v>
      </c>
      <c r="AD46" s="2">
        <f t="shared" si="1"/>
        <v>0.16999999999999993</v>
      </c>
      <c r="AE46" s="196">
        <f t="shared" si="2"/>
        <v>-2.8702640642939148E-2</v>
      </c>
    </row>
    <row r="47" spans="15:31" x14ac:dyDescent="0.25">
      <c r="O47" s="125">
        <v>1.01</v>
      </c>
      <c r="P47" s="125">
        <f t="shared" si="3"/>
        <v>7.8274999999999997</v>
      </c>
      <c r="Q47" s="2"/>
      <c r="T47" s="135" t="s">
        <v>134</v>
      </c>
      <c r="U47" s="130" t="s">
        <v>281</v>
      </c>
      <c r="W47" s="191">
        <v>42219</v>
      </c>
      <c r="X47" s="13">
        <v>8.58</v>
      </c>
      <c r="Y47" s="13">
        <v>8.73</v>
      </c>
      <c r="Z47" s="13">
        <v>8.5500000000000007</v>
      </c>
      <c r="AA47" s="13">
        <v>8.7100000000000009</v>
      </c>
      <c r="AB47" s="137">
        <v>19200</v>
      </c>
      <c r="AC47" s="13">
        <v>8.7100000000000009</v>
      </c>
      <c r="AD47" s="2">
        <f t="shared" si="1"/>
        <v>0.17999999999999972</v>
      </c>
      <c r="AE47" s="196">
        <f t="shared" si="2"/>
        <v>-5.7077625570775004E-3</v>
      </c>
    </row>
    <row r="48" spans="15:31" x14ac:dyDescent="0.25">
      <c r="O48" s="125">
        <v>1</v>
      </c>
      <c r="P48" s="125">
        <f t="shared" si="3"/>
        <v>7.75</v>
      </c>
      <c r="Q48" s="2"/>
      <c r="T48" s="135" t="s">
        <v>135</v>
      </c>
      <c r="U48" s="132">
        <v>14380</v>
      </c>
      <c r="W48" s="191">
        <v>42216</v>
      </c>
      <c r="X48" s="13">
        <v>8.8000000000000007</v>
      </c>
      <c r="Y48" s="13">
        <v>8.8000000000000007</v>
      </c>
      <c r="Z48" s="13">
        <v>8.73</v>
      </c>
      <c r="AA48" s="13">
        <v>8.76</v>
      </c>
      <c r="AB48" s="137">
        <v>2900</v>
      </c>
      <c r="AC48" s="13">
        <v>8.76</v>
      </c>
      <c r="AD48" s="2">
        <f t="shared" si="1"/>
        <v>7.0000000000000284E-2</v>
      </c>
      <c r="AE48" s="196">
        <f t="shared" si="2"/>
        <v>1.6241299303944468E-2</v>
      </c>
    </row>
    <row r="49" spans="15:31" x14ac:dyDescent="0.25">
      <c r="O49" s="125">
        <v>0.99</v>
      </c>
      <c r="P49" s="125">
        <f t="shared" si="3"/>
        <v>7.6725000000000003</v>
      </c>
      <c r="Q49" s="2"/>
      <c r="T49" s="135" t="s">
        <v>140</v>
      </c>
      <c r="U49" s="132">
        <v>15629</v>
      </c>
      <c r="W49" s="191">
        <v>42215</v>
      </c>
      <c r="X49" s="13">
        <v>8.65</v>
      </c>
      <c r="Y49" s="13">
        <v>8.76</v>
      </c>
      <c r="Z49" s="13">
        <v>8.57</v>
      </c>
      <c r="AA49" s="13">
        <v>8.6199999999999992</v>
      </c>
      <c r="AB49" s="137">
        <v>8600</v>
      </c>
      <c r="AC49" s="13">
        <v>8.6199999999999992</v>
      </c>
      <c r="AD49" s="2">
        <f t="shared" si="1"/>
        <v>0.1899999999999995</v>
      </c>
      <c r="AE49" s="196">
        <f t="shared" si="2"/>
        <v>-9.1954022988506301E-3</v>
      </c>
    </row>
    <row r="50" spans="15:31" x14ac:dyDescent="0.25">
      <c r="O50" s="125">
        <v>0.98</v>
      </c>
      <c r="P50" s="125">
        <f t="shared" si="3"/>
        <v>7.5949999999999998</v>
      </c>
      <c r="Q50" s="2"/>
      <c r="T50" s="135" t="s">
        <v>136</v>
      </c>
      <c r="U50" s="130" t="s">
        <v>282</v>
      </c>
      <c r="W50" s="191">
        <v>42214</v>
      </c>
      <c r="X50" s="13">
        <v>8.67</v>
      </c>
      <c r="Y50" s="13">
        <v>8.73</v>
      </c>
      <c r="Z50" s="13">
        <v>8.6300000000000008</v>
      </c>
      <c r="AA50" s="13">
        <v>8.6999999999999993</v>
      </c>
      <c r="AB50" s="137">
        <v>15500</v>
      </c>
      <c r="AC50" s="13">
        <v>8.6999999999999993</v>
      </c>
      <c r="AD50" s="2">
        <f t="shared" si="1"/>
        <v>9.9999999999999645E-2</v>
      </c>
      <c r="AE50" s="196">
        <f t="shared" si="2"/>
        <v>-5.7142857142857828E-3</v>
      </c>
    </row>
    <row r="51" spans="15:31" x14ac:dyDescent="0.25">
      <c r="O51" s="125">
        <v>0.97</v>
      </c>
      <c r="P51" s="125">
        <f t="shared" si="3"/>
        <v>7.5175000000000001</v>
      </c>
      <c r="T51" s="135" t="s">
        <v>141</v>
      </c>
      <c r="U51" s="130">
        <v>12.79</v>
      </c>
      <c r="W51" s="191">
        <v>42213</v>
      </c>
      <c r="X51" s="13">
        <v>9.5</v>
      </c>
      <c r="Y51" s="13">
        <v>9.5</v>
      </c>
      <c r="Z51" s="13">
        <v>8.6999999999999993</v>
      </c>
      <c r="AA51" s="13">
        <v>8.75</v>
      </c>
      <c r="AB51" s="137">
        <v>23300</v>
      </c>
      <c r="AC51" s="13">
        <v>8.75</v>
      </c>
      <c r="AD51" s="2">
        <f t="shared" si="1"/>
        <v>0.80000000000000071</v>
      </c>
      <c r="AE51" s="196">
        <f t="shared" si="2"/>
        <v>-6.0150375939849621E-2</v>
      </c>
    </row>
    <row r="52" spans="15:31" x14ac:dyDescent="0.25">
      <c r="O52" s="125">
        <v>0.96</v>
      </c>
      <c r="P52" s="125">
        <f t="shared" si="3"/>
        <v>7.4399999999999995</v>
      </c>
      <c r="T52" s="135" t="s">
        <v>142</v>
      </c>
      <c r="U52" s="130">
        <v>0.57999999999999996</v>
      </c>
      <c r="W52" s="191">
        <v>42212</v>
      </c>
      <c r="X52" s="13">
        <v>9.5</v>
      </c>
      <c r="Y52" s="13">
        <v>9.5</v>
      </c>
      <c r="Z52" s="13">
        <v>9.3000000000000007</v>
      </c>
      <c r="AA52" s="13">
        <v>9.31</v>
      </c>
      <c r="AB52" s="137">
        <v>6800</v>
      </c>
      <c r="AC52" s="13">
        <v>9.31</v>
      </c>
      <c r="AD52" s="2">
        <f t="shared" si="1"/>
        <v>0.19999999999999929</v>
      </c>
      <c r="AE52" s="196">
        <f t="shared" si="2"/>
        <v>-2.9197080291970767E-2</v>
      </c>
    </row>
    <row r="53" spans="15:31" x14ac:dyDescent="0.25">
      <c r="O53" s="125">
        <v>0.95</v>
      </c>
      <c r="P53" s="125">
        <f t="shared" si="3"/>
        <v>7.3624999999999998</v>
      </c>
      <c r="T53" s="135" t="s">
        <v>137</v>
      </c>
      <c r="U53" s="130" t="s">
        <v>283</v>
      </c>
      <c r="W53" s="191">
        <v>42209</v>
      </c>
      <c r="X53" s="13">
        <v>9.68</v>
      </c>
      <c r="Y53" s="13">
        <v>9.68</v>
      </c>
      <c r="Z53" s="13">
        <v>9.59</v>
      </c>
      <c r="AA53" s="13">
        <v>9.59</v>
      </c>
      <c r="AB53" s="137">
        <v>1800</v>
      </c>
      <c r="AC53" s="13">
        <v>9.59</v>
      </c>
      <c r="AD53" s="2">
        <f t="shared" si="1"/>
        <v>8.9999999999999858E-2</v>
      </c>
      <c r="AE53" s="196">
        <f t="shared" si="2"/>
        <v>-1.7418032786885251E-2</v>
      </c>
    </row>
    <row r="54" spans="15:31" x14ac:dyDescent="0.25">
      <c r="O54" s="125">
        <v>0.94</v>
      </c>
      <c r="P54" s="125">
        <f t="shared" si="3"/>
        <v>7.2849999999999993</v>
      </c>
      <c r="W54" s="191">
        <v>42208</v>
      </c>
      <c r="X54" s="13">
        <v>9.7200000000000006</v>
      </c>
      <c r="Y54" s="13">
        <v>9.76</v>
      </c>
      <c r="Z54" s="13">
        <v>9.64</v>
      </c>
      <c r="AA54" s="13">
        <v>9.76</v>
      </c>
      <c r="AB54" s="137">
        <v>10800</v>
      </c>
      <c r="AC54" s="13">
        <v>9.76</v>
      </c>
      <c r="AD54" s="2">
        <f t="shared" si="1"/>
        <v>0.11999999999999922</v>
      </c>
      <c r="AE54" s="196">
        <f t="shared" si="2"/>
        <v>-2.0449897750510759E-3</v>
      </c>
    </row>
    <row r="55" spans="15:31" x14ac:dyDescent="0.25">
      <c r="O55" s="125">
        <v>0.93</v>
      </c>
      <c r="P55" s="125">
        <f t="shared" si="3"/>
        <v>7.2075000000000005</v>
      </c>
      <c r="W55" s="191">
        <v>42207</v>
      </c>
      <c r="X55" s="13">
        <v>9.86</v>
      </c>
      <c r="Y55" s="13">
        <v>9.86</v>
      </c>
      <c r="Z55" s="13">
        <v>9.7799999999999994</v>
      </c>
      <c r="AA55" s="13">
        <v>9.7799999999999994</v>
      </c>
      <c r="AB55" s="137">
        <v>4800</v>
      </c>
      <c r="AC55" s="13">
        <v>9.7799999999999994</v>
      </c>
      <c r="AD55" s="2">
        <f t="shared" si="1"/>
        <v>8.0000000000000071E-2</v>
      </c>
      <c r="AE55" s="196">
        <f t="shared" si="2"/>
        <v>-2.1021021021021102E-2</v>
      </c>
    </row>
    <row r="56" spans="15:31" x14ac:dyDescent="0.25">
      <c r="O56" s="125">
        <v>0.92</v>
      </c>
      <c r="P56" s="125">
        <f t="shared" si="3"/>
        <v>7.13</v>
      </c>
      <c r="W56" s="191">
        <v>42206</v>
      </c>
      <c r="X56" s="13">
        <v>10.029999999999999</v>
      </c>
      <c r="Y56" s="13">
        <v>10.050000000000001</v>
      </c>
      <c r="Z56" s="13">
        <v>9.9600000000000009</v>
      </c>
      <c r="AA56" s="13">
        <v>9.99</v>
      </c>
      <c r="AB56" s="137">
        <v>15600</v>
      </c>
      <c r="AC56" s="13">
        <v>9.99</v>
      </c>
      <c r="AD56" s="2">
        <f t="shared" si="1"/>
        <v>8.9999999999999858E-2</v>
      </c>
      <c r="AE56" s="196">
        <f t="shared" si="2"/>
        <v>-8.9285714285713969E-3</v>
      </c>
    </row>
    <row r="57" spans="15:31" x14ac:dyDescent="0.25">
      <c r="O57" s="125">
        <v>0.91</v>
      </c>
      <c r="P57" s="125">
        <f t="shared" si="3"/>
        <v>7.0525000000000002</v>
      </c>
      <c r="W57" s="191">
        <v>42205</v>
      </c>
      <c r="X57" s="13">
        <v>10.02</v>
      </c>
      <c r="Y57" s="13">
        <v>10.199999999999999</v>
      </c>
      <c r="Z57" s="13">
        <v>10.02</v>
      </c>
      <c r="AA57" s="13">
        <v>10.08</v>
      </c>
      <c r="AB57" s="137">
        <v>19900</v>
      </c>
      <c r="AC57" s="13">
        <v>10.08</v>
      </c>
      <c r="AD57" s="2">
        <f t="shared" si="1"/>
        <v>0.17999999999999972</v>
      </c>
      <c r="AE57" s="196">
        <f t="shared" si="2"/>
        <v>2.9850746268655914E-3</v>
      </c>
    </row>
    <row r="58" spans="15:31" x14ac:dyDescent="0.25">
      <c r="O58" s="125">
        <v>0.9</v>
      </c>
      <c r="P58" s="125">
        <f t="shared" si="3"/>
        <v>6.9750000000000005</v>
      </c>
      <c r="W58" s="191">
        <v>42202</v>
      </c>
      <c r="X58" s="13">
        <v>10.02</v>
      </c>
      <c r="Y58" s="13">
        <v>10.06</v>
      </c>
      <c r="Z58" s="13">
        <v>10.02</v>
      </c>
      <c r="AA58" s="13">
        <v>10.050000000000001</v>
      </c>
      <c r="AB58" s="137">
        <v>1000</v>
      </c>
      <c r="AC58" s="13">
        <v>10.050000000000001</v>
      </c>
      <c r="AD58" s="2">
        <f t="shared" si="1"/>
        <v>4.0000000000000924E-2</v>
      </c>
      <c r="AE58" s="196">
        <f t="shared" si="2"/>
        <v>-1.2770137524557912E-2</v>
      </c>
    </row>
    <row r="59" spans="15:31" x14ac:dyDescent="0.25">
      <c r="O59" s="49"/>
      <c r="W59" s="191">
        <v>42201</v>
      </c>
      <c r="X59" s="13">
        <v>10.58</v>
      </c>
      <c r="Y59" s="13">
        <v>10.58</v>
      </c>
      <c r="Z59" s="13">
        <v>10.18</v>
      </c>
      <c r="AA59" s="13">
        <v>10.18</v>
      </c>
      <c r="AB59" s="137">
        <v>2600</v>
      </c>
      <c r="AC59" s="13">
        <v>10.18</v>
      </c>
      <c r="AD59" s="2">
        <f t="shared" si="1"/>
        <v>0.40000000000000036</v>
      </c>
      <c r="AE59" s="196">
        <f t="shared" si="2"/>
        <v>-2.6768642447418833E-2</v>
      </c>
    </row>
    <row r="60" spans="15:31" x14ac:dyDescent="0.25">
      <c r="W60" s="191">
        <v>42200</v>
      </c>
      <c r="X60" s="13">
        <v>10.43</v>
      </c>
      <c r="Y60" s="13">
        <v>10.53</v>
      </c>
      <c r="Z60" s="13">
        <v>10.43</v>
      </c>
      <c r="AA60" s="13">
        <v>10.46</v>
      </c>
      <c r="AB60" s="137">
        <v>14300</v>
      </c>
      <c r="AC60" s="13">
        <v>10.46</v>
      </c>
      <c r="AD60" s="2">
        <f t="shared" si="1"/>
        <v>9.9999999999999645E-2</v>
      </c>
      <c r="AE60" s="196">
        <f t="shared" si="2"/>
        <v>9.6525096525097442E-3</v>
      </c>
    </row>
    <row r="61" spans="15:31" x14ac:dyDescent="0.25">
      <c r="W61" s="191">
        <v>42199</v>
      </c>
      <c r="X61" s="13">
        <v>10.31</v>
      </c>
      <c r="Y61" s="13">
        <v>10.4</v>
      </c>
      <c r="Z61" s="13">
        <v>10.27</v>
      </c>
      <c r="AA61" s="13">
        <v>10.36</v>
      </c>
      <c r="AB61" s="137">
        <v>8000</v>
      </c>
      <c r="AC61" s="13">
        <v>10.36</v>
      </c>
      <c r="AD61" s="2">
        <f t="shared" si="1"/>
        <v>0.13000000000000078</v>
      </c>
      <c r="AE61" s="196">
        <f t="shared" si="2"/>
        <v>2.6759167492566904E-2</v>
      </c>
    </row>
    <row r="62" spans="15:31" x14ac:dyDescent="0.25">
      <c r="W62" s="191">
        <v>42198</v>
      </c>
      <c r="X62" s="13">
        <v>10.11</v>
      </c>
      <c r="Y62" s="13">
        <v>10.11</v>
      </c>
      <c r="Z62" s="13">
        <v>10.039999999999999</v>
      </c>
      <c r="AA62" s="13">
        <v>10.09</v>
      </c>
      <c r="AB62" s="137">
        <v>10700</v>
      </c>
      <c r="AC62" s="13">
        <v>10.09</v>
      </c>
      <c r="AD62" s="2">
        <f t="shared" si="1"/>
        <v>7.0000000000000284E-2</v>
      </c>
      <c r="AE62" s="196">
        <f t="shared" si="2"/>
        <v>-7.8662733529990536E-3</v>
      </c>
    </row>
    <row r="63" spans="15:31" x14ac:dyDescent="0.25">
      <c r="W63" s="191">
        <v>42195</v>
      </c>
      <c r="X63" s="13">
        <v>10.220000000000001</v>
      </c>
      <c r="Y63" s="13">
        <v>10.220000000000001</v>
      </c>
      <c r="Z63" s="13">
        <v>10.130000000000001</v>
      </c>
      <c r="AA63" s="13">
        <v>10.17</v>
      </c>
      <c r="AB63" s="137">
        <v>7900</v>
      </c>
      <c r="AC63" s="13">
        <v>10.17</v>
      </c>
      <c r="AD63" s="2">
        <f t="shared" si="1"/>
        <v>8.9999999999999858E-2</v>
      </c>
      <c r="AE63" s="196">
        <f t="shared" si="2"/>
        <v>1.6999999999999904E-2</v>
      </c>
    </row>
    <row r="64" spans="15:31" x14ac:dyDescent="0.25">
      <c r="W64" s="191">
        <v>42194</v>
      </c>
      <c r="X64" s="13">
        <v>10.1</v>
      </c>
      <c r="Y64" s="13">
        <v>10.130000000000001</v>
      </c>
      <c r="Z64" s="13">
        <v>9.94</v>
      </c>
      <c r="AA64" s="13">
        <v>10</v>
      </c>
      <c r="AB64" s="137">
        <v>18000</v>
      </c>
      <c r="AC64" s="13">
        <v>10</v>
      </c>
      <c r="AD64" s="2">
        <f t="shared" si="1"/>
        <v>0.19000000000000128</v>
      </c>
      <c r="AE64" s="196">
        <f t="shared" si="2"/>
        <v>3.0090270812437314E-3</v>
      </c>
    </row>
    <row r="65" spans="23:31" x14ac:dyDescent="0.25">
      <c r="W65" s="191">
        <v>42193</v>
      </c>
      <c r="X65" s="13">
        <v>10.38</v>
      </c>
      <c r="Y65" s="13">
        <v>10.38</v>
      </c>
      <c r="Z65" s="13">
        <v>9.8800000000000008</v>
      </c>
      <c r="AA65" s="13">
        <v>9.9700000000000006</v>
      </c>
      <c r="AB65" s="137">
        <v>23000</v>
      </c>
      <c r="AC65" s="13">
        <v>9.9700000000000006</v>
      </c>
      <c r="AD65" s="2">
        <f t="shared" si="1"/>
        <v>0.5</v>
      </c>
      <c r="AE65" s="196">
        <f t="shared" si="2"/>
        <v>-4.7755491881566359E-2</v>
      </c>
    </row>
    <row r="66" spans="23:31" x14ac:dyDescent="0.25">
      <c r="W66" s="191">
        <v>42192</v>
      </c>
      <c r="X66" s="13">
        <v>10.42</v>
      </c>
      <c r="Y66" s="13">
        <v>10.5</v>
      </c>
      <c r="Z66" s="13">
        <v>10.39</v>
      </c>
      <c r="AA66" s="13">
        <v>10.47</v>
      </c>
      <c r="AB66" s="137">
        <v>6200</v>
      </c>
      <c r="AC66" s="13">
        <v>10.47</v>
      </c>
      <c r="AD66" s="2">
        <f t="shared" si="1"/>
        <v>0.10999999999999943</v>
      </c>
      <c r="AE66" s="196">
        <f t="shared" si="2"/>
        <v>3.835091083413289E-3</v>
      </c>
    </row>
    <row r="67" spans="23:31" x14ac:dyDescent="0.25">
      <c r="W67" s="191">
        <v>42191</v>
      </c>
      <c r="X67" s="13">
        <v>10.44</v>
      </c>
      <c r="Y67" s="13">
        <v>10.54</v>
      </c>
      <c r="Z67" s="13">
        <v>10.36</v>
      </c>
      <c r="AA67" s="13">
        <v>10.43</v>
      </c>
      <c r="AB67" s="137">
        <v>39300</v>
      </c>
      <c r="AC67" s="13">
        <v>10.43</v>
      </c>
      <c r="AD67" s="2">
        <f t="shared" ref="AD67:AD68" si="4">Y67-Z67</f>
        <v>0.17999999999999972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37:P37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1">
        <v>10</v>
      </c>
      <c r="D2" s="162">
        <v>139.16</v>
      </c>
      <c r="E2" s="162">
        <v>0</v>
      </c>
      <c r="F2" s="162">
        <f t="shared" ref="F2:F12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C14-H14</f>
        <v>50</v>
      </c>
      <c r="T2" s="94">
        <v>42219</v>
      </c>
      <c r="U2" t="s">
        <v>92</v>
      </c>
      <c r="W2" s="191">
        <v>42283</v>
      </c>
      <c r="X2" s="13">
        <v>120.76</v>
      </c>
      <c r="Y2" s="13">
        <v>121.01</v>
      </c>
      <c r="Z2" s="13">
        <v>111.53</v>
      </c>
      <c r="AA2" s="13">
        <v>117.11</v>
      </c>
      <c r="AB2" s="137">
        <v>11584600</v>
      </c>
      <c r="AC2" s="13">
        <v>117.11</v>
      </c>
      <c r="AD2" s="2">
        <f>Y2-Z2</f>
        <v>9.480000000000004</v>
      </c>
      <c r="AE2" s="196">
        <f>AC2/AC3-1</f>
        <v>-3.3905296155749887E-2</v>
      </c>
    </row>
    <row r="3" spans="1:31" x14ac:dyDescent="0.25">
      <c r="A3" s="28" t="s">
        <v>75</v>
      </c>
      <c r="B3" s="265">
        <v>42212</v>
      </c>
      <c r="C3" s="161">
        <v>10</v>
      </c>
      <c r="D3" s="162">
        <v>124.25</v>
      </c>
      <c r="E3" s="162">
        <v>0</v>
      </c>
      <c r="F3" s="162">
        <f t="shared" si="0"/>
        <v>1242.5</v>
      </c>
      <c r="G3" s="1">
        <v>42258</v>
      </c>
      <c r="H3" s="161">
        <v>45</v>
      </c>
      <c r="I3" s="162">
        <v>126.8</v>
      </c>
      <c r="J3" s="162">
        <v>0.1</v>
      </c>
      <c r="K3" s="162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111.27280000000002</v>
      </c>
      <c r="T3" s="94">
        <v>42242</v>
      </c>
      <c r="U3" t="s">
        <v>113</v>
      </c>
      <c r="W3" s="191">
        <v>42282</v>
      </c>
      <c r="X3" s="13">
        <v>123.96</v>
      </c>
      <c r="Y3" s="13">
        <v>124.87</v>
      </c>
      <c r="Z3" s="13">
        <v>120.96</v>
      </c>
      <c r="AA3" s="13">
        <v>121.22</v>
      </c>
      <c r="AB3" s="137">
        <v>3883200</v>
      </c>
      <c r="AC3" s="13">
        <v>121.22</v>
      </c>
      <c r="AD3" s="2">
        <f t="shared" ref="AD3:AD66" si="1">Y3-Z3</f>
        <v>3.9100000000000108</v>
      </c>
      <c r="AE3" s="196">
        <f t="shared" ref="AE3:AE66" si="2">AC3/AC4-1</f>
        <v>-1.7108570501905507E-2</v>
      </c>
    </row>
    <row r="4" spans="1:31" x14ac:dyDescent="0.25">
      <c r="B4" s="265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2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117.11</v>
      </c>
      <c r="T4" s="94">
        <v>42246</v>
      </c>
      <c r="U4" t="s">
        <v>111</v>
      </c>
      <c r="W4" s="191">
        <v>42279</v>
      </c>
      <c r="X4" s="13">
        <v>119.99</v>
      </c>
      <c r="Y4" s="13">
        <v>123.36</v>
      </c>
      <c r="Z4" s="13">
        <v>118.21</v>
      </c>
      <c r="AA4" s="13">
        <v>123.33</v>
      </c>
      <c r="AB4" s="137">
        <v>3494000</v>
      </c>
      <c r="AC4" s="13">
        <v>123.33</v>
      </c>
      <c r="AD4" s="2">
        <f t="shared" si="1"/>
        <v>5.1500000000000057</v>
      </c>
      <c r="AE4" s="196">
        <f t="shared" si="2"/>
        <v>9.7429179629933138E-3</v>
      </c>
    </row>
    <row r="5" spans="1:31" x14ac:dyDescent="0.25">
      <c r="B5" s="1">
        <v>42220</v>
      </c>
      <c r="C5" s="161">
        <v>5</v>
      </c>
      <c r="D5" s="162">
        <v>123.2</v>
      </c>
      <c r="E5" s="162">
        <v>0</v>
      </c>
      <c r="F5" s="162">
        <f t="shared" si="0"/>
        <v>616</v>
      </c>
      <c r="M5" s="2"/>
      <c r="O5" s="15" t="s">
        <v>67</v>
      </c>
      <c r="Q5" s="3">
        <f>Q4*Q2</f>
        <v>5855.5</v>
      </c>
      <c r="T5" s="94"/>
      <c r="W5" s="191">
        <v>42278</v>
      </c>
      <c r="X5" s="13">
        <v>123.11</v>
      </c>
      <c r="Y5" s="13">
        <v>124.9</v>
      </c>
      <c r="Z5" s="13">
        <v>119.5</v>
      </c>
      <c r="AA5" s="13">
        <v>122.14</v>
      </c>
      <c r="AB5" s="137">
        <v>4550200</v>
      </c>
      <c r="AC5" s="13">
        <v>122.14</v>
      </c>
      <c r="AD5" s="2">
        <f t="shared" si="1"/>
        <v>5.4000000000000057</v>
      </c>
      <c r="AE5" s="196">
        <f t="shared" si="2"/>
        <v>-2.2958163346932237E-2</v>
      </c>
    </row>
    <row r="6" spans="1:31" x14ac:dyDescent="0.25">
      <c r="B6" s="1">
        <v>42220</v>
      </c>
      <c r="C6" s="161">
        <v>20</v>
      </c>
      <c r="D6" s="162">
        <v>122.2</v>
      </c>
      <c r="E6" s="162">
        <v>0</v>
      </c>
      <c r="F6" s="162">
        <f t="shared" si="0"/>
        <v>2444</v>
      </c>
      <c r="M6" s="2"/>
      <c r="O6" s="15" t="s">
        <v>64</v>
      </c>
      <c r="Q6" s="2">
        <f>Q3*Q2</f>
        <v>5563.6400000000012</v>
      </c>
      <c r="T6" s="94">
        <v>42250</v>
      </c>
      <c r="U6" t="s">
        <v>165</v>
      </c>
      <c r="W6" s="191">
        <v>42277</v>
      </c>
      <c r="X6" s="13">
        <v>121.79</v>
      </c>
      <c r="Y6" s="13">
        <v>125.23</v>
      </c>
      <c r="Z6" s="13">
        <v>121</v>
      </c>
      <c r="AA6" s="13">
        <v>125.01</v>
      </c>
      <c r="AB6" s="137">
        <v>4375600</v>
      </c>
      <c r="AC6" s="13">
        <v>125.01</v>
      </c>
      <c r="AD6" s="2">
        <f t="shared" si="1"/>
        <v>4.230000000000004</v>
      </c>
      <c r="AE6" s="196">
        <f t="shared" si="2"/>
        <v>4.4622712459263081E-2</v>
      </c>
    </row>
    <row r="7" spans="1:31" ht="15.75" x14ac:dyDescent="0.25">
      <c r="B7" s="265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291.85999999999876</v>
      </c>
      <c r="R7" s="214" t="s">
        <v>237</v>
      </c>
      <c r="T7" s="94"/>
      <c r="W7" s="191">
        <v>42276</v>
      </c>
      <c r="X7" s="13">
        <v>121.91</v>
      </c>
      <c r="Y7" s="13">
        <v>122.48</v>
      </c>
      <c r="Z7" s="13">
        <v>118.06</v>
      </c>
      <c r="AA7" s="13">
        <v>119.67</v>
      </c>
      <c r="AB7" s="137">
        <v>4796400</v>
      </c>
      <c r="AC7" s="13">
        <v>119.67</v>
      </c>
      <c r="AD7" s="2">
        <f t="shared" si="1"/>
        <v>4.4200000000000017</v>
      </c>
      <c r="AE7" s="196">
        <f t="shared" si="2"/>
        <v>-9.7641704592469347E-3</v>
      </c>
    </row>
    <row r="8" spans="1:31" x14ac:dyDescent="0.25">
      <c r="B8" s="268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1">
        <v>42275</v>
      </c>
      <c r="X8" s="13">
        <v>125.96</v>
      </c>
      <c r="Y8" s="13">
        <v>128.16999999999999</v>
      </c>
      <c r="Z8" s="13">
        <v>120.81</v>
      </c>
      <c r="AA8" s="13">
        <v>120.85</v>
      </c>
      <c r="AB8" s="137">
        <v>3954900</v>
      </c>
      <c r="AC8" s="13">
        <v>120.85</v>
      </c>
      <c r="AD8" s="2">
        <f t="shared" si="1"/>
        <v>7.3599999999999852</v>
      </c>
      <c r="AE8" s="196">
        <f t="shared" si="2"/>
        <v>-4.647309452422288E-2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8">
        <v>42341</v>
      </c>
      <c r="U9" t="s">
        <v>124</v>
      </c>
      <c r="W9" s="191">
        <v>42272</v>
      </c>
      <c r="X9" s="13">
        <v>125.96</v>
      </c>
      <c r="Y9" s="13">
        <v>128.93</v>
      </c>
      <c r="Z9" s="13">
        <v>125.2</v>
      </c>
      <c r="AA9" s="13">
        <v>126.74</v>
      </c>
      <c r="AB9" s="137">
        <v>3459900</v>
      </c>
      <c r="AC9" s="13">
        <v>126.74</v>
      </c>
      <c r="AD9" s="2">
        <f t="shared" si="1"/>
        <v>3.730000000000004</v>
      </c>
      <c r="AE9" s="196">
        <f t="shared" si="2"/>
        <v>2.1273166800966914E-2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91">
        <v>42271</v>
      </c>
      <c r="X10" s="13">
        <v>124.1</v>
      </c>
      <c r="Y10" s="13">
        <v>125.35</v>
      </c>
      <c r="Z10" s="13">
        <v>119.45</v>
      </c>
      <c r="AA10" s="13">
        <v>124.1</v>
      </c>
      <c r="AB10" s="137">
        <v>4499500</v>
      </c>
      <c r="AC10" s="13">
        <v>124.1</v>
      </c>
      <c r="AD10" s="2">
        <f t="shared" si="1"/>
        <v>5.8999999999999915</v>
      </c>
      <c r="AE10" s="196">
        <f t="shared" si="2"/>
        <v>-1.1470447666082628E-2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91">
        <v>42270</v>
      </c>
      <c r="X11" s="13">
        <v>124.82</v>
      </c>
      <c r="Y11" s="13">
        <v>127.8</v>
      </c>
      <c r="Z11" s="13">
        <v>123.81</v>
      </c>
      <c r="AA11" s="13">
        <v>125.54</v>
      </c>
      <c r="AB11" s="137">
        <v>2187900</v>
      </c>
      <c r="AC11" s="13">
        <v>125.54</v>
      </c>
      <c r="AD11" s="2">
        <f t="shared" si="1"/>
        <v>3.9899999999999949</v>
      </c>
      <c r="AE11" s="196">
        <f t="shared" si="2"/>
        <v>6.736166800320742E-3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91">
        <v>42269</v>
      </c>
      <c r="X12" s="13">
        <v>124.99</v>
      </c>
      <c r="Y12" s="13">
        <v>125.84</v>
      </c>
      <c r="Z12" s="13">
        <v>123.7</v>
      </c>
      <c r="AA12" s="13">
        <v>124.7</v>
      </c>
      <c r="AB12" s="137">
        <v>2248300</v>
      </c>
      <c r="AC12" s="13">
        <v>124.7</v>
      </c>
      <c r="AD12" s="2">
        <f t="shared" si="1"/>
        <v>2.1400000000000006</v>
      </c>
      <c r="AE12" s="196">
        <f t="shared" si="2"/>
        <v>-2.0116297344020095E-2</v>
      </c>
    </row>
    <row r="13" spans="1:31" x14ac:dyDescent="0.25">
      <c r="W13" s="191">
        <v>42268</v>
      </c>
      <c r="X13" s="13">
        <v>128.37</v>
      </c>
      <c r="Y13" s="13">
        <v>129.38</v>
      </c>
      <c r="Z13" s="13">
        <v>126.22</v>
      </c>
      <c r="AA13" s="13">
        <v>127.26</v>
      </c>
      <c r="AB13" s="137">
        <v>1651500</v>
      </c>
      <c r="AC13" s="13">
        <v>127.26</v>
      </c>
      <c r="AD13" s="2">
        <f t="shared" si="1"/>
        <v>3.1599999999999966</v>
      </c>
      <c r="AE13" s="196">
        <f t="shared" si="2"/>
        <v>-2.5864095932283115E-3</v>
      </c>
    </row>
    <row r="14" spans="1:31" x14ac:dyDescent="0.25">
      <c r="A14" s="95" t="s">
        <v>87</v>
      </c>
      <c r="B14" s="96"/>
      <c r="C14" s="96">
        <f>SUM(C2:C13)</f>
        <v>115</v>
      </c>
      <c r="D14" s="97"/>
      <c r="E14" s="97"/>
      <c r="F14" s="97">
        <f>SUM(F2:F13)</f>
        <v>13915.6</v>
      </c>
      <c r="G14" s="96"/>
      <c r="H14" s="96">
        <f>SUM(H2:H6)</f>
        <v>65</v>
      </c>
      <c r="I14" s="97"/>
      <c r="J14" s="97"/>
      <c r="K14" s="97">
        <f>SUM(K2:K7)</f>
        <v>8345.8599999999988</v>
      </c>
      <c r="L14" s="96"/>
      <c r="M14" s="97">
        <f>SUM(M2:M7)</f>
        <v>6.1</v>
      </c>
      <c r="W14" s="191">
        <v>42265</v>
      </c>
      <c r="X14" s="13">
        <v>128.54</v>
      </c>
      <c r="Y14" s="13">
        <v>129.49</v>
      </c>
      <c r="Z14" s="13">
        <v>126.6</v>
      </c>
      <c r="AA14" s="13">
        <v>127.59</v>
      </c>
      <c r="AB14" s="137">
        <v>4402100</v>
      </c>
      <c r="AC14" s="13">
        <v>127.59</v>
      </c>
      <c r="AD14" s="2">
        <f t="shared" si="1"/>
        <v>2.8900000000000148</v>
      </c>
      <c r="AE14" s="196">
        <f t="shared" si="2"/>
        <v>-2.3122272414057177E-2</v>
      </c>
    </row>
    <row r="15" spans="1:31" x14ac:dyDescent="0.25">
      <c r="W15" s="191">
        <v>42264</v>
      </c>
      <c r="X15" s="13">
        <v>131.51</v>
      </c>
      <c r="Y15" s="13">
        <v>133.06</v>
      </c>
      <c r="Z15" s="13">
        <v>130.19999999999999</v>
      </c>
      <c r="AA15" s="13">
        <v>130.61000000000001</v>
      </c>
      <c r="AB15" s="137">
        <v>1991800</v>
      </c>
      <c r="AC15" s="13">
        <v>130.61000000000001</v>
      </c>
      <c r="AD15" s="2">
        <f t="shared" si="1"/>
        <v>2.8600000000000136</v>
      </c>
      <c r="AE15" s="196">
        <f t="shared" si="2"/>
        <v>-6.6925241463229312E-3</v>
      </c>
    </row>
    <row r="16" spans="1:31" x14ac:dyDescent="0.25">
      <c r="W16" s="191">
        <v>42263</v>
      </c>
      <c r="X16" s="13">
        <v>133.88999999999999</v>
      </c>
      <c r="Y16" s="13">
        <v>133.88999999999999</v>
      </c>
      <c r="Z16" s="13">
        <v>130.26</v>
      </c>
      <c r="AA16" s="13">
        <v>131.49</v>
      </c>
      <c r="AB16" s="137">
        <v>2731700</v>
      </c>
      <c r="AC16" s="13">
        <v>131.49</v>
      </c>
      <c r="AD16" s="2">
        <f t="shared" si="1"/>
        <v>3.6299999999999955</v>
      </c>
      <c r="AE16" s="196" t="e">
        <f t="shared" si="2"/>
        <v>#DIV/0!</v>
      </c>
    </row>
    <row r="17" spans="23:31" x14ac:dyDescent="0.25">
      <c r="W17" s="191">
        <v>42263</v>
      </c>
      <c r="X17" s="13" t="s">
        <v>292</v>
      </c>
      <c r="Y17" s="13"/>
      <c r="Z17" s="13"/>
      <c r="AA17" s="13"/>
      <c r="AB17" s="137"/>
      <c r="AC17" s="13"/>
      <c r="AD17" s="2">
        <f t="shared" si="1"/>
        <v>0</v>
      </c>
      <c r="AE17" s="196">
        <f t="shared" si="2"/>
        <v>-1</v>
      </c>
    </row>
    <row r="18" spans="23:31" x14ac:dyDescent="0.25">
      <c r="W18" s="191">
        <v>42262</v>
      </c>
      <c r="X18" s="13">
        <v>132.13</v>
      </c>
      <c r="Y18" s="13">
        <v>134.94999999999999</v>
      </c>
      <c r="Z18" s="13">
        <v>131</v>
      </c>
      <c r="AA18" s="13">
        <v>134.38</v>
      </c>
      <c r="AB18" s="137">
        <v>3080400</v>
      </c>
      <c r="AC18" s="13">
        <v>133.96</v>
      </c>
      <c r="AD18" s="2">
        <f t="shared" si="1"/>
        <v>3.9499999999999886</v>
      </c>
      <c r="AE18" s="196">
        <f t="shared" si="2"/>
        <v>2.4315644593974728E-2</v>
      </c>
    </row>
    <row r="19" spans="23:31" x14ac:dyDescent="0.25">
      <c r="W19" s="191">
        <v>42261</v>
      </c>
      <c r="X19" s="13">
        <v>132.5</v>
      </c>
      <c r="Y19" s="13">
        <v>133.72999999999999</v>
      </c>
      <c r="Z19" s="13">
        <v>130.6</v>
      </c>
      <c r="AA19" s="13">
        <v>131.19</v>
      </c>
      <c r="AB19" s="137">
        <v>3464300</v>
      </c>
      <c r="AC19" s="13">
        <v>130.78</v>
      </c>
      <c r="AD19" s="2">
        <f t="shared" si="1"/>
        <v>3.1299999999999955</v>
      </c>
      <c r="AE19" s="196">
        <f t="shared" si="2"/>
        <v>8.4181525981485983E-4</v>
      </c>
    </row>
    <row r="20" spans="23:31" x14ac:dyDescent="0.25">
      <c r="W20" s="191">
        <v>42258</v>
      </c>
      <c r="X20" s="13">
        <v>128.16</v>
      </c>
      <c r="Y20" s="13">
        <v>131.22</v>
      </c>
      <c r="Z20" s="13">
        <v>126.94</v>
      </c>
      <c r="AA20" s="13">
        <v>131.08000000000001</v>
      </c>
      <c r="AB20" s="137">
        <v>3960600</v>
      </c>
      <c r="AC20" s="13">
        <v>130.66999999999999</v>
      </c>
      <c r="AD20" s="2">
        <f t="shared" si="1"/>
        <v>4.2800000000000011</v>
      </c>
      <c r="AE20" s="196">
        <f t="shared" si="2"/>
        <v>1.8313591022443898E-2</v>
      </c>
    </row>
    <row r="21" spans="23:31" x14ac:dyDescent="0.25">
      <c r="W21" s="191">
        <v>42257</v>
      </c>
      <c r="X21" s="13">
        <v>128.54</v>
      </c>
      <c r="Y21" s="13">
        <v>129.16</v>
      </c>
      <c r="Z21" s="13">
        <v>124.8</v>
      </c>
      <c r="AA21" s="13">
        <v>128.72</v>
      </c>
      <c r="AB21" s="137">
        <v>3622400</v>
      </c>
      <c r="AC21" s="13">
        <v>128.32</v>
      </c>
      <c r="AD21" s="2">
        <f t="shared" si="1"/>
        <v>4.3599999999999994</v>
      </c>
      <c r="AE21" s="196">
        <f t="shared" si="2"/>
        <v>1.2226867555415355E-2</v>
      </c>
    </row>
    <row r="22" spans="23:31" x14ac:dyDescent="0.25">
      <c r="W22" s="191">
        <v>42256</v>
      </c>
      <c r="X22" s="13">
        <v>130.18</v>
      </c>
      <c r="Y22" s="13">
        <v>131.79</v>
      </c>
      <c r="Z22" s="13">
        <v>126.3</v>
      </c>
      <c r="AA22" s="13">
        <v>127.17</v>
      </c>
      <c r="AB22" s="137">
        <v>3150200</v>
      </c>
      <c r="AC22" s="13">
        <v>126.77</v>
      </c>
      <c r="AD22" s="2">
        <f t="shared" si="1"/>
        <v>5.4899999999999949</v>
      </c>
      <c r="AE22" s="196">
        <f t="shared" si="2"/>
        <v>-1.5455110282696416E-2</v>
      </c>
    </row>
    <row r="23" spans="23:31" x14ac:dyDescent="0.25">
      <c r="W23" s="191">
        <v>42255</v>
      </c>
      <c r="X23" s="13">
        <v>125.4</v>
      </c>
      <c r="Y23" s="13">
        <v>129.33000000000001</v>
      </c>
      <c r="Z23" s="13">
        <v>124.82</v>
      </c>
      <c r="AA23" s="13">
        <v>129.16</v>
      </c>
      <c r="AB23" s="137">
        <v>3547700</v>
      </c>
      <c r="AC23" s="13">
        <v>128.76</v>
      </c>
      <c r="AD23" s="2">
        <f t="shared" si="1"/>
        <v>4.5100000000000193</v>
      </c>
      <c r="AE23" s="196">
        <f t="shared" si="2"/>
        <v>6.6158814275068201E-2</v>
      </c>
    </row>
    <row r="24" spans="23:31" x14ac:dyDescent="0.25">
      <c r="W24" s="191">
        <v>42251</v>
      </c>
      <c r="X24" s="13">
        <v>121.24</v>
      </c>
      <c r="Y24" s="13">
        <v>123.81</v>
      </c>
      <c r="Z24" s="13">
        <v>120.65</v>
      </c>
      <c r="AA24" s="13">
        <v>121.15</v>
      </c>
      <c r="AB24" s="137">
        <v>2492300</v>
      </c>
      <c r="AC24" s="13">
        <v>120.77</v>
      </c>
      <c r="AD24" s="2">
        <f t="shared" si="1"/>
        <v>3.1599999999999966</v>
      </c>
      <c r="AE24" s="196">
        <f t="shared" si="2"/>
        <v>-2.1154157886205227E-2</v>
      </c>
    </row>
    <row r="25" spans="23:31" x14ac:dyDescent="0.25">
      <c r="W25" s="191">
        <v>42250</v>
      </c>
      <c r="X25" s="13">
        <v>125.4</v>
      </c>
      <c r="Y25" s="13">
        <v>126.9</v>
      </c>
      <c r="Z25" s="13">
        <v>123.21</v>
      </c>
      <c r="AA25" s="13">
        <v>123.77</v>
      </c>
      <c r="AB25" s="137">
        <v>2995400</v>
      </c>
      <c r="AC25" s="13">
        <v>123.38</v>
      </c>
      <c r="AD25" s="2">
        <f t="shared" si="1"/>
        <v>3.6900000000000119</v>
      </c>
      <c r="AE25" s="196">
        <f t="shared" si="2"/>
        <v>-2.1835826930853841E-3</v>
      </c>
    </row>
    <row r="26" spans="23:31" x14ac:dyDescent="0.25">
      <c r="W26" s="191">
        <v>42249</v>
      </c>
      <c r="X26" s="13">
        <v>122.15</v>
      </c>
      <c r="Y26" s="13">
        <v>124.07</v>
      </c>
      <c r="Z26" s="13">
        <v>120.16</v>
      </c>
      <c r="AA26" s="13">
        <v>124.04</v>
      </c>
      <c r="AB26" s="137">
        <v>3670000</v>
      </c>
      <c r="AC26" s="13">
        <v>123.65</v>
      </c>
      <c r="AD26" s="2">
        <f t="shared" si="1"/>
        <v>3.9099999999999966</v>
      </c>
      <c r="AE26" s="196">
        <f t="shared" si="2"/>
        <v>3.9075630252100924E-2</v>
      </c>
    </row>
    <row r="27" spans="23:31" x14ac:dyDescent="0.25">
      <c r="W27" s="191">
        <v>42248</v>
      </c>
      <c r="X27" s="13">
        <v>121.52</v>
      </c>
      <c r="Y27" s="13">
        <v>125.02</v>
      </c>
      <c r="Z27" s="13">
        <v>118.1</v>
      </c>
      <c r="AA27" s="13">
        <v>119.37</v>
      </c>
      <c r="AB27" s="137">
        <v>4974900</v>
      </c>
      <c r="AC27" s="13">
        <v>119</v>
      </c>
      <c r="AD27" s="2">
        <f t="shared" si="1"/>
        <v>6.9200000000000017</v>
      </c>
      <c r="AE27" s="196">
        <f t="shared" si="2"/>
        <v>-5.2396878483835008E-2</v>
      </c>
    </row>
    <row r="28" spans="23:31" x14ac:dyDescent="0.25">
      <c r="W28" s="191">
        <v>42247</v>
      </c>
      <c r="X28" s="13">
        <v>126.64</v>
      </c>
      <c r="Y28" s="13">
        <v>128.04</v>
      </c>
      <c r="Z28" s="13">
        <v>125</v>
      </c>
      <c r="AA28" s="13">
        <v>125.97</v>
      </c>
      <c r="AB28" s="137">
        <v>3008700</v>
      </c>
      <c r="AC28" s="13">
        <v>125.58</v>
      </c>
      <c r="AD28" s="2">
        <f t="shared" si="1"/>
        <v>3.039999999999992</v>
      </c>
      <c r="AE28" s="196">
        <f t="shared" si="2"/>
        <v>-1.289105486558717E-2</v>
      </c>
    </row>
    <row r="29" spans="23:31" x14ac:dyDescent="0.25">
      <c r="W29" s="191">
        <v>42244</v>
      </c>
      <c r="X29" s="13">
        <v>125.53</v>
      </c>
      <c r="Y29" s="13">
        <v>127.72</v>
      </c>
      <c r="Z29" s="13">
        <v>124.69</v>
      </c>
      <c r="AA29" s="13">
        <v>127.62</v>
      </c>
      <c r="AB29" s="137">
        <v>3632200</v>
      </c>
      <c r="AC29" s="13">
        <v>127.22</v>
      </c>
      <c r="AD29" s="2">
        <f t="shared" si="1"/>
        <v>3.0300000000000011</v>
      </c>
      <c r="AE29" s="196">
        <f t="shared" si="2"/>
        <v>1.0725351553189766E-2</v>
      </c>
    </row>
    <row r="30" spans="23:31" x14ac:dyDescent="0.25">
      <c r="W30" s="191">
        <v>42243</v>
      </c>
      <c r="X30" s="13">
        <v>120.5</v>
      </c>
      <c r="Y30" s="13">
        <v>127</v>
      </c>
      <c r="Z30" s="13">
        <v>120.38</v>
      </c>
      <c r="AA30" s="13">
        <v>126.26</v>
      </c>
      <c r="AB30" s="137">
        <v>9188200</v>
      </c>
      <c r="AC30" s="13">
        <v>125.87</v>
      </c>
      <c r="AD30" s="2">
        <f t="shared" si="1"/>
        <v>6.6200000000000045</v>
      </c>
      <c r="AE30" s="196">
        <f t="shared" si="2"/>
        <v>8.6584944751381121E-2</v>
      </c>
    </row>
    <row r="31" spans="23:31" x14ac:dyDescent="0.25">
      <c r="W31" s="191">
        <v>42242</v>
      </c>
      <c r="X31" s="13">
        <v>112.6</v>
      </c>
      <c r="Y31" s="13">
        <v>116.74</v>
      </c>
      <c r="Z31" s="13">
        <v>111.18</v>
      </c>
      <c r="AA31" s="13">
        <v>116.2</v>
      </c>
      <c r="AB31" s="137">
        <v>5935400</v>
      </c>
      <c r="AC31" s="13">
        <v>115.84</v>
      </c>
      <c r="AD31" s="2">
        <f t="shared" si="1"/>
        <v>5.5599999999999881</v>
      </c>
      <c r="AE31" s="196">
        <f t="shared" si="2"/>
        <v>7.0906905796431552E-2</v>
      </c>
    </row>
    <row r="32" spans="23:31" x14ac:dyDescent="0.25">
      <c r="W32" s="191">
        <v>42241</v>
      </c>
      <c r="X32" s="13">
        <v>114.13</v>
      </c>
      <c r="Y32" s="13">
        <v>115</v>
      </c>
      <c r="Z32" s="13">
        <v>108.2</v>
      </c>
      <c r="AA32" s="13">
        <v>108.51</v>
      </c>
      <c r="AB32" s="137">
        <v>4392100</v>
      </c>
      <c r="AC32" s="13">
        <v>108.17</v>
      </c>
      <c r="AD32" s="2">
        <f t="shared" si="1"/>
        <v>6.7999999999999972</v>
      </c>
      <c r="AE32" s="196">
        <f t="shared" si="2"/>
        <v>-1.304744525547441E-2</v>
      </c>
    </row>
    <row r="33" spans="15:31" x14ac:dyDescent="0.25">
      <c r="W33" s="191">
        <v>42240</v>
      </c>
      <c r="X33" s="13">
        <v>101.09</v>
      </c>
      <c r="Y33" s="13">
        <v>115.01</v>
      </c>
      <c r="Z33" s="13">
        <v>100</v>
      </c>
      <c r="AA33" s="13">
        <v>109.94</v>
      </c>
      <c r="AB33" s="137">
        <v>6904000</v>
      </c>
      <c r="AC33" s="13">
        <v>109.6</v>
      </c>
      <c r="AD33" s="2">
        <f t="shared" si="1"/>
        <v>15.010000000000005</v>
      </c>
      <c r="AE33" s="196">
        <f t="shared" si="2"/>
        <v>-1.3501350135013523E-2</v>
      </c>
    </row>
    <row r="34" spans="15:31" x14ac:dyDescent="0.25">
      <c r="W34" s="191">
        <v>42237</v>
      </c>
      <c r="X34" s="13">
        <v>112.75</v>
      </c>
      <c r="Y34" s="13">
        <v>115.49</v>
      </c>
      <c r="Z34" s="13">
        <v>111.33</v>
      </c>
      <c r="AA34" s="13">
        <v>111.45</v>
      </c>
      <c r="AB34" s="137">
        <v>5647200</v>
      </c>
      <c r="AC34" s="13">
        <v>111.1</v>
      </c>
      <c r="AD34" s="2">
        <f t="shared" si="1"/>
        <v>4.1599999999999966</v>
      </c>
      <c r="AE34" s="196">
        <f t="shared" si="2"/>
        <v>-3.1132815906514399E-2</v>
      </c>
    </row>
    <row r="35" spans="15:31" x14ac:dyDescent="0.25">
      <c r="W35" s="191">
        <v>42236</v>
      </c>
      <c r="X35" s="13">
        <v>120.08</v>
      </c>
      <c r="Y35" s="13">
        <v>120.64</v>
      </c>
      <c r="Z35" s="13">
        <v>115.03</v>
      </c>
      <c r="AA35" s="13">
        <v>115.03</v>
      </c>
      <c r="AB35" s="137">
        <v>4175600</v>
      </c>
      <c r="AC35" s="13">
        <v>114.67</v>
      </c>
      <c r="AD35" s="2">
        <f t="shared" si="1"/>
        <v>5.6099999999999994</v>
      </c>
      <c r="AE35" s="196">
        <f t="shared" si="2"/>
        <v>-5.2861980672338271E-2</v>
      </c>
    </row>
    <row r="36" spans="15:31" x14ac:dyDescent="0.25">
      <c r="W36" s="191">
        <v>42235</v>
      </c>
      <c r="X36" s="13">
        <v>121.58</v>
      </c>
      <c r="Y36" s="13">
        <v>122.78</v>
      </c>
      <c r="Z36" s="13">
        <v>119.3</v>
      </c>
      <c r="AA36" s="13">
        <v>121.45</v>
      </c>
      <c r="AB36" s="137">
        <v>3089100</v>
      </c>
      <c r="AC36" s="13">
        <v>121.07</v>
      </c>
      <c r="AD36" s="2">
        <f t="shared" si="1"/>
        <v>3.480000000000004</v>
      </c>
      <c r="AE36" s="196">
        <f t="shared" si="2"/>
        <v>-6.4828491711801384E-3</v>
      </c>
    </row>
    <row r="37" spans="15:31" x14ac:dyDescent="0.25">
      <c r="W37" s="191">
        <v>42234</v>
      </c>
      <c r="X37" s="13">
        <v>125.77</v>
      </c>
      <c r="Y37" s="13">
        <v>125.77</v>
      </c>
      <c r="Z37" s="13">
        <v>121.78</v>
      </c>
      <c r="AA37" s="13">
        <v>122.24</v>
      </c>
      <c r="AB37" s="137">
        <v>1950200</v>
      </c>
      <c r="AC37" s="13">
        <v>121.86</v>
      </c>
      <c r="AD37" s="2">
        <f t="shared" si="1"/>
        <v>3.9899999999999949</v>
      </c>
      <c r="AE37" s="196">
        <f t="shared" si="2"/>
        <v>-2.6132821865260114E-2</v>
      </c>
    </row>
    <row r="38" spans="15:31" x14ac:dyDescent="0.25">
      <c r="W38" s="191">
        <v>42233</v>
      </c>
      <c r="X38" s="13">
        <v>121.32</v>
      </c>
      <c r="Y38" s="13">
        <v>125.52</v>
      </c>
      <c r="Z38" s="13">
        <v>120.8</v>
      </c>
      <c r="AA38" s="13">
        <v>125.52</v>
      </c>
      <c r="AB38" s="137">
        <v>2129300</v>
      </c>
      <c r="AC38" s="13">
        <v>125.13</v>
      </c>
      <c r="AD38" s="2">
        <f t="shared" si="1"/>
        <v>4.7199999999999989</v>
      </c>
      <c r="AE38" s="196">
        <f t="shared" si="2"/>
        <v>2.9198881394966181E-2</v>
      </c>
    </row>
    <row r="39" spans="15:31" x14ac:dyDescent="0.25">
      <c r="W39" s="191">
        <v>42230</v>
      </c>
      <c r="X39" s="13">
        <v>124</v>
      </c>
      <c r="Y39" s="13">
        <v>124.5</v>
      </c>
      <c r="Z39" s="13">
        <v>121.17</v>
      </c>
      <c r="AA39" s="13">
        <v>121.96</v>
      </c>
      <c r="AB39" s="137">
        <v>2649600</v>
      </c>
      <c r="AC39" s="13">
        <v>121.58</v>
      </c>
      <c r="AD39" s="2">
        <f t="shared" si="1"/>
        <v>3.3299999999999983</v>
      </c>
      <c r="AE39" s="196">
        <f t="shared" si="2"/>
        <v>-1.7932148626817468E-2</v>
      </c>
    </row>
    <row r="40" spans="15:31" x14ac:dyDescent="0.25">
      <c r="W40" s="191">
        <v>42229</v>
      </c>
      <c r="X40" s="13">
        <v>125.62</v>
      </c>
      <c r="Y40" s="13">
        <v>126.82</v>
      </c>
      <c r="Z40" s="13">
        <v>124.01</v>
      </c>
      <c r="AA40" s="13">
        <v>124.19</v>
      </c>
      <c r="AB40" s="137">
        <v>1457100</v>
      </c>
      <c r="AC40" s="13">
        <v>123.8</v>
      </c>
      <c r="AD40" s="2">
        <f t="shared" si="1"/>
        <v>2.8099999999999881</v>
      </c>
      <c r="AE40" s="196">
        <f t="shared" si="2"/>
        <v>-1.2286580501037259E-2</v>
      </c>
    </row>
    <row r="41" spans="15:31" ht="20.25" thickBot="1" x14ac:dyDescent="0.35">
      <c r="O41" s="264" t="s">
        <v>83</v>
      </c>
      <c r="P41" s="264"/>
      <c r="T41" s="133" t="s">
        <v>144</v>
      </c>
      <c r="W41" s="191">
        <v>42228</v>
      </c>
      <c r="X41" s="13">
        <v>121.59</v>
      </c>
      <c r="Y41" s="13">
        <v>126.68</v>
      </c>
      <c r="Z41" s="13">
        <v>120.62</v>
      </c>
      <c r="AA41" s="13">
        <v>125.73</v>
      </c>
      <c r="AB41" s="137">
        <v>2720500</v>
      </c>
      <c r="AC41" s="13">
        <v>125.34</v>
      </c>
      <c r="AD41" s="2">
        <f t="shared" si="1"/>
        <v>6.0600000000000023</v>
      </c>
      <c r="AE41" s="196">
        <f t="shared" si="2"/>
        <v>1.2275884348247557E-2</v>
      </c>
    </row>
    <row r="42" spans="15:31" ht="15.75" thickTop="1" x14ac:dyDescent="0.25">
      <c r="O42" s="125">
        <v>1.1000000000000001</v>
      </c>
      <c r="P42" s="125">
        <f>O42*$Q$4</f>
        <v>128.821</v>
      </c>
      <c r="Q42" s="2"/>
      <c r="T42" s="193" t="s">
        <v>126</v>
      </c>
      <c r="U42" s="140">
        <v>122.14</v>
      </c>
      <c r="W42" s="191">
        <v>42227</v>
      </c>
      <c r="X42" s="13">
        <v>125.64</v>
      </c>
      <c r="Y42" s="13">
        <v>126.23</v>
      </c>
      <c r="Z42" s="13">
        <v>122.92</v>
      </c>
      <c r="AA42" s="13">
        <v>124.21</v>
      </c>
      <c r="AB42" s="137">
        <v>2674400</v>
      </c>
      <c r="AC42" s="13">
        <v>123.82</v>
      </c>
      <c r="AD42" s="2">
        <f t="shared" si="1"/>
        <v>3.3100000000000023</v>
      </c>
      <c r="AE42" s="196">
        <f t="shared" si="2"/>
        <v>-2.4117276166456536E-2</v>
      </c>
    </row>
    <row r="43" spans="15:31" x14ac:dyDescent="0.25">
      <c r="O43" s="125">
        <v>1.0900000000000001</v>
      </c>
      <c r="P43" s="125">
        <f t="shared" ref="P43:P62" si="3">O43*$Q$4</f>
        <v>127.6499</v>
      </c>
      <c r="Q43" s="2"/>
      <c r="T43" s="194" t="s">
        <v>127</v>
      </c>
      <c r="U43" s="130">
        <v>119.99</v>
      </c>
      <c r="W43" s="191">
        <v>42226</v>
      </c>
      <c r="X43" s="13">
        <v>123.49</v>
      </c>
      <c r="Y43" s="13">
        <v>127.4</v>
      </c>
      <c r="Z43" s="13">
        <v>123</v>
      </c>
      <c r="AA43" s="13">
        <v>127.28</v>
      </c>
      <c r="AB43" s="137">
        <v>2890700</v>
      </c>
      <c r="AC43" s="13">
        <v>126.88</v>
      </c>
      <c r="AD43" s="2">
        <f t="shared" si="1"/>
        <v>4.4000000000000057</v>
      </c>
      <c r="AE43" s="196">
        <f t="shared" si="2"/>
        <v>3.8552836211835917E-2</v>
      </c>
    </row>
    <row r="44" spans="15:31" x14ac:dyDescent="0.25">
      <c r="O44" s="125">
        <v>1.08</v>
      </c>
      <c r="P44" s="125">
        <f t="shared" si="3"/>
        <v>126.47880000000001</v>
      </c>
      <c r="Q44" s="2"/>
      <c r="T44" s="194" t="s">
        <v>128</v>
      </c>
      <c r="U44" s="130" t="s">
        <v>285</v>
      </c>
      <c r="W44" s="191">
        <v>42223</v>
      </c>
      <c r="X44" s="13">
        <v>121.02</v>
      </c>
      <c r="Y44" s="13">
        <v>123.98</v>
      </c>
      <c r="Z44" s="13">
        <v>120.82</v>
      </c>
      <c r="AA44" s="13">
        <v>122.55</v>
      </c>
      <c r="AB44" s="137">
        <v>3052700</v>
      </c>
      <c r="AC44" s="13">
        <v>122.17</v>
      </c>
      <c r="AD44" s="2">
        <f t="shared" si="1"/>
        <v>3.1600000000000108</v>
      </c>
      <c r="AE44" s="196">
        <f t="shared" si="2"/>
        <v>-5.7779947916666297E-3</v>
      </c>
    </row>
    <row r="45" spans="15:31" x14ac:dyDescent="0.25">
      <c r="O45" s="125">
        <v>1.07</v>
      </c>
      <c r="P45" s="125">
        <f t="shared" si="3"/>
        <v>125.30770000000001</v>
      </c>
      <c r="Q45" s="2"/>
      <c r="T45" s="194" t="s">
        <v>129</v>
      </c>
      <c r="U45" s="130" t="s">
        <v>286</v>
      </c>
      <c r="W45" s="191">
        <v>42222</v>
      </c>
      <c r="X45" s="13">
        <v>125.04</v>
      </c>
      <c r="Y45" s="13">
        <v>125.4</v>
      </c>
      <c r="Z45" s="13">
        <v>120.6</v>
      </c>
      <c r="AA45" s="13">
        <v>123.27</v>
      </c>
      <c r="AB45" s="137">
        <v>4605200</v>
      </c>
      <c r="AC45" s="13">
        <v>122.88</v>
      </c>
      <c r="AD45" s="2">
        <f t="shared" si="1"/>
        <v>4.8000000000000114</v>
      </c>
      <c r="AE45" s="196">
        <f t="shared" si="2"/>
        <v>-1.1900932775812167E-2</v>
      </c>
    </row>
    <row r="46" spans="15:31" x14ac:dyDescent="0.25">
      <c r="O46" s="125">
        <v>1.06</v>
      </c>
      <c r="P46" s="125">
        <f t="shared" si="3"/>
        <v>124.1366</v>
      </c>
      <c r="Q46" s="2"/>
      <c r="T46" s="194" t="s">
        <v>130</v>
      </c>
      <c r="U46" s="130">
        <v>164.33</v>
      </c>
      <c r="W46" s="191">
        <v>42221</v>
      </c>
      <c r="X46" s="13">
        <v>123</v>
      </c>
      <c r="Y46" s="13">
        <v>125.69</v>
      </c>
      <c r="Z46" s="13">
        <v>121</v>
      </c>
      <c r="AA46" s="13">
        <v>124.75</v>
      </c>
      <c r="AB46" s="137">
        <v>3415800</v>
      </c>
      <c r="AC46" s="13">
        <v>124.36</v>
      </c>
      <c r="AD46" s="2">
        <f t="shared" si="1"/>
        <v>4.6899999999999977</v>
      </c>
      <c r="AE46" s="196">
        <f t="shared" si="2"/>
        <v>1.0399740006499902E-2</v>
      </c>
    </row>
    <row r="47" spans="15:31" x14ac:dyDescent="0.25">
      <c r="O47" s="125">
        <v>1.05</v>
      </c>
      <c r="P47" s="125">
        <f t="shared" si="3"/>
        <v>122.96550000000001</v>
      </c>
      <c r="Q47" s="2"/>
      <c r="T47" s="194" t="s">
        <v>131</v>
      </c>
      <c r="U47" s="130">
        <v>1.2612399999999999</v>
      </c>
      <c r="W47" s="191">
        <v>42220</v>
      </c>
      <c r="X47" s="13">
        <v>125.55</v>
      </c>
      <c r="Y47" s="13">
        <v>125.55</v>
      </c>
      <c r="Z47" s="13">
        <v>118.76</v>
      </c>
      <c r="AA47" s="13">
        <v>123.47</v>
      </c>
      <c r="AB47" s="137">
        <v>4746700</v>
      </c>
      <c r="AC47" s="13">
        <v>123.08</v>
      </c>
      <c r="AD47" s="2">
        <f t="shared" si="1"/>
        <v>6.789999999999992</v>
      </c>
      <c r="AE47" s="196">
        <f t="shared" si="2"/>
        <v>-1.8579060680966375E-2</v>
      </c>
    </row>
    <row r="48" spans="15:31" x14ac:dyDescent="0.25">
      <c r="O48" s="125">
        <v>1.04</v>
      </c>
      <c r="P48" s="125">
        <f t="shared" si="3"/>
        <v>121.79440000000001</v>
      </c>
      <c r="Q48" s="2"/>
      <c r="T48" s="194" t="s">
        <v>157</v>
      </c>
      <c r="U48" s="130" t="s">
        <v>287</v>
      </c>
      <c r="W48" s="191">
        <v>42219</v>
      </c>
      <c r="X48" s="13">
        <v>126.42</v>
      </c>
      <c r="Y48" s="13">
        <v>127.49</v>
      </c>
      <c r="Z48" s="13">
        <v>124.24</v>
      </c>
      <c r="AA48" s="13">
        <v>125.8</v>
      </c>
      <c r="AB48" s="137">
        <v>2727300</v>
      </c>
      <c r="AC48" s="13">
        <v>125.41</v>
      </c>
      <c r="AD48" s="2">
        <f t="shared" si="1"/>
        <v>3.25</v>
      </c>
      <c r="AE48" s="196">
        <f t="shared" si="2"/>
        <v>5.2905811623247256E-3</v>
      </c>
    </row>
    <row r="49" spans="15:31" x14ac:dyDescent="0.25">
      <c r="O49" s="125">
        <v>1.03</v>
      </c>
      <c r="P49" s="125">
        <f t="shared" si="3"/>
        <v>120.6233</v>
      </c>
      <c r="Q49" s="2"/>
      <c r="T49" s="194"/>
      <c r="U49" s="130"/>
      <c r="W49" s="191">
        <v>42216</v>
      </c>
      <c r="X49" s="13">
        <v>128.34</v>
      </c>
      <c r="Y49" s="13">
        <v>128.34</v>
      </c>
      <c r="Z49" s="13">
        <v>124.96</v>
      </c>
      <c r="AA49" s="13">
        <v>125.14</v>
      </c>
      <c r="AB49" s="137">
        <v>3059300</v>
      </c>
      <c r="AC49" s="13">
        <v>124.75</v>
      </c>
      <c r="AD49" s="2">
        <f t="shared" si="1"/>
        <v>3.3800000000000097</v>
      </c>
      <c r="AE49" s="196">
        <f t="shared" si="2"/>
        <v>-1.9646365422396839E-2</v>
      </c>
    </row>
    <row r="50" spans="15:31" x14ac:dyDescent="0.25">
      <c r="O50" s="125">
        <v>1.02</v>
      </c>
      <c r="P50" s="125">
        <f t="shared" si="3"/>
        <v>119.4522</v>
      </c>
      <c r="Q50" s="2"/>
      <c r="T50" s="194" t="s">
        <v>133</v>
      </c>
      <c r="U50" s="130" t="s">
        <v>288</v>
      </c>
      <c r="W50" s="191">
        <v>42215</v>
      </c>
      <c r="X50" s="13">
        <v>125.74</v>
      </c>
      <c r="Y50" s="13">
        <v>128.79</v>
      </c>
      <c r="Z50" s="13">
        <v>125.07</v>
      </c>
      <c r="AA50" s="13">
        <v>127.65</v>
      </c>
      <c r="AB50" s="137">
        <v>3916900</v>
      </c>
      <c r="AC50" s="13">
        <v>127.25</v>
      </c>
      <c r="AD50" s="2">
        <f t="shared" si="1"/>
        <v>3.7199999999999989</v>
      </c>
      <c r="AE50" s="196">
        <f t="shared" si="2"/>
        <v>-7.2554220627243371E-3</v>
      </c>
    </row>
    <row r="51" spans="15:31" x14ac:dyDescent="0.25">
      <c r="O51" s="125">
        <v>1.01</v>
      </c>
      <c r="P51" s="125">
        <f t="shared" si="3"/>
        <v>118.2811</v>
      </c>
      <c r="Q51" s="2"/>
      <c r="T51" s="194" t="s">
        <v>134</v>
      </c>
      <c r="U51" s="130" t="s">
        <v>289</v>
      </c>
      <c r="W51" s="191">
        <v>42214</v>
      </c>
      <c r="X51" s="13">
        <v>128.37</v>
      </c>
      <c r="Y51" s="13">
        <v>129.12</v>
      </c>
      <c r="Z51" s="13">
        <v>125.45</v>
      </c>
      <c r="AA51" s="13">
        <v>128.58000000000001</v>
      </c>
      <c r="AB51" s="137">
        <v>3340700</v>
      </c>
      <c r="AC51" s="13">
        <v>128.18</v>
      </c>
      <c r="AD51" s="2">
        <f t="shared" si="1"/>
        <v>3.6700000000000017</v>
      </c>
      <c r="AE51" s="196">
        <f t="shared" si="2"/>
        <v>1.2498047180127259E-3</v>
      </c>
    </row>
    <row r="52" spans="15:31" x14ac:dyDescent="0.25">
      <c r="O52" s="125">
        <v>1</v>
      </c>
      <c r="P52" s="125">
        <f t="shared" si="3"/>
        <v>117.11</v>
      </c>
      <c r="Q52" s="2"/>
      <c r="T52" s="194" t="s">
        <v>135</v>
      </c>
      <c r="U52" s="132">
        <v>3520745</v>
      </c>
      <c r="W52" s="191">
        <v>42213</v>
      </c>
      <c r="X52" s="13">
        <v>125.58</v>
      </c>
      <c r="Y52" s="13">
        <v>129.55000000000001</v>
      </c>
      <c r="Z52" s="13">
        <v>123.52</v>
      </c>
      <c r="AA52" s="13">
        <v>128.41999999999999</v>
      </c>
      <c r="AB52" s="137">
        <v>2786900</v>
      </c>
      <c r="AC52" s="13">
        <v>128.02000000000001</v>
      </c>
      <c r="AD52" s="2">
        <f t="shared" si="1"/>
        <v>6.0300000000000153</v>
      </c>
      <c r="AE52" s="196">
        <f t="shared" si="2"/>
        <v>3.0259134073716387E-2</v>
      </c>
    </row>
    <row r="53" spans="15:31" x14ac:dyDescent="0.25">
      <c r="O53" s="125">
        <v>0.99</v>
      </c>
      <c r="P53" s="125">
        <f t="shared" si="3"/>
        <v>115.9389</v>
      </c>
      <c r="Q53" s="2"/>
      <c r="T53" s="194" t="s">
        <v>140</v>
      </c>
      <c r="U53" s="132">
        <v>3681830</v>
      </c>
      <c r="W53" s="191">
        <v>42212</v>
      </c>
      <c r="X53" s="13">
        <v>127.35</v>
      </c>
      <c r="Y53" s="13">
        <v>127.5</v>
      </c>
      <c r="Z53" s="13">
        <v>124.1</v>
      </c>
      <c r="AA53" s="13">
        <v>124.65</v>
      </c>
      <c r="AB53" s="137">
        <v>3489300</v>
      </c>
      <c r="AC53" s="13">
        <v>124.26</v>
      </c>
      <c r="AD53" s="2">
        <f t="shared" si="1"/>
        <v>3.4000000000000057</v>
      </c>
      <c r="AE53" s="196">
        <f t="shared" si="2"/>
        <v>-2.9825109306683362E-2</v>
      </c>
    </row>
    <row r="54" spans="15:31" x14ac:dyDescent="0.25">
      <c r="O54" s="125">
        <v>0.98</v>
      </c>
      <c r="P54" s="125">
        <f t="shared" si="3"/>
        <v>114.76779999999999</v>
      </c>
      <c r="Q54" s="2"/>
      <c r="T54" s="194" t="s">
        <v>136</v>
      </c>
      <c r="U54" s="130" t="s">
        <v>290</v>
      </c>
      <c r="W54" s="191">
        <v>42209</v>
      </c>
      <c r="X54" s="13">
        <v>133.51</v>
      </c>
      <c r="Y54" s="13">
        <v>133.85</v>
      </c>
      <c r="Z54" s="13">
        <v>128.34</v>
      </c>
      <c r="AA54" s="13">
        <v>128.47999999999999</v>
      </c>
      <c r="AB54" s="137">
        <v>3631100</v>
      </c>
      <c r="AC54" s="13">
        <v>128.08000000000001</v>
      </c>
      <c r="AD54" s="2">
        <f t="shared" si="1"/>
        <v>5.5099999999999909</v>
      </c>
      <c r="AE54" s="196">
        <f t="shared" si="2"/>
        <v>-2.6451809060504594E-2</v>
      </c>
    </row>
    <row r="55" spans="15:31" x14ac:dyDescent="0.25">
      <c r="O55" s="125">
        <v>0.97</v>
      </c>
      <c r="P55" s="125">
        <f t="shared" si="3"/>
        <v>113.5967</v>
      </c>
      <c r="T55" s="194" t="s">
        <v>141</v>
      </c>
      <c r="U55" s="130">
        <v>32.35</v>
      </c>
      <c r="W55" s="191">
        <v>42208</v>
      </c>
      <c r="X55" s="13">
        <v>131.18</v>
      </c>
      <c r="Y55" s="13">
        <v>135</v>
      </c>
      <c r="Z55" s="13">
        <v>130.5</v>
      </c>
      <c r="AA55" s="13">
        <v>131.97</v>
      </c>
      <c r="AB55" s="137">
        <v>3060800</v>
      </c>
      <c r="AC55" s="13">
        <v>131.56</v>
      </c>
      <c r="AD55" s="2">
        <f t="shared" si="1"/>
        <v>4.5</v>
      </c>
      <c r="AE55" s="196">
        <f t="shared" si="2"/>
        <v>1.8423904629199628E-2</v>
      </c>
    </row>
    <row r="56" spans="15:31" x14ac:dyDescent="0.25">
      <c r="O56" s="125">
        <v>0.96</v>
      </c>
      <c r="P56" s="125">
        <f t="shared" si="3"/>
        <v>112.42559999999999</v>
      </c>
      <c r="T56" s="194" t="s">
        <v>142</v>
      </c>
      <c r="U56" s="130">
        <v>3.81</v>
      </c>
      <c r="W56" s="191">
        <v>42207</v>
      </c>
      <c r="X56" s="13">
        <v>127.04</v>
      </c>
      <c r="Y56" s="13">
        <v>130</v>
      </c>
      <c r="Z56" s="13">
        <v>125.38</v>
      </c>
      <c r="AA56" s="13">
        <v>129.59</v>
      </c>
      <c r="AB56" s="137">
        <v>6134600</v>
      </c>
      <c r="AC56" s="13">
        <v>129.18</v>
      </c>
      <c r="AD56" s="2">
        <f t="shared" si="1"/>
        <v>4.6200000000000045</v>
      </c>
      <c r="AE56" s="196">
        <f t="shared" si="2"/>
        <v>-3.661719740472813E-2</v>
      </c>
    </row>
    <row r="57" spans="15:31" x14ac:dyDescent="0.25">
      <c r="O57" s="125">
        <v>0.95</v>
      </c>
      <c r="P57" s="125">
        <f t="shared" si="3"/>
        <v>111.25449999999999</v>
      </c>
      <c r="T57" s="194" t="s">
        <v>137</v>
      </c>
      <c r="U57" s="130" t="s">
        <v>291</v>
      </c>
      <c r="W57" s="191">
        <v>42206</v>
      </c>
      <c r="X57" s="13">
        <v>135.1</v>
      </c>
      <c r="Y57" s="13">
        <v>136.38</v>
      </c>
      <c r="Z57" s="13">
        <v>134.13999999999999</v>
      </c>
      <c r="AA57" s="13">
        <v>134.51</v>
      </c>
      <c r="AB57" s="137">
        <v>3153200</v>
      </c>
      <c r="AC57" s="13">
        <v>134.09</v>
      </c>
      <c r="AD57" s="2">
        <f t="shared" si="1"/>
        <v>2.2400000000000091</v>
      </c>
      <c r="AE57" s="196">
        <f t="shared" si="2"/>
        <v>-9.6855908210402575E-4</v>
      </c>
    </row>
    <row r="58" spans="15:31" x14ac:dyDescent="0.25">
      <c r="O58" s="125">
        <v>0.94</v>
      </c>
      <c r="P58" s="125">
        <f t="shared" si="3"/>
        <v>110.0834</v>
      </c>
      <c r="W58" s="191">
        <v>42205</v>
      </c>
      <c r="X58" s="13">
        <v>134.55000000000001</v>
      </c>
      <c r="Y58" s="13">
        <v>135.62</v>
      </c>
      <c r="Z58" s="13">
        <v>133.75</v>
      </c>
      <c r="AA58" s="13">
        <v>134.63999999999999</v>
      </c>
      <c r="AB58" s="137">
        <v>2356300</v>
      </c>
      <c r="AC58" s="13">
        <v>134.22</v>
      </c>
      <c r="AD58" s="2">
        <f t="shared" si="1"/>
        <v>1.8700000000000045</v>
      </c>
      <c r="AE58" s="196">
        <f t="shared" si="2"/>
        <v>7.3551486040226433E-3</v>
      </c>
    </row>
    <row r="59" spans="15:31" x14ac:dyDescent="0.25">
      <c r="O59" s="125">
        <v>0.93</v>
      </c>
      <c r="P59" s="125">
        <f t="shared" si="3"/>
        <v>108.9123</v>
      </c>
      <c r="W59" s="191">
        <v>42202</v>
      </c>
      <c r="X59" s="13">
        <v>134.96</v>
      </c>
      <c r="Y59" s="13">
        <v>135</v>
      </c>
      <c r="Z59" s="13">
        <v>131.96</v>
      </c>
      <c r="AA59" s="13">
        <v>133.66</v>
      </c>
      <c r="AB59" s="137">
        <v>2900000</v>
      </c>
      <c r="AC59" s="13">
        <v>133.24</v>
      </c>
      <c r="AD59" s="2">
        <f t="shared" si="1"/>
        <v>3.039999999999992</v>
      </c>
      <c r="AE59" s="196">
        <f t="shared" si="2"/>
        <v>-7.7450104259755292E-3</v>
      </c>
    </row>
    <row r="60" spans="15:31" x14ac:dyDescent="0.25">
      <c r="O60" s="125">
        <v>0.92</v>
      </c>
      <c r="P60" s="125">
        <f t="shared" si="3"/>
        <v>107.74120000000001</v>
      </c>
      <c r="W60" s="191">
        <v>42201</v>
      </c>
      <c r="X60" s="13">
        <v>133.63</v>
      </c>
      <c r="Y60" s="13">
        <v>134.77000000000001</v>
      </c>
      <c r="Z60" s="13">
        <v>130.88999999999999</v>
      </c>
      <c r="AA60" s="13">
        <v>134.69999999999999</v>
      </c>
      <c r="AB60" s="137">
        <v>3397700</v>
      </c>
      <c r="AC60" s="13">
        <v>134.28</v>
      </c>
      <c r="AD60" s="2">
        <f t="shared" si="1"/>
        <v>3.8800000000000239</v>
      </c>
      <c r="AE60" s="196">
        <f t="shared" si="2"/>
        <v>2.2618231665524346E-2</v>
      </c>
    </row>
    <row r="61" spans="15:31" x14ac:dyDescent="0.25">
      <c r="O61" s="125">
        <v>0.91</v>
      </c>
      <c r="P61" s="125">
        <f t="shared" si="3"/>
        <v>106.5701</v>
      </c>
      <c r="W61" s="191">
        <v>42200</v>
      </c>
      <c r="X61" s="13">
        <v>131.66999999999999</v>
      </c>
      <c r="Y61" s="13">
        <v>133.49</v>
      </c>
      <c r="Z61" s="13">
        <v>130.82</v>
      </c>
      <c r="AA61" s="13">
        <v>131.72</v>
      </c>
      <c r="AB61" s="137">
        <v>2310000</v>
      </c>
      <c r="AC61" s="13">
        <v>131.31</v>
      </c>
      <c r="AD61" s="2">
        <f t="shared" si="1"/>
        <v>2.6700000000000159</v>
      </c>
      <c r="AE61" s="196">
        <f t="shared" si="2"/>
        <v>-4.3976040639925884E-3</v>
      </c>
    </row>
    <row r="62" spans="15:31" x14ac:dyDescent="0.25">
      <c r="O62" s="125">
        <v>0.9</v>
      </c>
      <c r="P62" s="125">
        <f t="shared" si="3"/>
        <v>105.399</v>
      </c>
      <c r="W62" s="191">
        <v>42199</v>
      </c>
      <c r="X62" s="13">
        <v>129.35</v>
      </c>
      <c r="Y62" s="13">
        <v>132.47999999999999</v>
      </c>
      <c r="Z62" s="13">
        <v>128.51</v>
      </c>
      <c r="AA62" s="13">
        <v>132.30000000000001</v>
      </c>
      <c r="AB62" s="137">
        <v>2628900</v>
      </c>
      <c r="AC62" s="13">
        <v>131.88999999999999</v>
      </c>
      <c r="AD62" s="2">
        <f t="shared" si="1"/>
        <v>3.9699999999999989</v>
      </c>
      <c r="AE62" s="196">
        <f t="shared" si="2"/>
        <v>2.4149712688305458E-2</v>
      </c>
    </row>
    <row r="63" spans="15:31" x14ac:dyDescent="0.25">
      <c r="W63" s="191">
        <v>42198</v>
      </c>
      <c r="X63" s="13">
        <v>131.38</v>
      </c>
      <c r="Y63" s="13">
        <v>131.38</v>
      </c>
      <c r="Z63" s="13">
        <v>128.46</v>
      </c>
      <c r="AA63" s="13">
        <v>129.18</v>
      </c>
      <c r="AB63" s="137">
        <v>2530400</v>
      </c>
      <c r="AC63" s="13">
        <v>128.78</v>
      </c>
      <c r="AD63" s="2">
        <f t="shared" si="1"/>
        <v>2.9199999999999875</v>
      </c>
      <c r="AE63" s="196">
        <f t="shared" si="2"/>
        <v>-5.0220196245075455E-3</v>
      </c>
    </row>
    <row r="64" spans="15:31" x14ac:dyDescent="0.25">
      <c r="W64" s="191">
        <v>42195</v>
      </c>
      <c r="X64" s="13">
        <v>126.61</v>
      </c>
      <c r="Y64" s="13">
        <v>130.82</v>
      </c>
      <c r="Z64" s="13">
        <v>126.5</v>
      </c>
      <c r="AA64" s="13">
        <v>129.84</v>
      </c>
      <c r="AB64" s="137">
        <v>5094800</v>
      </c>
      <c r="AC64" s="13">
        <v>129.43</v>
      </c>
      <c r="AD64" s="2">
        <f t="shared" si="1"/>
        <v>4.3199999999999932</v>
      </c>
      <c r="AE64" s="196">
        <f t="shared" si="2"/>
        <v>4.1354895808190628E-2</v>
      </c>
    </row>
    <row r="65" spans="23:31" x14ac:dyDescent="0.25">
      <c r="W65" s="191">
        <v>42194</v>
      </c>
      <c r="X65" s="13">
        <v>130.18</v>
      </c>
      <c r="Y65" s="13">
        <v>131.36000000000001</v>
      </c>
      <c r="Z65" s="13">
        <v>123.72</v>
      </c>
      <c r="AA65" s="13">
        <v>124.68</v>
      </c>
      <c r="AB65" s="137">
        <v>7346900</v>
      </c>
      <c r="AC65" s="13">
        <v>124.29</v>
      </c>
      <c r="AD65" s="2">
        <f t="shared" si="1"/>
        <v>7.6400000000000148</v>
      </c>
      <c r="AE65" s="196">
        <f t="shared" si="2"/>
        <v>-2.6321974148061145E-2</v>
      </c>
    </row>
    <row r="66" spans="23:31" x14ac:dyDescent="0.25">
      <c r="W66" s="191">
        <v>42193</v>
      </c>
      <c r="X66" s="13">
        <v>130.1</v>
      </c>
      <c r="Y66" s="13">
        <v>131.34</v>
      </c>
      <c r="Z66" s="13">
        <v>126.86</v>
      </c>
      <c r="AA66" s="13">
        <v>128.05000000000001</v>
      </c>
      <c r="AB66" s="137">
        <v>5137100</v>
      </c>
      <c r="AC66" s="13">
        <v>127.65</v>
      </c>
      <c r="AD66" s="2">
        <f t="shared" si="1"/>
        <v>4.480000000000004</v>
      </c>
      <c r="AE66" s="196">
        <f t="shared" si="2"/>
        <v>-3.6021748980516355E-2</v>
      </c>
    </row>
    <row r="67" spans="23:31" x14ac:dyDescent="0.25">
      <c r="W67" s="191">
        <v>42192</v>
      </c>
      <c r="X67" s="13">
        <v>133.94999999999999</v>
      </c>
      <c r="Y67" s="13">
        <v>134.44999999999999</v>
      </c>
      <c r="Z67" s="13">
        <v>126.16</v>
      </c>
      <c r="AA67" s="13">
        <v>132.84</v>
      </c>
      <c r="AB67" s="137">
        <v>5926800</v>
      </c>
      <c r="AC67" s="13">
        <v>132.41999999999999</v>
      </c>
      <c r="AD67" s="2">
        <f t="shared" ref="AD67:AD69" si="4">Y67-Z67</f>
        <v>8.289999999999992</v>
      </c>
      <c r="AE67" s="196">
        <f t="shared" ref="AE67:AE69" si="5">AC67/AC68-1</f>
        <v>-1.0165944087307643E-2</v>
      </c>
    </row>
    <row r="68" spans="23:31" x14ac:dyDescent="0.25">
      <c r="W68" s="191">
        <v>42191</v>
      </c>
      <c r="X68" s="13">
        <v>136.16</v>
      </c>
      <c r="Y68" s="13">
        <v>137.61000000000001</v>
      </c>
      <c r="Z68" s="13">
        <v>133.87</v>
      </c>
      <c r="AA68" s="13">
        <v>134.19999999999999</v>
      </c>
      <c r="AB68" s="137">
        <v>3018800</v>
      </c>
      <c r="AC68" s="13">
        <v>133.78</v>
      </c>
      <c r="AD68" s="2">
        <f t="shared" si="4"/>
        <v>3.7400000000000091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1">
        <v>42283</v>
      </c>
      <c r="X2" s="13">
        <v>104.19</v>
      </c>
      <c r="Y2" s="13">
        <v>104.51</v>
      </c>
      <c r="Z2" s="13">
        <v>103.21</v>
      </c>
      <c r="AA2" s="13">
        <v>103.77</v>
      </c>
      <c r="AB2" s="137">
        <v>5597600</v>
      </c>
      <c r="AC2" s="13">
        <v>103.77</v>
      </c>
      <c r="AD2" s="2">
        <f>Y2-Z2</f>
        <v>1.3000000000000114</v>
      </c>
      <c r="AE2" s="196">
        <f>AC2/AC3-1</f>
        <v>-7.7034183919111321E-4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1">
        <v>42282</v>
      </c>
      <c r="X3" s="13">
        <v>103.7</v>
      </c>
      <c r="Y3" s="13">
        <v>104.2</v>
      </c>
      <c r="Z3" s="13">
        <v>102.61</v>
      </c>
      <c r="AA3" s="13">
        <v>103.85</v>
      </c>
      <c r="AB3" s="137">
        <v>7044800</v>
      </c>
      <c r="AC3" s="13">
        <v>103.85</v>
      </c>
      <c r="AD3" s="2">
        <f t="shared" ref="AD3:AD66" si="0">Y3-Z3</f>
        <v>1.5900000000000034</v>
      </c>
      <c r="AE3" s="196">
        <f t="shared" ref="AE3:AE66" si="1">AC3/AC4-1</f>
        <v>8.2524271844659491E-3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103.77</v>
      </c>
      <c r="T4" s="249">
        <v>42313</v>
      </c>
      <c r="U4" t="s">
        <v>300</v>
      </c>
      <c r="W4" s="191">
        <v>42279</v>
      </c>
      <c r="X4" s="13">
        <v>101.21</v>
      </c>
      <c r="Y4" s="13">
        <v>103.01</v>
      </c>
      <c r="Z4" s="13">
        <v>99.88</v>
      </c>
      <c r="AA4" s="13">
        <v>103</v>
      </c>
      <c r="AB4" s="137">
        <v>9079300</v>
      </c>
      <c r="AC4" s="13">
        <v>103</v>
      </c>
      <c r="AD4" s="2">
        <f t="shared" si="0"/>
        <v>3.1300000000000097</v>
      </c>
      <c r="AE4" s="196">
        <f t="shared" si="1"/>
        <v>3.2141813577482026E-3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3113.1</v>
      </c>
      <c r="W5" s="191">
        <v>42278</v>
      </c>
      <c r="X5" s="13">
        <v>102.97</v>
      </c>
      <c r="Y5" s="13">
        <v>103.47</v>
      </c>
      <c r="Z5" s="13">
        <v>101.08</v>
      </c>
      <c r="AA5" s="13">
        <v>102.67</v>
      </c>
      <c r="AB5" s="137">
        <v>7488000</v>
      </c>
      <c r="AC5" s="13">
        <v>102.67</v>
      </c>
      <c r="AD5" s="2">
        <f t="shared" si="0"/>
        <v>2.3900000000000006</v>
      </c>
      <c r="AE5" s="196">
        <f t="shared" si="1"/>
        <v>4.5988258317024577E-3</v>
      </c>
    </row>
    <row r="6" spans="1:31" x14ac:dyDescent="0.25">
      <c r="O6" s="15" t="s">
        <v>64</v>
      </c>
      <c r="Q6" s="2">
        <f>Q3*Q2</f>
        <v>3302.8500000000004</v>
      </c>
      <c r="W6" s="191">
        <v>42277</v>
      </c>
      <c r="X6" s="13">
        <v>100.78</v>
      </c>
      <c r="Y6" s="13">
        <v>102.43</v>
      </c>
      <c r="Z6" s="13">
        <v>100.5</v>
      </c>
      <c r="AA6" s="13">
        <v>102.2</v>
      </c>
      <c r="AB6" s="137">
        <v>9125400</v>
      </c>
      <c r="AC6" s="13">
        <v>102.2</v>
      </c>
      <c r="AD6" s="2">
        <f t="shared" si="0"/>
        <v>1.9300000000000068</v>
      </c>
      <c r="AE6" s="196">
        <f t="shared" si="1"/>
        <v>2.7962180647757018E-2</v>
      </c>
    </row>
    <row r="7" spans="1:31" ht="15.75" x14ac:dyDescent="0.25">
      <c r="O7" s="15" t="s">
        <v>65</v>
      </c>
      <c r="Q7" s="2">
        <f>Q5-Q6</f>
        <v>-189.75000000000045</v>
      </c>
      <c r="R7" s="214" t="s">
        <v>237</v>
      </c>
      <c r="W7" s="191">
        <v>42276</v>
      </c>
      <c r="X7" s="13">
        <v>98.51</v>
      </c>
      <c r="Y7" s="13">
        <v>100.06</v>
      </c>
      <c r="Z7" s="13">
        <v>97.77</v>
      </c>
      <c r="AA7" s="13">
        <v>99.42</v>
      </c>
      <c r="AB7" s="137">
        <v>9432400</v>
      </c>
      <c r="AC7" s="13">
        <v>99.42</v>
      </c>
      <c r="AD7" s="2">
        <f t="shared" si="0"/>
        <v>2.2900000000000063</v>
      </c>
      <c r="AE7" s="196">
        <f t="shared" si="1"/>
        <v>9.4425830033506575E-3</v>
      </c>
    </row>
    <row r="8" spans="1:31" x14ac:dyDescent="0.25">
      <c r="W8" s="191">
        <v>42275</v>
      </c>
      <c r="X8" s="13">
        <v>99.9</v>
      </c>
      <c r="Y8" s="13">
        <v>100.39</v>
      </c>
      <c r="Z8" s="13">
        <v>98.3</v>
      </c>
      <c r="AA8" s="13">
        <v>98.49</v>
      </c>
      <c r="AB8" s="137">
        <v>8190700</v>
      </c>
      <c r="AC8" s="13">
        <v>98.49</v>
      </c>
      <c r="AD8" s="2">
        <f t="shared" si="0"/>
        <v>2.0900000000000034</v>
      </c>
      <c r="AE8" s="196">
        <f t="shared" si="1"/>
        <v>-1.8045862412761737E-2</v>
      </c>
    </row>
    <row r="9" spans="1:31" x14ac:dyDescent="0.25">
      <c r="W9" s="191">
        <v>42272</v>
      </c>
      <c r="X9" s="13">
        <v>101.51</v>
      </c>
      <c r="Y9" s="13">
        <v>101.8</v>
      </c>
      <c r="Z9" s="13">
        <v>99.58</v>
      </c>
      <c r="AA9" s="13">
        <v>100.3</v>
      </c>
      <c r="AB9" s="137">
        <v>7155100</v>
      </c>
      <c r="AC9" s="13">
        <v>100.3</v>
      </c>
      <c r="AD9" s="2">
        <f t="shared" si="0"/>
        <v>2.2199999999999989</v>
      </c>
      <c r="AE9" s="196">
        <f t="shared" si="1"/>
        <v>-3.1802822500497374E-3</v>
      </c>
    </row>
    <row r="10" spans="1:31" x14ac:dyDescent="0.25">
      <c r="W10" s="191">
        <v>42271</v>
      </c>
      <c r="X10" s="13">
        <v>101</v>
      </c>
      <c r="Y10" s="13">
        <v>101.33</v>
      </c>
      <c r="Z10" s="13">
        <v>99.24</v>
      </c>
      <c r="AA10" s="13">
        <v>100.62</v>
      </c>
      <c r="AB10" s="137">
        <v>10599700</v>
      </c>
      <c r="AC10" s="13">
        <v>100.62</v>
      </c>
      <c r="AD10" s="2">
        <f t="shared" si="0"/>
        <v>2.0900000000000034</v>
      </c>
      <c r="AE10" s="196">
        <f t="shared" si="1"/>
        <v>-9.3531554592890531E-3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1">
        <v>42270</v>
      </c>
      <c r="X11" s="13">
        <v>102.44</v>
      </c>
      <c r="Y11" s="13">
        <v>102.63</v>
      </c>
      <c r="Z11" s="13">
        <v>101.38</v>
      </c>
      <c r="AA11" s="13">
        <v>101.57</v>
      </c>
      <c r="AB11" s="137">
        <v>5807000</v>
      </c>
      <c r="AC11" s="13">
        <v>101.57</v>
      </c>
      <c r="AD11" s="2">
        <f t="shared" si="0"/>
        <v>1.25</v>
      </c>
      <c r="AE11" s="196">
        <f t="shared" si="1"/>
        <v>-8.9764855107815622E-3</v>
      </c>
    </row>
    <row r="12" spans="1:31" x14ac:dyDescent="0.25">
      <c r="W12" s="191">
        <v>42269</v>
      </c>
      <c r="X12" s="13">
        <v>102.18</v>
      </c>
      <c r="Y12" s="13">
        <v>102.75</v>
      </c>
      <c r="Z12" s="13">
        <v>101.48</v>
      </c>
      <c r="AA12" s="13">
        <v>102.49</v>
      </c>
      <c r="AB12" s="137">
        <v>8300500</v>
      </c>
      <c r="AC12" s="13">
        <v>102.49</v>
      </c>
      <c r="AD12" s="2">
        <f t="shared" si="0"/>
        <v>1.269999999999996</v>
      </c>
      <c r="AE12" s="196">
        <f t="shared" si="1"/>
        <v>-8.89662508461464E-3</v>
      </c>
    </row>
    <row r="13" spans="1:31" x14ac:dyDescent="0.25">
      <c r="W13" s="191">
        <v>42268</v>
      </c>
      <c r="X13" s="13">
        <v>103.68</v>
      </c>
      <c r="Y13" s="13">
        <v>103.83</v>
      </c>
      <c r="Z13" s="13">
        <v>102.46</v>
      </c>
      <c r="AA13" s="13">
        <v>103.41</v>
      </c>
      <c r="AB13" s="137">
        <v>7134900</v>
      </c>
      <c r="AC13" s="13">
        <v>103.41</v>
      </c>
      <c r="AD13" s="2">
        <f t="shared" si="0"/>
        <v>1.3700000000000045</v>
      </c>
      <c r="AE13" s="196">
        <f t="shared" si="1"/>
        <v>5.5425904317385477E-3</v>
      </c>
    </row>
    <row r="14" spans="1:31" x14ac:dyDescent="0.25">
      <c r="W14" s="191">
        <v>42265</v>
      </c>
      <c r="X14" s="13">
        <v>103.2</v>
      </c>
      <c r="Y14" s="13">
        <v>104.21</v>
      </c>
      <c r="Z14" s="13">
        <v>102.39</v>
      </c>
      <c r="AA14" s="13">
        <v>102.84</v>
      </c>
      <c r="AB14" s="137">
        <v>13423100</v>
      </c>
      <c r="AC14" s="13">
        <v>102.84</v>
      </c>
      <c r="AD14" s="2">
        <f t="shared" si="0"/>
        <v>1.8199999999999932</v>
      </c>
      <c r="AE14" s="196">
        <f t="shared" si="1"/>
        <v>-1.305182341650668E-2</v>
      </c>
    </row>
    <row r="15" spans="1:31" x14ac:dyDescent="0.25">
      <c r="W15" s="191">
        <v>42264</v>
      </c>
      <c r="X15" s="13">
        <v>104.2</v>
      </c>
      <c r="Y15" s="13">
        <v>105.95</v>
      </c>
      <c r="Z15" s="13">
        <v>103.75</v>
      </c>
      <c r="AA15" s="13">
        <v>104.2</v>
      </c>
      <c r="AB15" s="137">
        <v>7645600</v>
      </c>
      <c r="AC15" s="13">
        <v>104.2</v>
      </c>
      <c r="AD15" s="2">
        <f t="shared" si="0"/>
        <v>2.2000000000000028</v>
      </c>
      <c r="AE15" s="196">
        <f t="shared" si="1"/>
        <v>2.3085802231628261E-3</v>
      </c>
    </row>
    <row r="16" spans="1:31" x14ac:dyDescent="0.25">
      <c r="W16" s="191">
        <v>42263</v>
      </c>
      <c r="X16" s="13">
        <v>103.32</v>
      </c>
      <c r="Y16" s="13">
        <v>104.07</v>
      </c>
      <c r="Z16" s="13">
        <v>102.75</v>
      </c>
      <c r="AA16" s="13">
        <v>103.96</v>
      </c>
      <c r="AB16" s="137">
        <v>6499500</v>
      </c>
      <c r="AC16" s="13">
        <v>103.96</v>
      </c>
      <c r="AD16" s="2">
        <f t="shared" si="0"/>
        <v>1.3199999999999932</v>
      </c>
      <c r="AE16" s="196">
        <f t="shared" si="1"/>
        <v>5.1242386154886077E-3</v>
      </c>
    </row>
    <row r="17" spans="23:31" x14ac:dyDescent="0.25">
      <c r="W17" s="191">
        <v>42262</v>
      </c>
      <c r="X17" s="13">
        <v>103.25</v>
      </c>
      <c r="Y17" s="13">
        <v>103.8</v>
      </c>
      <c r="Z17" s="13">
        <v>101.83</v>
      </c>
      <c r="AA17" s="13">
        <v>103.43</v>
      </c>
      <c r="AB17" s="137">
        <v>9153500</v>
      </c>
      <c r="AC17" s="13">
        <v>103.43</v>
      </c>
      <c r="AD17" s="2">
        <f t="shared" si="0"/>
        <v>1.9699999999999989</v>
      </c>
      <c r="AE17" s="196">
        <f t="shared" si="1"/>
        <v>-3.7565016374493387E-3</v>
      </c>
    </row>
    <row r="18" spans="23:31" x14ac:dyDescent="0.25">
      <c r="W18" s="191">
        <v>42261</v>
      </c>
      <c r="X18" s="13">
        <v>104.65</v>
      </c>
      <c r="Y18" s="13">
        <v>104.9</v>
      </c>
      <c r="Z18" s="13">
        <v>102.99</v>
      </c>
      <c r="AA18" s="13">
        <v>103.82</v>
      </c>
      <c r="AB18" s="137">
        <v>6955600</v>
      </c>
      <c r="AC18" s="13">
        <v>103.82</v>
      </c>
      <c r="AD18" s="2">
        <f t="shared" si="0"/>
        <v>1.9100000000000108</v>
      </c>
      <c r="AE18" s="196">
        <f t="shared" si="1"/>
        <v>-6.3169984686065606E-3</v>
      </c>
    </row>
    <row r="19" spans="23:31" x14ac:dyDescent="0.25">
      <c r="W19" s="191">
        <v>42258</v>
      </c>
      <c r="X19" s="13">
        <v>102.35</v>
      </c>
      <c r="Y19" s="13">
        <v>104.5</v>
      </c>
      <c r="Z19" s="13">
        <v>102.2</v>
      </c>
      <c r="AA19" s="13">
        <v>104.48</v>
      </c>
      <c r="AB19" s="137">
        <v>9504700</v>
      </c>
      <c r="AC19" s="13">
        <v>104.48</v>
      </c>
      <c r="AD19" s="2">
        <f t="shared" si="0"/>
        <v>2.2999999999999972</v>
      </c>
      <c r="AE19" s="196">
        <f t="shared" si="1"/>
        <v>1.8323586744639409E-2</v>
      </c>
    </row>
    <row r="20" spans="23:31" x14ac:dyDescent="0.25">
      <c r="W20" s="191">
        <v>42257</v>
      </c>
      <c r="X20" s="13">
        <v>101.85</v>
      </c>
      <c r="Y20" s="13">
        <v>103.22</v>
      </c>
      <c r="Z20" s="13">
        <v>101.33</v>
      </c>
      <c r="AA20" s="13">
        <v>102.6</v>
      </c>
      <c r="AB20" s="137">
        <v>9003500</v>
      </c>
      <c r="AC20" s="13">
        <v>102.6</v>
      </c>
      <c r="AD20" s="2">
        <f t="shared" si="0"/>
        <v>1.8900000000000006</v>
      </c>
      <c r="AE20" s="196">
        <f t="shared" si="1"/>
        <v>6.7706800117750543E-3</v>
      </c>
    </row>
    <row r="21" spans="23:31" x14ac:dyDescent="0.25">
      <c r="W21" s="191">
        <v>42256</v>
      </c>
      <c r="X21" s="13">
        <v>104.75</v>
      </c>
      <c r="Y21" s="13">
        <v>104.95</v>
      </c>
      <c r="Z21" s="13">
        <v>101.68</v>
      </c>
      <c r="AA21" s="13">
        <v>101.91</v>
      </c>
      <c r="AB21" s="137">
        <v>9495600</v>
      </c>
      <c r="AC21" s="13">
        <v>101.91</v>
      </c>
      <c r="AD21" s="2">
        <f t="shared" si="0"/>
        <v>3.269999999999996</v>
      </c>
      <c r="AE21" s="196">
        <f t="shared" si="1"/>
        <v>-2.019036631093174E-2</v>
      </c>
    </row>
    <row r="22" spans="23:31" x14ac:dyDescent="0.25">
      <c r="W22" s="191">
        <v>42255</v>
      </c>
      <c r="X22" s="13">
        <v>102.95</v>
      </c>
      <c r="Y22" s="13">
        <v>104.15</v>
      </c>
      <c r="Z22" s="13">
        <v>102.52</v>
      </c>
      <c r="AA22" s="13">
        <v>104.01</v>
      </c>
      <c r="AB22" s="137">
        <v>8501400</v>
      </c>
      <c r="AC22" s="13">
        <v>104.01</v>
      </c>
      <c r="AD22" s="2">
        <f t="shared" si="0"/>
        <v>1.6300000000000097</v>
      </c>
      <c r="AE22" s="196">
        <f t="shared" si="1"/>
        <v>3.0107952857284515E-2</v>
      </c>
    </row>
    <row r="23" spans="23:31" x14ac:dyDescent="0.25">
      <c r="W23" s="191">
        <v>42251</v>
      </c>
      <c r="X23" s="13">
        <v>100.96</v>
      </c>
      <c r="Y23" s="13">
        <v>101.82</v>
      </c>
      <c r="Z23" s="13">
        <v>100.36</v>
      </c>
      <c r="AA23" s="13">
        <v>100.97</v>
      </c>
      <c r="AB23" s="137">
        <v>9205400</v>
      </c>
      <c r="AC23" s="13">
        <v>100.97</v>
      </c>
      <c r="AD23" s="2">
        <f t="shared" si="0"/>
        <v>1.4599999999999937</v>
      </c>
      <c r="AE23" s="196">
        <f t="shared" si="1"/>
        <v>-1.0000980488283129E-2</v>
      </c>
    </row>
    <row r="24" spans="23:31" x14ac:dyDescent="0.25">
      <c r="W24" s="191">
        <v>42250</v>
      </c>
      <c r="X24" s="13">
        <v>102.2</v>
      </c>
      <c r="Y24" s="13">
        <v>103.03</v>
      </c>
      <c r="Z24" s="13">
        <v>101.46</v>
      </c>
      <c r="AA24" s="13">
        <v>101.99</v>
      </c>
      <c r="AB24" s="137">
        <v>8930600</v>
      </c>
      <c r="AC24" s="13">
        <v>101.99</v>
      </c>
      <c r="AD24" s="2">
        <f t="shared" si="0"/>
        <v>1.5700000000000074</v>
      </c>
      <c r="AE24" s="196">
        <f t="shared" si="1"/>
        <v>9.8145058396315044E-4</v>
      </c>
    </row>
    <row r="25" spans="23:31" x14ac:dyDescent="0.25">
      <c r="W25" s="191">
        <v>42249</v>
      </c>
      <c r="X25" s="13">
        <v>100.92</v>
      </c>
      <c r="Y25" s="13">
        <v>101.94</v>
      </c>
      <c r="Z25" s="13">
        <v>99.55</v>
      </c>
      <c r="AA25" s="13">
        <v>101.89</v>
      </c>
      <c r="AB25" s="137">
        <v>12109700</v>
      </c>
      <c r="AC25" s="13">
        <v>101.89</v>
      </c>
      <c r="AD25" s="2">
        <f t="shared" si="0"/>
        <v>2.3900000000000006</v>
      </c>
      <c r="AE25" s="196">
        <f t="shared" si="1"/>
        <v>2.3917194251833918E-2</v>
      </c>
    </row>
    <row r="26" spans="23:31" x14ac:dyDescent="0.25">
      <c r="W26" s="191">
        <v>42248</v>
      </c>
      <c r="X26" s="13">
        <v>99.31</v>
      </c>
      <c r="Y26" s="13">
        <v>101.34</v>
      </c>
      <c r="Z26" s="13">
        <v>99.16</v>
      </c>
      <c r="AA26" s="13">
        <v>99.51</v>
      </c>
      <c r="AB26" s="137">
        <v>14169500</v>
      </c>
      <c r="AC26" s="13">
        <v>99.51</v>
      </c>
      <c r="AD26" s="2">
        <f t="shared" si="0"/>
        <v>2.1800000000000068</v>
      </c>
      <c r="AE26" s="196">
        <f t="shared" si="1"/>
        <v>-2.3262661955241404E-2</v>
      </c>
    </row>
    <row r="27" spans="23:31" x14ac:dyDescent="0.25">
      <c r="W27" s="191">
        <v>42247</v>
      </c>
      <c r="X27" s="13">
        <v>102.3</v>
      </c>
      <c r="Y27" s="13">
        <v>102.46</v>
      </c>
      <c r="Z27" s="13">
        <v>100.91</v>
      </c>
      <c r="AA27" s="13">
        <v>101.88</v>
      </c>
      <c r="AB27" s="137">
        <v>8473600</v>
      </c>
      <c r="AC27" s="13">
        <v>101.88</v>
      </c>
      <c r="AD27" s="2">
        <f t="shared" si="0"/>
        <v>1.5499999999999972</v>
      </c>
      <c r="AE27" s="196">
        <f t="shared" si="1"/>
        <v>-5.8548009367682674E-3</v>
      </c>
    </row>
    <row r="28" spans="23:31" x14ac:dyDescent="0.25">
      <c r="W28" s="191">
        <v>42244</v>
      </c>
      <c r="X28" s="13">
        <v>102.19</v>
      </c>
      <c r="Y28" s="13">
        <v>103.34</v>
      </c>
      <c r="Z28" s="13">
        <v>101.81</v>
      </c>
      <c r="AA28" s="13">
        <v>102.48</v>
      </c>
      <c r="AB28" s="137">
        <v>10992100</v>
      </c>
      <c r="AC28" s="13">
        <v>102.48</v>
      </c>
      <c r="AD28" s="2">
        <f t="shared" si="0"/>
        <v>1.5300000000000011</v>
      </c>
      <c r="AE28" s="196">
        <f t="shared" si="1"/>
        <v>3.0341587550162252E-3</v>
      </c>
    </row>
    <row r="29" spans="23:31" x14ac:dyDescent="0.25">
      <c r="W29" s="191">
        <v>42243</v>
      </c>
      <c r="X29" s="13">
        <v>101.35</v>
      </c>
      <c r="Y29" s="13">
        <v>102.62</v>
      </c>
      <c r="Z29" s="13">
        <v>99.78</v>
      </c>
      <c r="AA29" s="13">
        <v>102.17</v>
      </c>
      <c r="AB29" s="137">
        <v>17378300</v>
      </c>
      <c r="AC29" s="13">
        <v>102.17</v>
      </c>
      <c r="AD29" s="2">
        <f t="shared" si="0"/>
        <v>2.8400000000000034</v>
      </c>
      <c r="AE29" s="196">
        <f t="shared" si="1"/>
        <v>2.9628136652222192E-2</v>
      </c>
    </row>
    <row r="30" spans="23:31" x14ac:dyDescent="0.25">
      <c r="W30" s="191">
        <v>42242</v>
      </c>
      <c r="X30" s="13">
        <v>98.69</v>
      </c>
      <c r="Y30" s="13">
        <v>99.49</v>
      </c>
      <c r="Z30" s="13">
        <v>96.26</v>
      </c>
      <c r="AA30" s="13">
        <v>99.23</v>
      </c>
      <c r="AB30" s="137">
        <v>13691200</v>
      </c>
      <c r="AC30" s="13">
        <v>99.23</v>
      </c>
      <c r="AD30" s="2">
        <f t="shared" si="0"/>
        <v>3.2299999999999898</v>
      </c>
      <c r="AE30" s="196">
        <f t="shared" si="1"/>
        <v>3.4831577849619322E-2</v>
      </c>
    </row>
    <row r="31" spans="23:31" x14ac:dyDescent="0.25">
      <c r="W31" s="191">
        <v>42241</v>
      </c>
      <c r="X31" s="13">
        <v>99.73</v>
      </c>
      <c r="Y31" s="13">
        <v>100.09</v>
      </c>
      <c r="Z31" s="13">
        <v>95.72</v>
      </c>
      <c r="AA31" s="13">
        <v>95.89</v>
      </c>
      <c r="AB31" s="137">
        <v>18961000</v>
      </c>
      <c r="AC31" s="13">
        <v>95.89</v>
      </c>
      <c r="AD31" s="2">
        <f t="shared" si="0"/>
        <v>4.3700000000000045</v>
      </c>
      <c r="AE31" s="196">
        <f t="shared" si="1"/>
        <v>5.5578859060403385E-3</v>
      </c>
    </row>
    <row r="32" spans="23:31" x14ac:dyDescent="0.25">
      <c r="W32" s="191">
        <v>42240</v>
      </c>
      <c r="X32" s="13">
        <v>93.38</v>
      </c>
      <c r="Y32" s="13">
        <v>100</v>
      </c>
      <c r="Z32" s="13">
        <v>90</v>
      </c>
      <c r="AA32" s="13">
        <v>95.36</v>
      </c>
      <c r="AB32" s="137">
        <v>29907400</v>
      </c>
      <c r="AC32" s="13">
        <v>95.36</v>
      </c>
      <c r="AD32" s="2">
        <f t="shared" si="0"/>
        <v>10</v>
      </c>
      <c r="AE32" s="196">
        <f t="shared" si="1"/>
        <v>-3.5208417644678303E-2</v>
      </c>
    </row>
    <row r="33" spans="15:31" x14ac:dyDescent="0.25">
      <c r="W33" s="191">
        <v>42237</v>
      </c>
      <c r="X33" s="13">
        <v>97.5</v>
      </c>
      <c r="Y33" s="13">
        <v>100.63</v>
      </c>
      <c r="Z33" s="13">
        <v>96.61</v>
      </c>
      <c r="AA33" s="13">
        <v>98.84</v>
      </c>
      <c r="AB33" s="137">
        <v>30804400</v>
      </c>
      <c r="AC33" s="13">
        <v>98.84</v>
      </c>
      <c r="AD33" s="2">
        <f t="shared" si="0"/>
        <v>4.019999999999996</v>
      </c>
      <c r="AE33" s="196">
        <f t="shared" si="1"/>
        <v>-1.1797640471905568E-2</v>
      </c>
    </row>
    <row r="34" spans="15:31" x14ac:dyDescent="0.25">
      <c r="W34" s="191">
        <v>42236</v>
      </c>
      <c r="X34" s="13">
        <v>104.34</v>
      </c>
      <c r="Y34" s="13">
        <v>105</v>
      </c>
      <c r="Z34" s="13">
        <v>99.76</v>
      </c>
      <c r="AA34" s="13">
        <v>100.02</v>
      </c>
      <c r="AB34" s="137">
        <v>34534500</v>
      </c>
      <c r="AC34" s="13">
        <v>100.02</v>
      </c>
      <c r="AD34" s="2">
        <f t="shared" si="0"/>
        <v>5.2399999999999949</v>
      </c>
      <c r="AE34" s="196">
        <f t="shared" si="1"/>
        <v>-6.0403945514326041E-2</v>
      </c>
    </row>
    <row r="35" spans="15:31" x14ac:dyDescent="0.25">
      <c r="W35" s="191">
        <v>42235</v>
      </c>
      <c r="X35" s="13">
        <v>106.58</v>
      </c>
      <c r="Y35" s="13">
        <v>107.75</v>
      </c>
      <c r="Z35" s="13">
        <v>105.77</v>
      </c>
      <c r="AA35" s="13">
        <v>106.45</v>
      </c>
      <c r="AB35" s="137">
        <v>9420800</v>
      </c>
      <c r="AC35" s="13">
        <v>106.45</v>
      </c>
      <c r="AD35" s="2">
        <f t="shared" si="0"/>
        <v>1.980000000000004</v>
      </c>
      <c r="AE35" s="196">
        <f t="shared" si="1"/>
        <v>-4.582008602954879E-3</v>
      </c>
    </row>
    <row r="36" spans="15:31" x14ac:dyDescent="0.25">
      <c r="W36" s="191">
        <v>42234</v>
      </c>
      <c r="X36" s="13">
        <v>108.04</v>
      </c>
      <c r="Y36" s="13">
        <v>108.25</v>
      </c>
      <c r="Z36" s="13">
        <v>106.8</v>
      </c>
      <c r="AA36" s="13">
        <v>106.94</v>
      </c>
      <c r="AB36" s="137">
        <v>11969000</v>
      </c>
      <c r="AC36" s="13">
        <v>106.94</v>
      </c>
      <c r="AD36" s="2">
        <f t="shared" si="0"/>
        <v>1.4500000000000028</v>
      </c>
      <c r="AE36" s="196">
        <f t="shared" si="1"/>
        <v>-1.934892251260889E-2</v>
      </c>
    </row>
    <row r="37" spans="15:31" x14ac:dyDescent="0.25">
      <c r="W37" s="191">
        <v>42233</v>
      </c>
      <c r="X37" s="13">
        <v>107.3</v>
      </c>
      <c r="Y37" s="13">
        <v>109.28</v>
      </c>
      <c r="Z37" s="13">
        <v>106.84</v>
      </c>
      <c r="AA37" s="13">
        <v>109.05</v>
      </c>
      <c r="AB37" s="137">
        <v>7922300</v>
      </c>
      <c r="AC37" s="13">
        <v>109.05</v>
      </c>
      <c r="AD37" s="2">
        <f t="shared" si="0"/>
        <v>2.4399999999999977</v>
      </c>
      <c r="AE37" s="196">
        <f t="shared" si="1"/>
        <v>1.7637178051511659E-2</v>
      </c>
    </row>
    <row r="38" spans="15:31" x14ac:dyDescent="0.25">
      <c r="W38" s="191">
        <v>42230</v>
      </c>
      <c r="X38" s="13">
        <v>107.61</v>
      </c>
      <c r="Y38" s="13">
        <v>107.67</v>
      </c>
      <c r="Z38" s="13">
        <v>106.52</v>
      </c>
      <c r="AA38" s="13">
        <v>107.16</v>
      </c>
      <c r="AB38" s="137">
        <v>7088700</v>
      </c>
      <c r="AC38" s="13">
        <v>107.16</v>
      </c>
      <c r="AD38" s="2">
        <f t="shared" si="0"/>
        <v>1.1500000000000057</v>
      </c>
      <c r="AE38" s="196">
        <f t="shared" si="1"/>
        <v>-3.3482142857143016E-3</v>
      </c>
    </row>
    <row r="39" spans="15:31" x14ac:dyDescent="0.25">
      <c r="W39" s="191">
        <v>42229</v>
      </c>
      <c r="X39" s="13">
        <v>107.21</v>
      </c>
      <c r="Y39" s="13">
        <v>108.51</v>
      </c>
      <c r="Z39" s="13">
        <v>106.75</v>
      </c>
      <c r="AA39" s="13">
        <v>107.52</v>
      </c>
      <c r="AB39" s="137">
        <v>9698500</v>
      </c>
      <c r="AC39" s="13">
        <v>107.52</v>
      </c>
      <c r="AD39" s="2">
        <f t="shared" si="0"/>
        <v>1.7600000000000051</v>
      </c>
      <c r="AE39" s="196">
        <f t="shared" si="1"/>
        <v>4.9537339938312552E-3</v>
      </c>
    </row>
    <row r="40" spans="15:31" ht="20.25" thickBot="1" x14ac:dyDescent="0.35">
      <c r="O40" s="264" t="s">
        <v>83</v>
      </c>
      <c r="P40" s="264"/>
      <c r="T40" s="133" t="s">
        <v>144</v>
      </c>
      <c r="W40" s="191">
        <v>42228</v>
      </c>
      <c r="X40" s="13">
        <v>107</v>
      </c>
      <c r="Y40" s="13">
        <v>107.44</v>
      </c>
      <c r="Z40" s="13">
        <v>105.51</v>
      </c>
      <c r="AA40" s="13">
        <v>106.99</v>
      </c>
      <c r="AB40" s="137">
        <v>16923500</v>
      </c>
      <c r="AC40" s="13">
        <v>106.99</v>
      </c>
      <c r="AD40" s="2">
        <f t="shared" si="0"/>
        <v>1.9299999999999926</v>
      </c>
      <c r="AE40" s="196">
        <f t="shared" si="1"/>
        <v>-9.3518518518519445E-3</v>
      </c>
    </row>
    <row r="41" spans="15:31" ht="15.75" thickTop="1" x14ac:dyDescent="0.25">
      <c r="O41" s="125">
        <v>1.1000000000000001</v>
      </c>
      <c r="P41" s="125">
        <f>O41*$Q$4</f>
        <v>114.14700000000001</v>
      </c>
      <c r="Q41" s="2"/>
      <c r="T41" s="186" t="s">
        <v>126</v>
      </c>
      <c r="U41" s="140">
        <v>102.67</v>
      </c>
      <c r="W41" s="191">
        <v>42227</v>
      </c>
      <c r="X41" s="13">
        <v>110.34</v>
      </c>
      <c r="Y41" s="13">
        <v>110.49</v>
      </c>
      <c r="Z41" s="13">
        <v>107.95</v>
      </c>
      <c r="AA41" s="13">
        <v>108</v>
      </c>
      <c r="AB41" s="137">
        <v>13528500</v>
      </c>
      <c r="AC41" s="13">
        <v>108</v>
      </c>
      <c r="AD41" s="2">
        <f t="shared" si="0"/>
        <v>2.539999999999992</v>
      </c>
      <c r="AE41" s="196">
        <f t="shared" si="1"/>
        <v>-2.7027027027026973E-2</v>
      </c>
    </row>
    <row r="42" spans="15:31" x14ac:dyDescent="0.25">
      <c r="O42" s="125">
        <v>1.0900000000000001</v>
      </c>
      <c r="P42" s="125">
        <f t="shared" ref="P42:P61" si="2">O42*$Q$4</f>
        <v>113.1093</v>
      </c>
      <c r="Q42" s="2"/>
      <c r="T42" s="135" t="s">
        <v>127</v>
      </c>
      <c r="U42" s="130">
        <v>101.21</v>
      </c>
      <c r="W42" s="191">
        <v>42226</v>
      </c>
      <c r="X42" s="13">
        <v>110</v>
      </c>
      <c r="Y42" s="13">
        <v>111</v>
      </c>
      <c r="Z42" s="13">
        <v>109.74</v>
      </c>
      <c r="AA42" s="13">
        <v>111</v>
      </c>
      <c r="AB42" s="137">
        <v>11477400</v>
      </c>
      <c r="AC42" s="13">
        <v>111</v>
      </c>
      <c r="AD42" s="2">
        <f t="shared" si="0"/>
        <v>1.2600000000000051</v>
      </c>
      <c r="AE42" s="196">
        <f t="shared" si="1"/>
        <v>1.5089163237311354E-2</v>
      </c>
    </row>
    <row r="43" spans="15:31" x14ac:dyDescent="0.25">
      <c r="O43" s="125">
        <v>1.08</v>
      </c>
      <c r="P43" s="125">
        <f t="shared" si="2"/>
        <v>112.0716</v>
      </c>
      <c r="Q43" s="2"/>
      <c r="T43" s="135" t="s">
        <v>128</v>
      </c>
      <c r="U43" s="130" t="s">
        <v>293</v>
      </c>
      <c r="W43" s="191">
        <v>42223</v>
      </c>
      <c r="X43" s="13">
        <v>108.75</v>
      </c>
      <c r="Y43" s="13">
        <v>109.56</v>
      </c>
      <c r="Z43" s="13">
        <v>107.66</v>
      </c>
      <c r="AA43" s="13">
        <v>109.35</v>
      </c>
      <c r="AB43" s="137">
        <v>15771600</v>
      </c>
      <c r="AC43" s="13">
        <v>109.35</v>
      </c>
      <c r="AD43" s="2">
        <f t="shared" si="0"/>
        <v>1.9000000000000057</v>
      </c>
      <c r="AE43" s="196">
        <f t="shared" si="1"/>
        <v>7.369875633348677E-3</v>
      </c>
    </row>
    <row r="44" spans="15:31" x14ac:dyDescent="0.25">
      <c r="O44" s="125">
        <v>1.07</v>
      </c>
      <c r="P44" s="125">
        <f t="shared" si="2"/>
        <v>111.0339</v>
      </c>
      <c r="Q44" s="2"/>
      <c r="T44" s="135" t="s">
        <v>129</v>
      </c>
      <c r="U44" s="130" t="s">
        <v>294</v>
      </c>
      <c r="W44" s="191">
        <v>42222</v>
      </c>
      <c r="X44" s="13">
        <v>110.4</v>
      </c>
      <c r="Y44" s="13">
        <v>110.4</v>
      </c>
      <c r="Z44" s="13">
        <v>104.24</v>
      </c>
      <c r="AA44" s="13">
        <v>108.55</v>
      </c>
      <c r="AB44" s="137">
        <v>57175200</v>
      </c>
      <c r="AC44" s="13">
        <v>108.55</v>
      </c>
      <c r="AD44" s="2">
        <f t="shared" si="0"/>
        <v>6.1600000000000108</v>
      </c>
      <c r="AE44" s="196">
        <f t="shared" si="1"/>
        <v>-1.7913688591332688E-2</v>
      </c>
    </row>
    <row r="45" spans="15:31" x14ac:dyDescent="0.25">
      <c r="O45" s="125">
        <v>1.06</v>
      </c>
      <c r="P45" s="125">
        <f t="shared" si="2"/>
        <v>109.9962</v>
      </c>
      <c r="Q45" s="2"/>
      <c r="T45" s="135" t="s">
        <v>130</v>
      </c>
      <c r="U45" s="130">
        <v>118.57</v>
      </c>
      <c r="W45" s="191">
        <v>42221</v>
      </c>
      <c r="X45" s="13">
        <v>110.83</v>
      </c>
      <c r="Y45" s="13">
        <v>113.95</v>
      </c>
      <c r="Z45" s="13">
        <v>109.5</v>
      </c>
      <c r="AA45" s="13">
        <v>110.53</v>
      </c>
      <c r="AB45" s="137">
        <v>60905900</v>
      </c>
      <c r="AC45" s="13">
        <v>110.53</v>
      </c>
      <c r="AD45" s="2">
        <f t="shared" si="0"/>
        <v>4.4500000000000028</v>
      </c>
      <c r="AE45" s="196">
        <f t="shared" si="1"/>
        <v>-9.1708439477360515E-2</v>
      </c>
    </row>
    <row r="46" spans="15:31" x14ac:dyDescent="0.25">
      <c r="O46" s="125">
        <v>1.05</v>
      </c>
      <c r="P46" s="125">
        <f t="shared" si="2"/>
        <v>108.9585</v>
      </c>
      <c r="Q46" s="2"/>
      <c r="T46" s="135" t="s">
        <v>131</v>
      </c>
      <c r="U46" s="130">
        <v>1.6279699999999999</v>
      </c>
      <c r="W46" s="191">
        <v>42220</v>
      </c>
      <c r="X46" s="13">
        <v>121.5</v>
      </c>
      <c r="Y46" s="13">
        <v>122.08</v>
      </c>
      <c r="Z46" s="13">
        <v>120.61</v>
      </c>
      <c r="AA46" s="13">
        <v>121.69</v>
      </c>
      <c r="AB46" s="137">
        <v>10018300</v>
      </c>
      <c r="AC46" s="13">
        <v>121.69</v>
      </c>
      <c r="AD46" s="2">
        <f t="shared" si="0"/>
        <v>1.4699999999999989</v>
      </c>
      <c r="AE46" s="196">
        <f t="shared" si="1"/>
        <v>4.7060766182298597E-3</v>
      </c>
    </row>
    <row r="47" spans="15:31" x14ac:dyDescent="0.25">
      <c r="O47" s="125">
        <v>1.04</v>
      </c>
      <c r="P47" s="125">
        <f t="shared" si="2"/>
        <v>107.9208</v>
      </c>
      <c r="Q47" s="2"/>
      <c r="T47" s="135" t="s">
        <v>132</v>
      </c>
      <c r="U47" s="130" t="s">
        <v>295</v>
      </c>
      <c r="W47" s="191">
        <v>42219</v>
      </c>
      <c r="X47" s="13">
        <v>120.88</v>
      </c>
      <c r="Y47" s="13">
        <v>121.73</v>
      </c>
      <c r="Z47" s="13">
        <v>120.17</v>
      </c>
      <c r="AA47" s="13">
        <v>121.12</v>
      </c>
      <c r="AB47" s="137">
        <v>8323300</v>
      </c>
      <c r="AC47" s="13">
        <v>121.12</v>
      </c>
      <c r="AD47" s="2">
        <f t="shared" si="0"/>
        <v>1.5600000000000023</v>
      </c>
      <c r="AE47" s="196">
        <f t="shared" si="1"/>
        <v>9.3333333333334156E-3</v>
      </c>
    </row>
    <row r="48" spans="15:31" x14ac:dyDescent="0.25">
      <c r="O48" s="125">
        <v>1.03</v>
      </c>
      <c r="P48" s="125">
        <f t="shared" si="2"/>
        <v>106.8831</v>
      </c>
      <c r="Q48" s="2"/>
      <c r="T48" s="135"/>
      <c r="U48" s="130"/>
      <c r="W48" s="191">
        <v>42216</v>
      </c>
      <c r="X48" s="13">
        <v>120.12</v>
      </c>
      <c r="Y48" s="13">
        <v>120.72</v>
      </c>
      <c r="Z48" s="13">
        <v>119.6</v>
      </c>
      <c r="AA48" s="13">
        <v>120</v>
      </c>
      <c r="AB48" s="137">
        <v>5691500</v>
      </c>
      <c r="AC48" s="13">
        <v>120</v>
      </c>
      <c r="AD48" s="2">
        <f t="shared" si="0"/>
        <v>1.1200000000000045</v>
      </c>
      <c r="AE48" s="196">
        <f t="shared" si="1"/>
        <v>-2.4993751562107924E-4</v>
      </c>
    </row>
    <row r="49" spans="15:31" x14ac:dyDescent="0.25">
      <c r="O49" s="125">
        <v>1.02</v>
      </c>
      <c r="P49" s="125">
        <f t="shared" si="2"/>
        <v>105.8454</v>
      </c>
      <c r="Q49" s="2"/>
      <c r="T49" s="135" t="s">
        <v>133</v>
      </c>
      <c r="U49" s="130" t="s">
        <v>296</v>
      </c>
      <c r="W49" s="191">
        <v>42215</v>
      </c>
      <c r="X49" s="13">
        <v>119.71</v>
      </c>
      <c r="Y49" s="13">
        <v>120.35</v>
      </c>
      <c r="Z49" s="13">
        <v>119.01</v>
      </c>
      <c r="AA49" s="13">
        <v>120.03</v>
      </c>
      <c r="AB49" s="137">
        <v>4412400</v>
      </c>
      <c r="AC49" s="13">
        <v>120.03</v>
      </c>
      <c r="AD49" s="2">
        <f t="shared" si="0"/>
        <v>1.3399999999999892</v>
      </c>
      <c r="AE49" s="196">
        <f t="shared" si="1"/>
        <v>1.5854472630172367E-3</v>
      </c>
    </row>
    <row r="50" spans="15:31" x14ac:dyDescent="0.25">
      <c r="O50" s="125">
        <v>1.01</v>
      </c>
      <c r="P50" s="125">
        <f t="shared" si="2"/>
        <v>104.8077</v>
      </c>
      <c r="Q50" s="2"/>
      <c r="T50" s="135" t="s">
        <v>134</v>
      </c>
      <c r="U50" s="130" t="s">
        <v>297</v>
      </c>
      <c r="W50" s="191">
        <v>42214</v>
      </c>
      <c r="X50" s="13">
        <v>118.85</v>
      </c>
      <c r="Y50" s="13">
        <v>119.86</v>
      </c>
      <c r="Z50" s="13">
        <v>118.41</v>
      </c>
      <c r="AA50" s="13">
        <v>119.84</v>
      </c>
      <c r="AB50" s="137">
        <v>6062600</v>
      </c>
      <c r="AC50" s="13">
        <v>119.84</v>
      </c>
      <c r="AD50" s="2">
        <f t="shared" si="0"/>
        <v>1.4500000000000028</v>
      </c>
      <c r="AE50" s="196">
        <f t="shared" si="1"/>
        <v>1.1649501941583651E-2</v>
      </c>
    </row>
    <row r="51" spans="15:31" x14ac:dyDescent="0.25">
      <c r="O51" s="125">
        <v>1</v>
      </c>
      <c r="P51" s="125">
        <f t="shared" si="2"/>
        <v>103.77</v>
      </c>
      <c r="Q51" s="2"/>
      <c r="T51" s="135" t="s">
        <v>135</v>
      </c>
      <c r="U51" s="132">
        <v>9105646</v>
      </c>
      <c r="W51" s="191">
        <v>42213</v>
      </c>
      <c r="X51" s="13">
        <v>118.68</v>
      </c>
      <c r="Y51" s="13">
        <v>118.9</v>
      </c>
      <c r="Z51" s="13">
        <v>117.87</v>
      </c>
      <c r="AA51" s="13">
        <v>118.46</v>
      </c>
      <c r="AB51" s="137">
        <v>6366100</v>
      </c>
      <c r="AC51" s="13">
        <v>118.46</v>
      </c>
      <c r="AD51" s="2">
        <f t="shared" si="0"/>
        <v>1.0300000000000011</v>
      </c>
      <c r="AE51" s="196">
        <f t="shared" si="1"/>
        <v>1.775898520084418E-3</v>
      </c>
    </row>
    <row r="52" spans="15:31" x14ac:dyDescent="0.25">
      <c r="O52" s="125">
        <v>0.99</v>
      </c>
      <c r="P52" s="125">
        <f t="shared" si="2"/>
        <v>102.7323</v>
      </c>
      <c r="Q52" s="2"/>
      <c r="T52" s="135" t="s">
        <v>140</v>
      </c>
      <c r="U52" s="132">
        <v>11378200</v>
      </c>
      <c r="W52" s="191">
        <v>42212</v>
      </c>
      <c r="X52" s="13">
        <v>118.63</v>
      </c>
      <c r="Y52" s="13">
        <v>118.8</v>
      </c>
      <c r="Z52" s="13">
        <v>117.78</v>
      </c>
      <c r="AA52" s="13">
        <v>118.25</v>
      </c>
      <c r="AB52" s="137">
        <v>5174800</v>
      </c>
      <c r="AC52" s="13">
        <v>118.25</v>
      </c>
      <c r="AD52" s="2">
        <f t="shared" si="0"/>
        <v>1.019999999999996</v>
      </c>
      <c r="AE52" s="196">
        <f t="shared" si="1"/>
        <v>-5.5504162812211044E-3</v>
      </c>
    </row>
    <row r="53" spans="15:31" x14ac:dyDescent="0.25">
      <c r="O53" s="125">
        <v>0.98</v>
      </c>
      <c r="P53" s="125">
        <f t="shared" si="2"/>
        <v>101.69459999999999</v>
      </c>
      <c r="Q53" s="2"/>
      <c r="T53" s="135" t="s">
        <v>136</v>
      </c>
      <c r="U53" s="130" t="s">
        <v>298</v>
      </c>
      <c r="W53" s="191">
        <v>42209</v>
      </c>
      <c r="X53" s="13">
        <v>119.35</v>
      </c>
      <c r="Y53" s="13">
        <v>119.8</v>
      </c>
      <c r="Z53" s="13">
        <v>118.58</v>
      </c>
      <c r="AA53" s="13">
        <v>118.91</v>
      </c>
      <c r="AB53" s="137">
        <v>4084300</v>
      </c>
      <c r="AC53" s="13">
        <v>118.91</v>
      </c>
      <c r="AD53" s="2">
        <f t="shared" si="0"/>
        <v>1.2199999999999989</v>
      </c>
      <c r="AE53" s="196">
        <f t="shared" si="1"/>
        <v>9.2592592592599665E-4</v>
      </c>
    </row>
    <row r="54" spans="15:31" x14ac:dyDescent="0.25">
      <c r="O54" s="125">
        <v>0.97</v>
      </c>
      <c r="P54" s="125">
        <f t="shared" si="2"/>
        <v>100.65689999999999</v>
      </c>
      <c r="T54" s="135" t="s">
        <v>141</v>
      </c>
      <c r="U54" s="130">
        <v>21.45</v>
      </c>
      <c r="W54" s="191">
        <v>42208</v>
      </c>
      <c r="X54" s="13">
        <v>119.3</v>
      </c>
      <c r="Y54" s="13">
        <v>119.67</v>
      </c>
      <c r="Z54" s="13">
        <v>118.57</v>
      </c>
      <c r="AA54" s="13">
        <v>118.8</v>
      </c>
      <c r="AB54" s="137">
        <v>3304600</v>
      </c>
      <c r="AC54" s="13">
        <v>118.8</v>
      </c>
      <c r="AD54" s="2">
        <f t="shared" si="0"/>
        <v>1.1000000000000085</v>
      </c>
      <c r="AE54" s="196">
        <f t="shared" si="1"/>
        <v>-4.4414648453867667E-3</v>
      </c>
    </row>
    <row r="55" spans="15:31" x14ac:dyDescent="0.25">
      <c r="O55" s="125">
        <v>0.96</v>
      </c>
      <c r="P55" s="125">
        <f t="shared" si="2"/>
        <v>99.619199999999992</v>
      </c>
      <c r="T55" s="135" t="s">
        <v>142</v>
      </c>
      <c r="U55" s="130">
        <v>4.8</v>
      </c>
      <c r="W55" s="191">
        <v>42207</v>
      </c>
      <c r="X55" s="13">
        <v>119.28</v>
      </c>
      <c r="Y55" s="13">
        <v>119.7</v>
      </c>
      <c r="Z55" s="13">
        <v>118.93</v>
      </c>
      <c r="AA55" s="13">
        <v>119.33</v>
      </c>
      <c r="AB55" s="137">
        <v>4711800</v>
      </c>
      <c r="AC55" s="13">
        <v>119.33</v>
      </c>
      <c r="AD55" s="2">
        <f t="shared" si="0"/>
        <v>0.76999999999999602</v>
      </c>
      <c r="AE55" s="196">
        <f t="shared" si="1"/>
        <v>1.6763054228485785E-4</v>
      </c>
    </row>
    <row r="56" spans="15:31" x14ac:dyDescent="0.25">
      <c r="O56" s="125">
        <v>0.95</v>
      </c>
      <c r="P56" s="125">
        <f t="shared" si="2"/>
        <v>98.581499999999991</v>
      </c>
      <c r="T56" s="135" t="s">
        <v>137</v>
      </c>
      <c r="U56" s="130" t="s">
        <v>299</v>
      </c>
      <c r="W56" s="191">
        <v>42206</v>
      </c>
      <c r="X56" s="13">
        <v>119.76</v>
      </c>
      <c r="Y56" s="13">
        <v>119.8</v>
      </c>
      <c r="Z56" s="13">
        <v>118.83</v>
      </c>
      <c r="AA56" s="13">
        <v>119.31</v>
      </c>
      <c r="AB56" s="137">
        <v>4375400</v>
      </c>
      <c r="AC56" s="13">
        <v>119.31</v>
      </c>
      <c r="AD56" s="2">
        <f t="shared" si="0"/>
        <v>0.96999999999999886</v>
      </c>
      <c r="AE56" s="196">
        <f t="shared" si="1"/>
        <v>-2.2579026593075868E-3</v>
      </c>
    </row>
    <row r="57" spans="15:31" x14ac:dyDescent="0.25">
      <c r="O57" s="125">
        <v>0.94</v>
      </c>
      <c r="P57" s="125">
        <f t="shared" si="2"/>
        <v>97.54379999999999</v>
      </c>
      <c r="W57" s="191">
        <v>42205</v>
      </c>
      <c r="X57" s="13">
        <v>119.29</v>
      </c>
      <c r="Y57" s="13">
        <v>119.9</v>
      </c>
      <c r="Z57" s="13">
        <v>118.89</v>
      </c>
      <c r="AA57" s="13">
        <v>119.58</v>
      </c>
      <c r="AB57" s="137">
        <v>6611400</v>
      </c>
      <c r="AC57" s="13">
        <v>119.58</v>
      </c>
      <c r="AD57" s="2">
        <f t="shared" si="0"/>
        <v>1.0100000000000051</v>
      </c>
      <c r="AE57" s="196">
        <f t="shared" si="1"/>
        <v>6.0575466935890443E-3</v>
      </c>
    </row>
    <row r="58" spans="15:31" x14ac:dyDescent="0.25">
      <c r="O58" s="125">
        <v>0.93</v>
      </c>
      <c r="P58" s="125">
        <f t="shared" si="2"/>
        <v>96.506100000000004</v>
      </c>
      <c r="W58" s="191">
        <v>42202</v>
      </c>
      <c r="X58" s="13">
        <v>118.69</v>
      </c>
      <c r="Y58" s="13">
        <v>118.9</v>
      </c>
      <c r="Z58" s="13">
        <v>118.03</v>
      </c>
      <c r="AA58" s="13">
        <v>118.86</v>
      </c>
      <c r="AB58" s="137">
        <v>5106200</v>
      </c>
      <c r="AC58" s="13">
        <v>118.86</v>
      </c>
      <c r="AD58" s="2">
        <f t="shared" si="0"/>
        <v>0.87000000000000455</v>
      </c>
      <c r="AE58" s="196">
        <f t="shared" si="1"/>
        <v>-1.7636684303350414E-3</v>
      </c>
    </row>
    <row r="59" spans="15:31" x14ac:dyDescent="0.25">
      <c r="O59" s="125">
        <v>0.92</v>
      </c>
      <c r="P59" s="125">
        <f t="shared" si="2"/>
        <v>95.468400000000003</v>
      </c>
      <c r="W59" s="191">
        <v>42201</v>
      </c>
      <c r="X59" s="13">
        <v>119</v>
      </c>
      <c r="Y59" s="13">
        <v>119.15</v>
      </c>
      <c r="Z59" s="13">
        <v>118.54</v>
      </c>
      <c r="AA59" s="13">
        <v>119.07</v>
      </c>
      <c r="AB59" s="137">
        <v>6293500</v>
      </c>
      <c r="AC59" s="13">
        <v>119.07</v>
      </c>
      <c r="AD59" s="2">
        <f t="shared" si="0"/>
        <v>0.60999999999999943</v>
      </c>
      <c r="AE59" s="196">
        <f t="shared" si="1"/>
        <v>6.5088757396449815E-3</v>
      </c>
    </row>
    <row r="60" spans="15:31" x14ac:dyDescent="0.25">
      <c r="O60" s="125">
        <v>0.91</v>
      </c>
      <c r="P60" s="125">
        <f t="shared" si="2"/>
        <v>94.430700000000002</v>
      </c>
      <c r="W60" s="191">
        <v>42200</v>
      </c>
      <c r="X60" s="13">
        <v>118.04</v>
      </c>
      <c r="Y60" s="13">
        <v>118.9</v>
      </c>
      <c r="Z60" s="13">
        <v>117.85</v>
      </c>
      <c r="AA60" s="13">
        <v>118.3</v>
      </c>
      <c r="AB60" s="137">
        <v>4838400</v>
      </c>
      <c r="AC60" s="13">
        <v>118.3</v>
      </c>
      <c r="AD60" s="2">
        <f t="shared" si="0"/>
        <v>1.0500000000000114</v>
      </c>
      <c r="AE60" s="196">
        <f t="shared" si="1"/>
        <v>3.8184132371659185E-3</v>
      </c>
    </row>
    <row r="61" spans="15:31" x14ac:dyDescent="0.25">
      <c r="O61" s="125">
        <v>0.9</v>
      </c>
      <c r="P61" s="125">
        <f t="shared" si="2"/>
        <v>93.393000000000001</v>
      </c>
      <c r="W61" s="191">
        <v>42199</v>
      </c>
      <c r="X61" s="13">
        <v>118.03</v>
      </c>
      <c r="Y61" s="13">
        <v>118.14</v>
      </c>
      <c r="Z61" s="13">
        <v>117.7</v>
      </c>
      <c r="AA61" s="13">
        <v>117.85</v>
      </c>
      <c r="AB61" s="137">
        <v>5049000</v>
      </c>
      <c r="AC61" s="13">
        <v>117.85</v>
      </c>
      <c r="AD61" s="2">
        <f t="shared" si="0"/>
        <v>0.43999999999999773</v>
      </c>
      <c r="AE61" s="196">
        <f t="shared" si="1"/>
        <v>-1.6941973739941218E-3</v>
      </c>
    </row>
    <row r="62" spans="15:31" x14ac:dyDescent="0.25">
      <c r="W62" s="191">
        <v>42198</v>
      </c>
      <c r="X62" s="13">
        <v>117.75</v>
      </c>
      <c r="Y62" s="13">
        <v>118.31</v>
      </c>
      <c r="Z62" s="13">
        <v>117.25</v>
      </c>
      <c r="AA62" s="13">
        <v>118.05</v>
      </c>
      <c r="AB62" s="137">
        <v>7595200</v>
      </c>
      <c r="AC62" s="13">
        <v>118.05</v>
      </c>
      <c r="AD62" s="2">
        <f t="shared" si="0"/>
        <v>1.0600000000000023</v>
      </c>
      <c r="AE62" s="196">
        <f t="shared" si="1"/>
        <v>1.3826863620748808E-2</v>
      </c>
    </row>
    <row r="63" spans="15:31" x14ac:dyDescent="0.25">
      <c r="W63" s="191">
        <v>42195</v>
      </c>
      <c r="X63" s="13">
        <v>117.05</v>
      </c>
      <c r="Y63" s="13">
        <v>117.43</v>
      </c>
      <c r="Z63" s="13">
        <v>115.67</v>
      </c>
      <c r="AA63" s="13">
        <v>116.44</v>
      </c>
      <c r="AB63" s="137">
        <v>7020700</v>
      </c>
      <c r="AC63" s="13">
        <v>116.44</v>
      </c>
      <c r="AD63" s="2">
        <f t="shared" si="0"/>
        <v>1.7600000000000051</v>
      </c>
      <c r="AE63" s="196">
        <f t="shared" si="1"/>
        <v>7.2664359861591699E-3</v>
      </c>
    </row>
    <row r="64" spans="15:31" x14ac:dyDescent="0.25">
      <c r="W64" s="191">
        <v>42194</v>
      </c>
      <c r="X64" s="13">
        <v>116.83</v>
      </c>
      <c r="Y64" s="13">
        <v>117.21</v>
      </c>
      <c r="Z64" s="13">
        <v>115.51</v>
      </c>
      <c r="AA64" s="13">
        <v>115.6</v>
      </c>
      <c r="AB64" s="137">
        <v>7016800</v>
      </c>
      <c r="AC64" s="13">
        <v>115.6</v>
      </c>
      <c r="AD64" s="2">
        <f t="shared" si="0"/>
        <v>1.6999999999999886</v>
      </c>
      <c r="AE64" s="196">
        <f t="shared" si="1"/>
        <v>3.5593367479815896E-3</v>
      </c>
    </row>
    <row r="65" spans="23:31" x14ac:dyDescent="0.25">
      <c r="W65" s="191">
        <v>42193</v>
      </c>
      <c r="X65" s="13">
        <v>116.5</v>
      </c>
      <c r="Y65" s="13">
        <v>116.68</v>
      </c>
      <c r="Z65" s="13">
        <v>115.11</v>
      </c>
      <c r="AA65" s="13">
        <v>115.19</v>
      </c>
      <c r="AB65" s="137">
        <v>8445200</v>
      </c>
      <c r="AC65" s="13">
        <v>115.19</v>
      </c>
      <c r="AD65" s="2">
        <f t="shared" si="0"/>
        <v>1.5700000000000074</v>
      </c>
      <c r="AE65" s="196">
        <f t="shared" si="1"/>
        <v>-1.6310845431255272E-2</v>
      </c>
    </row>
    <row r="66" spans="23:31" x14ac:dyDescent="0.25">
      <c r="W66" s="191">
        <v>42192</v>
      </c>
      <c r="X66" s="13">
        <v>116.42</v>
      </c>
      <c r="Y66" s="13">
        <v>117.19</v>
      </c>
      <c r="Z66" s="13">
        <v>114.86</v>
      </c>
      <c r="AA66" s="13">
        <v>117.1</v>
      </c>
      <c r="AB66" s="137">
        <v>8359900</v>
      </c>
      <c r="AC66" s="13">
        <v>117.1</v>
      </c>
      <c r="AD66" s="2">
        <f t="shared" si="0"/>
        <v>2.3299999999999983</v>
      </c>
      <c r="AE66" s="196">
        <f t="shared" si="1"/>
        <v>1.2100259291270454E-2</v>
      </c>
    </row>
    <row r="67" spans="23:31" x14ac:dyDescent="0.25">
      <c r="W67" s="191">
        <v>42191</v>
      </c>
      <c r="X67" s="13">
        <v>114.47</v>
      </c>
      <c r="Y67" s="13">
        <v>115.86</v>
      </c>
      <c r="Z67" s="13">
        <v>114.27</v>
      </c>
      <c r="AA67" s="13">
        <v>115.7</v>
      </c>
      <c r="AB67" s="137">
        <v>5880500</v>
      </c>
      <c r="AC67" s="13">
        <v>115.7</v>
      </c>
      <c r="AD67" s="2">
        <f t="shared" ref="AD67" si="3">Y67-Z67</f>
        <v>1.5900000000000034</v>
      </c>
      <c r="AE67" s="196" t="e">
        <f>AC67/#REF!-1</f>
        <v>#REF!</v>
      </c>
    </row>
    <row r="68" spans="23:31" x14ac:dyDescent="0.25">
      <c r="W68" s="191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96" t="e">
        <f>#REF!/AC68-1</f>
        <v>#REF!</v>
      </c>
    </row>
    <row r="69" spans="23:31" x14ac:dyDescent="0.25">
      <c r="AD69" s="2">
        <f>Y68-Z68</f>
        <v>0</v>
      </c>
      <c r="AE69" s="196" t="e">
        <f>AC68/AC69-1</f>
        <v>#DIV/0!</v>
      </c>
    </row>
  </sheetData>
  <mergeCells count="1">
    <mergeCell ref="O40:P40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35" t="s">
        <v>221</v>
      </c>
      <c r="AE1" s="135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1">
        <v>42283</v>
      </c>
      <c r="X2" s="13">
        <v>98.82</v>
      </c>
      <c r="Y2" s="13">
        <v>98.9</v>
      </c>
      <c r="Z2" s="13">
        <v>95.05</v>
      </c>
      <c r="AA2" s="13">
        <v>97.54</v>
      </c>
      <c r="AB2" s="137">
        <v>14842700</v>
      </c>
      <c r="AC2" s="13">
        <v>97.54</v>
      </c>
      <c r="AD2" s="56">
        <f>Y2-Z2</f>
        <v>3.8500000000000085</v>
      </c>
      <c r="AE2" s="248">
        <f>AC2/AC3-1</f>
        <v>-1.7328228893814246E-2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1">
        <v>42282</v>
      </c>
      <c r="X3" s="13">
        <v>99.99</v>
      </c>
      <c r="Y3" s="13">
        <v>101.3</v>
      </c>
      <c r="Z3" s="13">
        <v>97.66</v>
      </c>
      <c r="AA3" s="13">
        <v>99.26</v>
      </c>
      <c r="AB3" s="137">
        <v>14459300</v>
      </c>
      <c r="AC3" s="13">
        <v>99.26</v>
      </c>
      <c r="AD3" s="56">
        <f t="shared" ref="AD3:AD66" si="0">Y3-Z3</f>
        <v>3.6400000000000006</v>
      </c>
      <c r="AE3" s="248">
        <f t="shared" ref="AE3:AE66" si="1">AC3/AC4-1</f>
        <v>9.9715099715100841E-3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97.54</v>
      </c>
      <c r="W4" s="191">
        <v>42279</v>
      </c>
      <c r="X4" s="13">
        <v>95.54</v>
      </c>
      <c r="Y4" s="13">
        <v>98.31</v>
      </c>
      <c r="Z4" s="13">
        <v>94.37</v>
      </c>
      <c r="AA4" s="13">
        <v>98.28</v>
      </c>
      <c r="AB4" s="137">
        <v>19052800</v>
      </c>
      <c r="AC4" s="13">
        <v>98.28</v>
      </c>
      <c r="AD4" s="56">
        <f t="shared" si="0"/>
        <v>3.9399999999999977</v>
      </c>
      <c r="AE4" s="248">
        <f t="shared" si="1"/>
        <v>1.0176045588683458E-4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2438.5</v>
      </c>
      <c r="T5" s="1">
        <v>42248</v>
      </c>
      <c r="U5" t="s">
        <v>309</v>
      </c>
      <c r="W5" s="191">
        <v>42278</v>
      </c>
      <c r="X5" s="13">
        <v>98.54</v>
      </c>
      <c r="Y5" s="13">
        <v>98.79</v>
      </c>
      <c r="Z5" s="13">
        <v>96.35</v>
      </c>
      <c r="AA5" s="13">
        <v>98.27</v>
      </c>
      <c r="AB5" s="137">
        <v>13345900</v>
      </c>
      <c r="AC5" s="13">
        <v>98.27</v>
      </c>
      <c r="AD5" s="56">
        <f t="shared" si="0"/>
        <v>2.4400000000000119</v>
      </c>
      <c r="AE5" s="248">
        <f t="shared" si="1"/>
        <v>8.1474691923810738E-4</v>
      </c>
    </row>
    <row r="6" spans="1:31" x14ac:dyDescent="0.25">
      <c r="O6" s="15" t="s">
        <v>64</v>
      </c>
      <c r="Q6" s="2">
        <f>Q3*Q2</f>
        <v>2554.9400000000005</v>
      </c>
      <c r="W6" s="191">
        <v>42277</v>
      </c>
      <c r="X6" s="13">
        <v>98.44</v>
      </c>
      <c r="Y6" s="13">
        <v>99.72</v>
      </c>
      <c r="Z6" s="13">
        <v>96.92</v>
      </c>
      <c r="AA6" s="13">
        <v>98.19</v>
      </c>
      <c r="AB6" s="137">
        <v>15747600</v>
      </c>
      <c r="AC6" s="13">
        <v>98.19</v>
      </c>
      <c r="AD6" s="56">
        <f t="shared" si="0"/>
        <v>2.7999999999999972</v>
      </c>
      <c r="AE6" s="248">
        <f t="shared" si="1"/>
        <v>2.2812499999999902E-2</v>
      </c>
    </row>
    <row r="7" spans="1:31" ht="15.75" x14ac:dyDescent="0.25">
      <c r="O7" s="15" t="s">
        <v>65</v>
      </c>
      <c r="Q7" s="26">
        <f>Q5-Q6</f>
        <v>-116.44000000000051</v>
      </c>
      <c r="R7" s="214" t="s">
        <v>237</v>
      </c>
      <c r="W7" s="191">
        <v>42276</v>
      </c>
      <c r="X7" s="13">
        <v>95.08</v>
      </c>
      <c r="Y7" s="13">
        <v>97.74</v>
      </c>
      <c r="Z7" s="13">
        <v>93.19</v>
      </c>
      <c r="AA7" s="13">
        <v>96</v>
      </c>
      <c r="AB7" s="137">
        <v>18332700</v>
      </c>
      <c r="AC7" s="13">
        <v>96</v>
      </c>
      <c r="AD7" s="56">
        <f t="shared" si="0"/>
        <v>4.5499999999999972</v>
      </c>
      <c r="AE7" s="248">
        <f t="shared" si="1"/>
        <v>1.2658227848101333E-2</v>
      </c>
    </row>
    <row r="8" spans="1:31" x14ac:dyDescent="0.25">
      <c r="T8" s="1">
        <v>42304</v>
      </c>
      <c r="U8" t="s">
        <v>302</v>
      </c>
      <c r="W8" s="191">
        <v>42275</v>
      </c>
      <c r="X8" s="13">
        <v>99.06</v>
      </c>
      <c r="Y8" s="13">
        <v>99.26</v>
      </c>
      <c r="Z8" s="13">
        <v>94.57</v>
      </c>
      <c r="AA8" s="13">
        <v>94.8</v>
      </c>
      <c r="AB8" s="137">
        <v>23765800</v>
      </c>
      <c r="AC8" s="13">
        <v>94.8</v>
      </c>
      <c r="AD8" s="56">
        <f t="shared" si="0"/>
        <v>4.6900000000000119</v>
      </c>
      <c r="AE8" s="248">
        <f t="shared" si="1"/>
        <v>-5.3325344517675344E-2</v>
      </c>
    </row>
    <row r="9" spans="1:31" x14ac:dyDescent="0.25">
      <c r="W9" s="191">
        <v>42272</v>
      </c>
      <c r="X9" s="13">
        <v>104.03</v>
      </c>
      <c r="Y9" s="13">
        <v>104.19</v>
      </c>
      <c r="Z9" s="13">
        <v>99.19</v>
      </c>
      <c r="AA9" s="13">
        <v>100.14</v>
      </c>
      <c r="AB9" s="137">
        <v>15911200</v>
      </c>
      <c r="AC9" s="13">
        <v>100.14</v>
      </c>
      <c r="AD9" s="56">
        <f t="shared" si="0"/>
        <v>5</v>
      </c>
      <c r="AE9" s="248">
        <f t="shared" si="1"/>
        <v>-2.3119695639449822E-2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1">
        <v>42271</v>
      </c>
      <c r="X10" s="13">
        <v>104.39</v>
      </c>
      <c r="Y10" s="13">
        <v>105.15</v>
      </c>
      <c r="Z10" s="13">
        <v>101.51</v>
      </c>
      <c r="AA10" s="13">
        <v>102.51</v>
      </c>
      <c r="AB10" s="137">
        <v>13464100</v>
      </c>
      <c r="AC10" s="13">
        <v>102.51</v>
      </c>
      <c r="AD10" s="56">
        <f t="shared" si="0"/>
        <v>3.6400000000000006</v>
      </c>
      <c r="AE10" s="248">
        <f t="shared" si="1"/>
        <v>-2.8249123139634014E-2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1">
        <v>42270</v>
      </c>
      <c r="X11" s="13">
        <v>106.47</v>
      </c>
      <c r="Y11" s="13">
        <v>106.85</v>
      </c>
      <c r="Z11" s="13">
        <v>104.7</v>
      </c>
      <c r="AA11" s="13">
        <v>105.49</v>
      </c>
      <c r="AB11" s="137">
        <v>7973100</v>
      </c>
      <c r="AC11" s="13">
        <v>105.49</v>
      </c>
      <c r="AD11" s="56">
        <f t="shared" si="0"/>
        <v>2.1499999999999915</v>
      </c>
      <c r="AE11" s="248">
        <f t="shared" si="1"/>
        <v>-9.5765655806967498E-3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1">
        <v>42269</v>
      </c>
      <c r="X12" s="13">
        <v>103.99</v>
      </c>
      <c r="Y12" s="13">
        <v>107.04</v>
      </c>
      <c r="Z12" s="13">
        <v>102.86</v>
      </c>
      <c r="AA12" s="13">
        <v>106.51</v>
      </c>
      <c r="AB12" s="137">
        <v>14843500</v>
      </c>
      <c r="AC12" s="13">
        <v>106.51</v>
      </c>
      <c r="AD12" s="56">
        <f t="shared" si="0"/>
        <v>4.1800000000000068</v>
      </c>
      <c r="AE12" s="248">
        <f t="shared" si="1"/>
        <v>7.2820124834500621E-3</v>
      </c>
    </row>
    <row r="13" spans="1:31" x14ac:dyDescent="0.25">
      <c r="W13" s="191">
        <v>42268</v>
      </c>
      <c r="X13" s="13">
        <v>109.12</v>
      </c>
      <c r="Y13" s="13">
        <v>109.37</v>
      </c>
      <c r="Z13" s="13">
        <v>104.59</v>
      </c>
      <c r="AA13" s="13">
        <v>105.74</v>
      </c>
      <c r="AB13" s="137">
        <v>15141600</v>
      </c>
      <c r="AC13" s="13">
        <v>105.74</v>
      </c>
      <c r="AD13" s="56">
        <f t="shared" si="0"/>
        <v>4.7800000000000011</v>
      </c>
      <c r="AE13" s="248">
        <f t="shared" si="1"/>
        <v>-2.4898561416451526E-2</v>
      </c>
    </row>
    <row r="14" spans="1:31" x14ac:dyDescent="0.25">
      <c r="W14" s="191">
        <v>42265</v>
      </c>
      <c r="X14" s="13">
        <v>109.62</v>
      </c>
      <c r="Y14" s="13">
        <v>110.87</v>
      </c>
      <c r="Z14" s="13">
        <v>108.21</v>
      </c>
      <c r="AA14" s="13">
        <v>108.44</v>
      </c>
      <c r="AB14" s="137">
        <v>13156900</v>
      </c>
      <c r="AC14" s="13">
        <v>108.44</v>
      </c>
      <c r="AD14" s="56">
        <f t="shared" si="0"/>
        <v>2.6600000000000108</v>
      </c>
      <c r="AE14" s="248">
        <f t="shared" si="1"/>
        <v>-2.8402472896693842E-2</v>
      </c>
    </row>
    <row r="15" spans="1:31" x14ac:dyDescent="0.25">
      <c r="W15" s="191">
        <v>42264</v>
      </c>
      <c r="X15" s="13">
        <v>110.88</v>
      </c>
      <c r="Y15" s="13">
        <v>113.31</v>
      </c>
      <c r="Z15" s="13">
        <v>109.75</v>
      </c>
      <c r="AA15" s="13">
        <v>111.61</v>
      </c>
      <c r="AB15" s="137">
        <v>9858400</v>
      </c>
      <c r="AC15" s="13">
        <v>111.61</v>
      </c>
      <c r="AD15" s="56">
        <f t="shared" si="0"/>
        <v>3.5600000000000023</v>
      </c>
      <c r="AE15" s="248">
        <f t="shared" si="1"/>
        <v>5.2238133837700929E-3</v>
      </c>
    </row>
    <row r="16" spans="1:31" x14ac:dyDescent="0.25">
      <c r="W16" s="191">
        <v>42263</v>
      </c>
      <c r="X16" s="13">
        <v>110.72</v>
      </c>
      <c r="Y16" s="13">
        <v>111.75</v>
      </c>
      <c r="Z16" s="13">
        <v>109.48</v>
      </c>
      <c r="AA16" s="13">
        <v>111.03</v>
      </c>
      <c r="AB16" s="137">
        <v>8116000</v>
      </c>
      <c r="AC16" s="13">
        <v>111.03</v>
      </c>
      <c r="AD16" s="56">
        <f t="shared" si="0"/>
        <v>2.269999999999996</v>
      </c>
      <c r="AE16" s="248">
        <f t="shared" si="1"/>
        <v>-1.800990544799097E-4</v>
      </c>
    </row>
    <row r="17" spans="23:31" x14ac:dyDescent="0.25">
      <c r="W17" s="191">
        <v>42262</v>
      </c>
      <c r="X17" s="13">
        <v>109.46</v>
      </c>
      <c r="Y17" s="13">
        <v>111.81</v>
      </c>
      <c r="Z17" s="13">
        <v>108.85</v>
      </c>
      <c r="AA17" s="13">
        <v>111.05</v>
      </c>
      <c r="AB17" s="137">
        <v>7944100</v>
      </c>
      <c r="AC17" s="13">
        <v>111.05</v>
      </c>
      <c r="AD17" s="56">
        <f t="shared" si="0"/>
        <v>2.960000000000008</v>
      </c>
      <c r="AE17" s="248">
        <f t="shared" si="1"/>
        <v>1.5546410608139105E-2</v>
      </c>
    </row>
    <row r="18" spans="23:31" x14ac:dyDescent="0.25">
      <c r="W18" s="191">
        <v>42261</v>
      </c>
      <c r="X18" s="13">
        <v>109.47</v>
      </c>
      <c r="Y18" s="13">
        <v>109.63</v>
      </c>
      <c r="Z18" s="13">
        <v>108.4</v>
      </c>
      <c r="AA18" s="13">
        <v>109.35</v>
      </c>
      <c r="AB18" s="137">
        <v>7505800</v>
      </c>
      <c r="AC18" s="13">
        <v>109.35</v>
      </c>
      <c r="AD18" s="56">
        <f t="shared" si="0"/>
        <v>1.2299999999999898</v>
      </c>
      <c r="AE18" s="248" t="e">
        <f t="shared" si="1"/>
        <v>#DIV/0!</v>
      </c>
    </row>
    <row r="19" spans="23:31" x14ac:dyDescent="0.25">
      <c r="W19" s="191">
        <v>42261</v>
      </c>
      <c r="X19" s="13" t="s">
        <v>310</v>
      </c>
      <c r="Y19" s="13"/>
      <c r="Z19" s="13"/>
      <c r="AA19" s="13"/>
      <c r="AB19" s="137"/>
      <c r="AC19" s="13"/>
      <c r="AD19" s="56">
        <f t="shared" si="0"/>
        <v>0</v>
      </c>
      <c r="AE19" s="248">
        <f t="shared" si="1"/>
        <v>-1</v>
      </c>
    </row>
    <row r="20" spans="23:31" x14ac:dyDescent="0.25">
      <c r="W20" s="191">
        <v>42258</v>
      </c>
      <c r="X20" s="13">
        <v>106.86</v>
      </c>
      <c r="Y20" s="13">
        <v>109.69</v>
      </c>
      <c r="Z20" s="13">
        <v>106.25</v>
      </c>
      <c r="AA20" s="13">
        <v>109.63</v>
      </c>
      <c r="AB20" s="137">
        <v>9387600</v>
      </c>
      <c r="AC20" s="13">
        <v>109.2</v>
      </c>
      <c r="AD20" s="56">
        <f t="shared" si="0"/>
        <v>3.4399999999999977</v>
      </c>
      <c r="AE20" s="248">
        <f t="shared" si="1"/>
        <v>2.2184779556304379E-2</v>
      </c>
    </row>
    <row r="21" spans="23:31" x14ac:dyDescent="0.25">
      <c r="W21" s="191">
        <v>42257</v>
      </c>
      <c r="X21" s="13">
        <v>104</v>
      </c>
      <c r="Y21" s="13">
        <v>108.5</v>
      </c>
      <c r="Z21" s="13">
        <v>103.87</v>
      </c>
      <c r="AA21" s="13">
        <v>107.25</v>
      </c>
      <c r="AB21" s="137">
        <v>10368500</v>
      </c>
      <c r="AC21" s="13">
        <v>106.83</v>
      </c>
      <c r="AD21" s="56">
        <f t="shared" si="0"/>
        <v>4.6299999999999955</v>
      </c>
      <c r="AE21" s="248">
        <f t="shared" si="1"/>
        <v>3.3072236727589299E-2</v>
      </c>
    </row>
    <row r="22" spans="23:31" x14ac:dyDescent="0.25">
      <c r="W22" s="191">
        <v>42256</v>
      </c>
      <c r="X22" s="13">
        <v>106.2</v>
      </c>
      <c r="Y22" s="13">
        <v>106.45</v>
      </c>
      <c r="Z22" s="13">
        <v>103.54</v>
      </c>
      <c r="AA22" s="13">
        <v>103.82</v>
      </c>
      <c r="AB22" s="137">
        <v>7896500</v>
      </c>
      <c r="AC22" s="13">
        <v>103.41</v>
      </c>
      <c r="AD22" s="56">
        <f t="shared" si="0"/>
        <v>2.9099999999999966</v>
      </c>
      <c r="AE22" s="248">
        <f t="shared" si="1"/>
        <v>-1.033591731266148E-2</v>
      </c>
    </row>
    <row r="23" spans="23:31" x14ac:dyDescent="0.25">
      <c r="W23" s="191">
        <v>42255</v>
      </c>
      <c r="X23" s="13">
        <v>103.84</v>
      </c>
      <c r="Y23" s="13">
        <v>104.95</v>
      </c>
      <c r="Z23" s="13">
        <v>102.91</v>
      </c>
      <c r="AA23" s="13">
        <v>104.9</v>
      </c>
      <c r="AB23" s="137">
        <v>9992600</v>
      </c>
      <c r="AC23" s="13">
        <v>104.49</v>
      </c>
      <c r="AD23" s="56">
        <f t="shared" si="0"/>
        <v>2.0400000000000063</v>
      </c>
      <c r="AE23" s="248">
        <f t="shared" si="1"/>
        <v>2.7837891009246496E-2</v>
      </c>
    </row>
    <row r="24" spans="23:31" x14ac:dyDescent="0.25">
      <c r="W24" s="191">
        <v>42251</v>
      </c>
      <c r="X24" s="13">
        <v>101.03</v>
      </c>
      <c r="Y24" s="13">
        <v>103.24</v>
      </c>
      <c r="Z24" s="13">
        <v>100.55</v>
      </c>
      <c r="AA24" s="13">
        <v>102.06</v>
      </c>
      <c r="AB24" s="137">
        <v>10336500</v>
      </c>
      <c r="AC24" s="13">
        <v>101.66</v>
      </c>
      <c r="AD24" s="56">
        <f t="shared" si="0"/>
        <v>2.6899999999999977</v>
      </c>
      <c r="AE24" s="248">
        <f t="shared" si="1"/>
        <v>1.477686927396249E-3</v>
      </c>
    </row>
    <row r="25" spans="23:31" x14ac:dyDescent="0.25">
      <c r="W25" s="191">
        <v>42250</v>
      </c>
      <c r="X25" s="13">
        <v>104.92</v>
      </c>
      <c r="Y25" s="13">
        <v>105</v>
      </c>
      <c r="Z25" s="13">
        <v>101.69</v>
      </c>
      <c r="AA25" s="13">
        <v>101.91</v>
      </c>
      <c r="AB25" s="137">
        <v>9928100</v>
      </c>
      <c r="AC25" s="13">
        <v>101.51</v>
      </c>
      <c r="AD25" s="56">
        <f t="shared" si="0"/>
        <v>3.3100000000000023</v>
      </c>
      <c r="AE25" s="248">
        <f t="shared" si="1"/>
        <v>-2.2626612747929875E-2</v>
      </c>
    </row>
    <row r="26" spans="23:31" x14ac:dyDescent="0.25">
      <c r="W26" s="191">
        <v>42249</v>
      </c>
      <c r="X26" s="13">
        <v>103.44</v>
      </c>
      <c r="Y26" s="13">
        <v>104.3</v>
      </c>
      <c r="Z26" s="13">
        <v>101.02</v>
      </c>
      <c r="AA26" s="13">
        <v>104.27</v>
      </c>
      <c r="AB26" s="137">
        <v>11509300</v>
      </c>
      <c r="AC26" s="13">
        <v>103.86</v>
      </c>
      <c r="AD26" s="56">
        <f t="shared" si="0"/>
        <v>3.2800000000000011</v>
      </c>
      <c r="AE26" s="248">
        <f t="shared" si="1"/>
        <v>2.7401325551488664E-2</v>
      </c>
    </row>
    <row r="27" spans="23:31" x14ac:dyDescent="0.25">
      <c r="W27" s="191">
        <v>42248</v>
      </c>
      <c r="X27" s="13">
        <v>102.22</v>
      </c>
      <c r="Y27" s="13">
        <v>104.64</v>
      </c>
      <c r="Z27" s="13">
        <v>101</v>
      </c>
      <c r="AA27" s="13">
        <v>101.49</v>
      </c>
      <c r="AB27" s="137">
        <v>13548000</v>
      </c>
      <c r="AC27" s="13">
        <v>101.09</v>
      </c>
      <c r="AD27" s="56">
        <f t="shared" si="0"/>
        <v>3.6400000000000006</v>
      </c>
      <c r="AE27" s="248">
        <f t="shared" si="1"/>
        <v>-3.411045289508885E-2</v>
      </c>
    </row>
    <row r="28" spans="23:31" x14ac:dyDescent="0.25">
      <c r="W28" s="191">
        <v>42247</v>
      </c>
      <c r="X28" s="13">
        <v>107.42</v>
      </c>
      <c r="Y28" s="13">
        <v>108.33</v>
      </c>
      <c r="Z28" s="13">
        <v>104.63</v>
      </c>
      <c r="AA28" s="13">
        <v>105.07</v>
      </c>
      <c r="AB28" s="137">
        <v>11736900</v>
      </c>
      <c r="AC28" s="13">
        <v>104.66</v>
      </c>
      <c r="AD28" s="56">
        <f t="shared" si="0"/>
        <v>3.7000000000000028</v>
      </c>
      <c r="AE28" s="248">
        <f t="shared" si="1"/>
        <v>-2.5149031296572311E-2</v>
      </c>
    </row>
    <row r="29" spans="23:31" x14ac:dyDescent="0.25">
      <c r="W29" s="191">
        <v>42244</v>
      </c>
      <c r="X29" s="13">
        <v>106.96</v>
      </c>
      <c r="Y29" s="13">
        <v>108.79</v>
      </c>
      <c r="Z29" s="13">
        <v>106.78</v>
      </c>
      <c r="AA29" s="13">
        <v>107.78</v>
      </c>
      <c r="AB29" s="137">
        <v>10755900</v>
      </c>
      <c r="AC29" s="13">
        <v>107.36</v>
      </c>
      <c r="AD29" s="56">
        <f t="shared" si="0"/>
        <v>2.0100000000000051</v>
      </c>
      <c r="AE29" s="248">
        <f t="shared" si="1"/>
        <v>-1.9522171609184236E-3</v>
      </c>
    </row>
    <row r="30" spans="23:31" x14ac:dyDescent="0.25">
      <c r="W30" s="191">
        <v>42243</v>
      </c>
      <c r="X30" s="13">
        <v>108.43</v>
      </c>
      <c r="Y30" s="13">
        <v>109.6</v>
      </c>
      <c r="Z30" s="13">
        <v>105.67</v>
      </c>
      <c r="AA30" s="13">
        <v>107.99</v>
      </c>
      <c r="AB30" s="137">
        <v>14610300</v>
      </c>
      <c r="AC30" s="13">
        <v>107.57</v>
      </c>
      <c r="AD30" s="56">
        <f t="shared" si="0"/>
        <v>3.9299999999999926</v>
      </c>
      <c r="AE30" s="248">
        <f t="shared" si="1"/>
        <v>9.667730429885335E-3</v>
      </c>
    </row>
    <row r="31" spans="23:31" x14ac:dyDescent="0.25">
      <c r="W31" s="191">
        <v>42242</v>
      </c>
      <c r="X31" s="13">
        <v>105.92</v>
      </c>
      <c r="Y31" s="13">
        <v>107.1</v>
      </c>
      <c r="Z31" s="13">
        <v>102.46</v>
      </c>
      <c r="AA31" s="13">
        <v>106.96</v>
      </c>
      <c r="AB31" s="137">
        <v>15627600</v>
      </c>
      <c r="AC31" s="13">
        <v>106.54</v>
      </c>
      <c r="AD31" s="56">
        <f t="shared" si="0"/>
        <v>4.6400000000000006</v>
      </c>
      <c r="AE31" s="248">
        <f t="shared" si="1"/>
        <v>4.2873923257635171E-2</v>
      </c>
    </row>
    <row r="32" spans="23:31" x14ac:dyDescent="0.25">
      <c r="W32" s="191">
        <v>42241</v>
      </c>
      <c r="X32" s="13">
        <v>105.43</v>
      </c>
      <c r="Y32" s="13">
        <v>107.9</v>
      </c>
      <c r="Z32" s="13">
        <v>102.56</v>
      </c>
      <c r="AA32" s="13">
        <v>102.56</v>
      </c>
      <c r="AB32" s="137">
        <v>18482500</v>
      </c>
      <c r="AC32" s="13">
        <v>102.16</v>
      </c>
      <c r="AD32" s="56">
        <f t="shared" si="0"/>
        <v>5.3400000000000034</v>
      </c>
      <c r="AE32" s="248">
        <f t="shared" si="1"/>
        <v>1.8849107409993016E-2</v>
      </c>
    </row>
    <row r="33" spans="15:31" x14ac:dyDescent="0.25">
      <c r="W33" s="191">
        <v>42240</v>
      </c>
      <c r="X33" s="13">
        <v>97.31</v>
      </c>
      <c r="Y33" s="13">
        <v>101</v>
      </c>
      <c r="Z33" s="13">
        <v>86</v>
      </c>
      <c r="AA33" s="13">
        <v>100.66</v>
      </c>
      <c r="AB33" s="137">
        <v>25731800</v>
      </c>
      <c r="AC33" s="13">
        <v>100.27</v>
      </c>
      <c r="AD33" s="56">
        <f t="shared" si="0"/>
        <v>15</v>
      </c>
      <c r="AE33" s="248">
        <f t="shared" si="1"/>
        <v>-4.4319481509721759E-2</v>
      </c>
    </row>
    <row r="34" spans="15:31" x14ac:dyDescent="0.25">
      <c r="W34" s="191">
        <v>42237</v>
      </c>
      <c r="X34" s="13">
        <v>110.54</v>
      </c>
      <c r="Y34" s="13">
        <v>111.22</v>
      </c>
      <c r="Z34" s="13">
        <v>105.33</v>
      </c>
      <c r="AA34" s="13">
        <v>105.33</v>
      </c>
      <c r="AB34" s="137">
        <v>22739400</v>
      </c>
      <c r="AC34" s="13">
        <v>104.92</v>
      </c>
      <c r="AD34" s="56">
        <f t="shared" si="0"/>
        <v>5.8900000000000006</v>
      </c>
      <c r="AE34" s="248">
        <f t="shared" si="1"/>
        <v>-6.279589102277805E-2</v>
      </c>
    </row>
    <row r="35" spans="15:31" x14ac:dyDescent="0.25">
      <c r="W35" s="191">
        <v>42236</v>
      </c>
      <c r="X35" s="13">
        <v>114.86</v>
      </c>
      <c r="Y35" s="13">
        <v>116.09</v>
      </c>
      <c r="Z35" s="13">
        <v>112.35</v>
      </c>
      <c r="AA35" s="13">
        <v>112.39</v>
      </c>
      <c r="AB35" s="137">
        <v>9200200</v>
      </c>
      <c r="AC35" s="13">
        <v>111.95</v>
      </c>
      <c r="AD35" s="56">
        <f t="shared" si="0"/>
        <v>3.7400000000000091</v>
      </c>
      <c r="AE35" s="248">
        <f t="shared" si="1"/>
        <v>-3.2829373650107962E-2</v>
      </c>
    </row>
    <row r="36" spans="15:31" x14ac:dyDescent="0.25">
      <c r="W36" s="191">
        <v>42235</v>
      </c>
      <c r="X36" s="13">
        <v>116.65</v>
      </c>
      <c r="Y36" s="13">
        <v>117.2</v>
      </c>
      <c r="Z36" s="13">
        <v>115.4</v>
      </c>
      <c r="AA36" s="13">
        <v>116.21</v>
      </c>
      <c r="AB36" s="137">
        <v>7504800</v>
      </c>
      <c r="AC36" s="13">
        <v>115.75</v>
      </c>
      <c r="AD36" s="56">
        <f t="shared" si="0"/>
        <v>1.7999999999999972</v>
      </c>
      <c r="AE36" s="248">
        <f t="shared" si="1"/>
        <v>-7.2898799313892981E-3</v>
      </c>
    </row>
    <row r="37" spans="15:31" x14ac:dyDescent="0.25">
      <c r="W37" s="191">
        <v>42234</v>
      </c>
      <c r="X37" s="13">
        <v>116.53</v>
      </c>
      <c r="Y37" s="13">
        <v>117.7</v>
      </c>
      <c r="Z37" s="13">
        <v>115.99</v>
      </c>
      <c r="AA37" s="13">
        <v>117.06</v>
      </c>
      <c r="AB37" s="137">
        <v>5934000</v>
      </c>
      <c r="AC37" s="13">
        <v>116.6</v>
      </c>
      <c r="AD37" s="56">
        <f t="shared" si="0"/>
        <v>1.710000000000008</v>
      </c>
      <c r="AE37" s="248">
        <f t="shared" si="1"/>
        <v>5.5191445325974975E-3</v>
      </c>
    </row>
    <row r="38" spans="15:31" x14ac:dyDescent="0.25">
      <c r="W38" s="191">
        <v>42233</v>
      </c>
      <c r="X38" s="13">
        <v>115.08</v>
      </c>
      <c r="Y38" s="13">
        <v>116.89</v>
      </c>
      <c r="Z38" s="13">
        <v>115.01</v>
      </c>
      <c r="AA38" s="13">
        <v>116.42</v>
      </c>
      <c r="AB38" s="137">
        <v>7126700</v>
      </c>
      <c r="AC38" s="13">
        <v>115.96</v>
      </c>
      <c r="AD38" s="56">
        <f t="shared" si="0"/>
        <v>1.8799999999999955</v>
      </c>
      <c r="AE38" s="248">
        <f t="shared" si="1"/>
        <v>7.0343030829351783E-3</v>
      </c>
    </row>
    <row r="39" spans="15:31" x14ac:dyDescent="0.25">
      <c r="W39" s="191">
        <v>42230</v>
      </c>
      <c r="X39" s="13">
        <v>114.66</v>
      </c>
      <c r="Y39" s="13">
        <v>115.87</v>
      </c>
      <c r="Z39" s="13">
        <v>114.55</v>
      </c>
      <c r="AA39" s="13">
        <v>115.6</v>
      </c>
      <c r="AB39" s="137">
        <v>5533400</v>
      </c>
      <c r="AC39" s="13">
        <v>115.15</v>
      </c>
      <c r="AD39" s="56">
        <f t="shared" si="0"/>
        <v>1.3200000000000074</v>
      </c>
      <c r="AE39" s="248">
        <f t="shared" si="1"/>
        <v>3.4858387799565627E-3</v>
      </c>
    </row>
    <row r="40" spans="15:31" x14ac:dyDescent="0.25">
      <c r="W40" s="191">
        <v>42229</v>
      </c>
      <c r="X40" s="13">
        <v>116.25</v>
      </c>
      <c r="Y40" s="13">
        <v>116.71</v>
      </c>
      <c r="Z40" s="13">
        <v>115.18</v>
      </c>
      <c r="AA40" s="13">
        <v>115.2</v>
      </c>
      <c r="AB40" s="137">
        <v>6337400</v>
      </c>
      <c r="AC40" s="13">
        <v>114.75</v>
      </c>
      <c r="AD40" s="56">
        <f t="shared" si="0"/>
        <v>1.5299999999999869</v>
      </c>
      <c r="AE40" s="248">
        <f t="shared" si="1"/>
        <v>-8.9817773555574965E-3</v>
      </c>
    </row>
    <row r="41" spans="15:31" x14ac:dyDescent="0.25">
      <c r="W41" s="191">
        <v>42228</v>
      </c>
      <c r="X41" s="13">
        <v>114.85</v>
      </c>
      <c r="Y41" s="13">
        <v>116.46</v>
      </c>
      <c r="Z41" s="13">
        <v>113.55</v>
      </c>
      <c r="AA41" s="13">
        <v>116.25</v>
      </c>
      <c r="AB41" s="137">
        <v>6999600</v>
      </c>
      <c r="AC41" s="13">
        <v>115.79</v>
      </c>
      <c r="AD41" s="56">
        <f t="shared" si="0"/>
        <v>2.9099999999999966</v>
      </c>
      <c r="AE41" s="248">
        <f t="shared" si="1"/>
        <v>5.4706495310872238E-3</v>
      </c>
    </row>
    <row r="42" spans="15:31" ht="20.25" thickBot="1" x14ac:dyDescent="0.35">
      <c r="O42" s="264" t="s">
        <v>83</v>
      </c>
      <c r="P42" s="264"/>
      <c r="T42" s="133" t="s">
        <v>144</v>
      </c>
      <c r="W42" s="191">
        <v>42227</v>
      </c>
      <c r="X42" s="13">
        <v>115.12</v>
      </c>
      <c r="Y42" s="13">
        <v>116.85</v>
      </c>
      <c r="Z42" s="13">
        <v>114.68</v>
      </c>
      <c r="AA42" s="13">
        <v>115.61</v>
      </c>
      <c r="AB42" s="137">
        <v>6567700</v>
      </c>
      <c r="AC42" s="13">
        <v>115.16</v>
      </c>
      <c r="AD42" s="56">
        <f t="shared" si="0"/>
        <v>2.1699999999999875</v>
      </c>
      <c r="AE42" s="248">
        <f t="shared" si="1"/>
        <v>-8.2673096796418433E-3</v>
      </c>
    </row>
    <row r="43" spans="15:31" ht="15.75" thickTop="1" x14ac:dyDescent="0.25">
      <c r="O43" s="125">
        <v>1.1000000000000001</v>
      </c>
      <c r="P43" s="125">
        <f>O43*$Q$4</f>
        <v>107.29400000000001</v>
      </c>
      <c r="Q43" s="2"/>
      <c r="T43" s="186" t="s">
        <v>126</v>
      </c>
      <c r="U43" s="140">
        <v>98.27</v>
      </c>
      <c r="W43" s="191">
        <v>42226</v>
      </c>
      <c r="X43" s="13">
        <v>115.73</v>
      </c>
      <c r="Y43" s="13">
        <v>117.12</v>
      </c>
      <c r="Z43" s="13">
        <v>115.51</v>
      </c>
      <c r="AA43" s="13">
        <v>116.58</v>
      </c>
      <c r="AB43" s="137">
        <v>7776200</v>
      </c>
      <c r="AC43" s="13">
        <v>116.12</v>
      </c>
      <c r="AD43" s="56">
        <f t="shared" si="0"/>
        <v>1.6099999999999994</v>
      </c>
      <c r="AE43" s="248">
        <f t="shared" si="1"/>
        <v>1.8685849635933005E-2</v>
      </c>
    </row>
    <row r="44" spans="15:31" x14ac:dyDescent="0.25">
      <c r="O44" s="125">
        <v>1.0900000000000001</v>
      </c>
      <c r="P44" s="125">
        <f t="shared" ref="P44:P63" si="2">O44*$Q$4</f>
        <v>106.31860000000002</v>
      </c>
      <c r="Q44" s="2"/>
      <c r="T44" s="135" t="s">
        <v>127</v>
      </c>
      <c r="U44" s="130">
        <v>95.2</v>
      </c>
      <c r="W44" s="191">
        <v>42223</v>
      </c>
      <c r="X44" s="13">
        <v>115.28</v>
      </c>
      <c r="Y44" s="13">
        <v>115.3</v>
      </c>
      <c r="Z44" s="13">
        <v>113.13</v>
      </c>
      <c r="AA44" s="13">
        <v>114.44</v>
      </c>
      <c r="AB44" s="137">
        <v>9670200</v>
      </c>
      <c r="AC44" s="13">
        <v>113.99</v>
      </c>
      <c r="AD44" s="56">
        <f t="shared" si="0"/>
        <v>2.1700000000000017</v>
      </c>
      <c r="AE44" s="248">
        <f t="shared" si="1"/>
        <v>-7.4880278624293028E-3</v>
      </c>
    </row>
    <row r="45" spans="15:31" x14ac:dyDescent="0.25">
      <c r="O45" s="125">
        <v>1.08</v>
      </c>
      <c r="P45" s="125">
        <f t="shared" si="2"/>
        <v>105.34320000000001</v>
      </c>
      <c r="Q45" s="2"/>
      <c r="T45" s="135" t="s">
        <v>128</v>
      </c>
      <c r="U45" s="130" t="s">
        <v>303</v>
      </c>
      <c r="W45" s="191">
        <v>42222</v>
      </c>
      <c r="X45" s="13">
        <v>119.45</v>
      </c>
      <c r="Y45" s="13">
        <v>119.49</v>
      </c>
      <c r="Z45" s="13">
        <v>114.81</v>
      </c>
      <c r="AA45" s="13">
        <v>115.3</v>
      </c>
      <c r="AB45" s="137">
        <v>10755300</v>
      </c>
      <c r="AC45" s="13">
        <v>114.85</v>
      </c>
      <c r="AD45" s="56">
        <f t="shared" si="0"/>
        <v>4.6799999999999926</v>
      </c>
      <c r="AE45" s="248">
        <f t="shared" si="1"/>
        <v>-2.8259582028936525E-2</v>
      </c>
    </row>
    <row r="46" spans="15:31" x14ac:dyDescent="0.25">
      <c r="O46" s="125">
        <v>1.07</v>
      </c>
      <c r="P46" s="125">
        <f t="shared" si="2"/>
        <v>104.36780000000002</v>
      </c>
      <c r="Q46" s="2"/>
      <c r="T46" s="135" t="s">
        <v>129</v>
      </c>
      <c r="U46" s="130" t="s">
        <v>304</v>
      </c>
      <c r="W46" s="191">
        <v>42221</v>
      </c>
      <c r="X46" s="13">
        <v>119.7</v>
      </c>
      <c r="Y46" s="13">
        <v>120.07</v>
      </c>
      <c r="Z46" s="13">
        <v>118.38</v>
      </c>
      <c r="AA46" s="13">
        <v>118.66</v>
      </c>
      <c r="AB46" s="137">
        <v>8071000</v>
      </c>
      <c r="AC46" s="13">
        <v>118.19</v>
      </c>
      <c r="AD46" s="56">
        <f t="shared" si="0"/>
        <v>1.6899999999999977</v>
      </c>
      <c r="AE46" s="248">
        <f t="shared" si="1"/>
        <v>-1.7736486486487069E-3</v>
      </c>
    </row>
    <row r="47" spans="15:31" x14ac:dyDescent="0.25">
      <c r="O47" s="125">
        <v>1.06</v>
      </c>
      <c r="P47" s="125">
        <f t="shared" si="2"/>
        <v>103.39240000000001</v>
      </c>
      <c r="Q47" s="2"/>
      <c r="T47" s="135" t="s">
        <v>130</v>
      </c>
      <c r="U47" s="130">
        <v>125.06</v>
      </c>
      <c r="W47" s="191">
        <v>42220</v>
      </c>
      <c r="X47" s="13">
        <v>119.6</v>
      </c>
      <c r="Y47" s="13">
        <v>120.37</v>
      </c>
      <c r="Z47" s="13">
        <v>118.56</v>
      </c>
      <c r="AA47" s="13">
        <v>118.87</v>
      </c>
      <c r="AB47" s="137">
        <v>7876400</v>
      </c>
      <c r="AC47" s="13">
        <v>118.4</v>
      </c>
      <c r="AD47" s="56">
        <f t="shared" si="0"/>
        <v>1.8100000000000023</v>
      </c>
      <c r="AE47" s="248">
        <f t="shared" si="1"/>
        <v>-6.1277595903633797E-3</v>
      </c>
    </row>
    <row r="48" spans="15:31" x14ac:dyDescent="0.25">
      <c r="O48" s="125">
        <v>1.05</v>
      </c>
      <c r="P48" s="125">
        <f t="shared" si="2"/>
        <v>102.41700000000002</v>
      </c>
      <c r="Q48" s="2"/>
      <c r="T48" s="135" t="s">
        <v>131</v>
      </c>
      <c r="U48" s="130">
        <v>1.09999</v>
      </c>
      <c r="W48" s="191">
        <v>42219</v>
      </c>
      <c r="X48" s="13">
        <v>118.5</v>
      </c>
      <c r="Y48" s="13">
        <v>120.17</v>
      </c>
      <c r="Z48" s="13">
        <v>118.18</v>
      </c>
      <c r="AA48" s="13">
        <v>119.6</v>
      </c>
      <c r="AB48" s="137">
        <v>11660000</v>
      </c>
      <c r="AC48" s="13">
        <v>119.13</v>
      </c>
      <c r="AD48" s="56">
        <f t="shared" si="0"/>
        <v>1.9899999999999949</v>
      </c>
      <c r="AE48" s="248">
        <f t="shared" si="1"/>
        <v>1.4735945485519597E-2</v>
      </c>
    </row>
    <row r="49" spans="15:31" x14ac:dyDescent="0.25">
      <c r="O49" s="125">
        <v>1.04</v>
      </c>
      <c r="P49" s="125">
        <f t="shared" si="2"/>
        <v>101.44160000000001</v>
      </c>
      <c r="Q49" s="2"/>
      <c r="T49" s="135" t="s">
        <v>157</v>
      </c>
      <c r="U49" s="130" t="s">
        <v>260</v>
      </c>
      <c r="W49" s="191">
        <v>42216</v>
      </c>
      <c r="X49" s="13">
        <v>118.97</v>
      </c>
      <c r="Y49" s="13">
        <v>119</v>
      </c>
      <c r="Z49" s="13">
        <v>117.12</v>
      </c>
      <c r="AA49" s="13">
        <v>117.86</v>
      </c>
      <c r="AB49" s="137">
        <v>9217900</v>
      </c>
      <c r="AC49" s="13">
        <v>117.4</v>
      </c>
      <c r="AD49" s="56">
        <f t="shared" si="0"/>
        <v>1.8799999999999955</v>
      </c>
      <c r="AE49" s="248">
        <f t="shared" si="1"/>
        <v>-3.4059945504083533E-4</v>
      </c>
    </row>
    <row r="50" spans="15:31" x14ac:dyDescent="0.25">
      <c r="O50" s="125">
        <v>1.03</v>
      </c>
      <c r="P50" s="125">
        <f t="shared" si="2"/>
        <v>100.46620000000001</v>
      </c>
      <c r="Q50" s="2"/>
      <c r="T50" s="135"/>
      <c r="U50" s="130"/>
      <c r="W50" s="191">
        <v>42215</v>
      </c>
      <c r="X50" s="13">
        <v>116.11</v>
      </c>
      <c r="Y50" s="13">
        <v>118.25</v>
      </c>
      <c r="Z50" s="13">
        <v>114.75</v>
      </c>
      <c r="AA50" s="13">
        <v>117.9</v>
      </c>
      <c r="AB50" s="137">
        <v>11977200</v>
      </c>
      <c r="AC50" s="13">
        <v>117.44</v>
      </c>
      <c r="AD50" s="56">
        <f t="shared" si="0"/>
        <v>3.5</v>
      </c>
      <c r="AE50" s="248">
        <f t="shared" si="1"/>
        <v>1.891376019434321E-2</v>
      </c>
    </row>
    <row r="51" spans="15:31" x14ac:dyDescent="0.25">
      <c r="O51" s="125">
        <v>1.02</v>
      </c>
      <c r="P51" s="125">
        <f t="shared" si="2"/>
        <v>99.490800000000007</v>
      </c>
      <c r="Q51" s="2"/>
      <c r="T51" s="135" t="s">
        <v>133</v>
      </c>
      <c r="U51" s="130" t="s">
        <v>305</v>
      </c>
      <c r="W51" s="191">
        <v>42214</v>
      </c>
      <c r="X51" s="13">
        <v>118.38</v>
      </c>
      <c r="Y51" s="13">
        <v>119.46</v>
      </c>
      <c r="Z51" s="13">
        <v>115.11</v>
      </c>
      <c r="AA51" s="13">
        <v>115.71</v>
      </c>
      <c r="AB51" s="137">
        <v>23144800</v>
      </c>
      <c r="AC51" s="13">
        <v>115.26</v>
      </c>
      <c r="AD51" s="56">
        <f t="shared" si="0"/>
        <v>4.3499999999999943</v>
      </c>
      <c r="AE51" s="248">
        <f t="shared" si="1"/>
        <v>2.3350794637308159E-2</v>
      </c>
    </row>
    <row r="52" spans="15:31" x14ac:dyDescent="0.25">
      <c r="O52" s="125">
        <v>1.01</v>
      </c>
      <c r="P52" s="125">
        <f t="shared" si="2"/>
        <v>98.515400000000014</v>
      </c>
      <c r="Q52" s="2"/>
      <c r="T52" s="135" t="s">
        <v>134</v>
      </c>
      <c r="U52" s="130" t="s">
        <v>306</v>
      </c>
      <c r="W52" s="191">
        <v>42213</v>
      </c>
      <c r="X52" s="13">
        <v>112.52</v>
      </c>
      <c r="Y52" s="13">
        <v>113.4</v>
      </c>
      <c r="Z52" s="13">
        <v>110.74</v>
      </c>
      <c r="AA52" s="13">
        <v>113.07</v>
      </c>
      <c r="AB52" s="137">
        <v>16439700</v>
      </c>
      <c r="AC52" s="13">
        <v>112.63</v>
      </c>
      <c r="AD52" s="56">
        <f t="shared" si="0"/>
        <v>2.6600000000000108</v>
      </c>
      <c r="AE52" s="248">
        <f t="shared" si="1"/>
        <v>2.2886204704386515E-2</v>
      </c>
    </row>
    <row r="53" spans="15:31" x14ac:dyDescent="0.25">
      <c r="O53" s="125">
        <v>1</v>
      </c>
      <c r="P53" s="125">
        <f t="shared" si="2"/>
        <v>97.54</v>
      </c>
      <c r="Q53" s="2"/>
      <c r="T53" s="135" t="s">
        <v>135</v>
      </c>
      <c r="U53" s="132">
        <v>19143498</v>
      </c>
      <c r="W53" s="191">
        <v>42212</v>
      </c>
      <c r="X53" s="13">
        <v>112.63</v>
      </c>
      <c r="Y53" s="13">
        <v>112.88</v>
      </c>
      <c r="Z53" s="13">
        <v>108</v>
      </c>
      <c r="AA53" s="13">
        <v>110.54</v>
      </c>
      <c r="AB53" s="137">
        <v>14883600</v>
      </c>
      <c r="AC53" s="13">
        <v>110.11</v>
      </c>
      <c r="AD53" s="56">
        <f t="shared" si="0"/>
        <v>4.8799999999999955</v>
      </c>
      <c r="AE53" s="248">
        <f t="shared" si="1"/>
        <v>-2.0286502357861003E-2</v>
      </c>
    </row>
    <row r="54" spans="15:31" x14ac:dyDescent="0.25">
      <c r="O54" s="125">
        <v>0.99</v>
      </c>
      <c r="P54" s="125">
        <f t="shared" si="2"/>
        <v>96.564599999999999</v>
      </c>
      <c r="Q54" s="2"/>
      <c r="T54" s="135" t="s">
        <v>140</v>
      </c>
      <c r="U54" s="132">
        <v>11436700</v>
      </c>
      <c r="W54" s="191">
        <v>42209</v>
      </c>
      <c r="X54" s="13">
        <v>116.14</v>
      </c>
      <c r="Y54" s="13">
        <v>117.15</v>
      </c>
      <c r="Z54" s="13">
        <v>112.66</v>
      </c>
      <c r="AA54" s="13">
        <v>112.83</v>
      </c>
      <c r="AB54" s="137">
        <v>15067600</v>
      </c>
      <c r="AC54" s="13">
        <v>112.39</v>
      </c>
      <c r="AD54" s="56">
        <f t="shared" si="0"/>
        <v>4.4900000000000091</v>
      </c>
      <c r="AE54" s="248">
        <f t="shared" si="1"/>
        <v>-4.1040955631399312E-2</v>
      </c>
    </row>
    <row r="55" spans="15:31" x14ac:dyDescent="0.25">
      <c r="O55" s="125">
        <v>0.98</v>
      </c>
      <c r="P55" s="125">
        <f t="shared" si="2"/>
        <v>95.589200000000005</v>
      </c>
      <c r="Q55" s="2"/>
      <c r="T55" s="135" t="s">
        <v>136</v>
      </c>
      <c r="U55" s="130" t="s">
        <v>307</v>
      </c>
      <c r="W55" s="191">
        <v>42208</v>
      </c>
      <c r="X55" s="13">
        <v>117.86</v>
      </c>
      <c r="Y55" s="13">
        <v>118.6</v>
      </c>
      <c r="Z55" s="13">
        <v>117.42</v>
      </c>
      <c r="AA55" s="13">
        <v>117.66</v>
      </c>
      <c r="AB55" s="137">
        <v>6110300</v>
      </c>
      <c r="AC55" s="13">
        <v>117.2</v>
      </c>
      <c r="AD55" s="56">
        <f t="shared" si="0"/>
        <v>1.1799999999999926</v>
      </c>
      <c r="AE55" s="248">
        <f t="shared" si="1"/>
        <v>1.8806633612582502E-3</v>
      </c>
    </row>
    <row r="56" spans="15:31" x14ac:dyDescent="0.25">
      <c r="O56" s="125">
        <v>0.97</v>
      </c>
      <c r="P56" s="125">
        <f t="shared" si="2"/>
        <v>94.613799999999998</v>
      </c>
      <c r="T56" s="135" t="s">
        <v>141</v>
      </c>
      <c r="U56" s="130">
        <v>10.37</v>
      </c>
      <c r="W56" s="191">
        <v>42207</v>
      </c>
      <c r="X56" s="13">
        <v>116.82</v>
      </c>
      <c r="Y56" s="13">
        <v>118.4</v>
      </c>
      <c r="Z56" s="13">
        <v>116.56</v>
      </c>
      <c r="AA56" s="13">
        <v>117.44</v>
      </c>
      <c r="AB56" s="137">
        <v>6977100</v>
      </c>
      <c r="AC56" s="13">
        <v>116.98</v>
      </c>
      <c r="AD56" s="56">
        <f t="shared" si="0"/>
        <v>1.8400000000000034</v>
      </c>
      <c r="AE56" s="248">
        <f t="shared" si="1"/>
        <v>-2.8980565973405481E-3</v>
      </c>
    </row>
    <row r="57" spans="15:31" x14ac:dyDescent="0.25">
      <c r="O57" s="125">
        <v>0.96</v>
      </c>
      <c r="P57" s="125">
        <f t="shared" si="2"/>
        <v>93.638400000000004</v>
      </c>
      <c r="T57" s="135" t="s">
        <v>142</v>
      </c>
      <c r="U57" s="130">
        <v>9.48</v>
      </c>
      <c r="W57" s="191">
        <v>42206</v>
      </c>
      <c r="X57" s="13">
        <v>118.21</v>
      </c>
      <c r="Y57" s="13">
        <v>118.98</v>
      </c>
      <c r="Z57" s="13">
        <v>116.92</v>
      </c>
      <c r="AA57" s="13">
        <v>117.78</v>
      </c>
      <c r="AB57" s="137">
        <v>6489100</v>
      </c>
      <c r="AC57" s="13">
        <v>117.32</v>
      </c>
      <c r="AD57" s="56">
        <f t="shared" si="0"/>
        <v>2.0600000000000023</v>
      </c>
      <c r="AE57" s="248">
        <f t="shared" si="1"/>
        <v>-3.5671819262782511E-3</v>
      </c>
    </row>
    <row r="58" spans="15:31" x14ac:dyDescent="0.25">
      <c r="O58" s="125">
        <v>0.95</v>
      </c>
      <c r="P58" s="125">
        <f t="shared" si="2"/>
        <v>92.662999999999997</v>
      </c>
      <c r="T58" s="135" t="s">
        <v>137</v>
      </c>
      <c r="U58" s="130" t="s">
        <v>308</v>
      </c>
      <c r="W58" s="191">
        <v>42205</v>
      </c>
      <c r="X58" s="13">
        <v>118.8</v>
      </c>
      <c r="Y58" s="13">
        <v>118.95</v>
      </c>
      <c r="Z58" s="13">
        <v>117.84</v>
      </c>
      <c r="AA58" s="13">
        <v>118.2</v>
      </c>
      <c r="AB58" s="137">
        <v>7218700</v>
      </c>
      <c r="AC58" s="13">
        <v>117.74</v>
      </c>
      <c r="AD58" s="56">
        <f t="shared" si="0"/>
        <v>1.1099999999999994</v>
      </c>
      <c r="AE58" s="248">
        <f t="shared" si="1"/>
        <v>-5.0933786078100063E-4</v>
      </c>
    </row>
    <row r="59" spans="15:31" x14ac:dyDescent="0.25">
      <c r="O59" s="125">
        <v>0.94</v>
      </c>
      <c r="P59" s="125">
        <f t="shared" si="2"/>
        <v>91.687600000000003</v>
      </c>
      <c r="W59" s="191">
        <v>42202</v>
      </c>
      <c r="X59" s="13">
        <v>118.75</v>
      </c>
      <c r="Y59" s="13">
        <v>118.85</v>
      </c>
      <c r="Z59" s="13">
        <v>117.22</v>
      </c>
      <c r="AA59" s="13">
        <v>118.26</v>
      </c>
      <c r="AB59" s="137">
        <v>8170100</v>
      </c>
      <c r="AC59" s="13">
        <v>117.8</v>
      </c>
      <c r="AD59" s="56">
        <f t="shared" si="0"/>
        <v>1.6299999999999955</v>
      </c>
      <c r="AE59" s="248">
        <f t="shared" si="1"/>
        <v>-4.8994762628822297E-3</v>
      </c>
    </row>
    <row r="60" spans="15:31" x14ac:dyDescent="0.25">
      <c r="O60" s="125">
        <v>0.93</v>
      </c>
      <c r="P60" s="125">
        <f t="shared" si="2"/>
        <v>90.71220000000001</v>
      </c>
      <c r="W60" s="191">
        <v>42201</v>
      </c>
      <c r="X60" s="13">
        <v>118.33</v>
      </c>
      <c r="Y60" s="13">
        <v>119.4</v>
      </c>
      <c r="Z60" s="13">
        <v>118.06</v>
      </c>
      <c r="AA60" s="13">
        <v>118.85</v>
      </c>
      <c r="AB60" s="137">
        <v>7514600</v>
      </c>
      <c r="AC60" s="13">
        <v>118.38</v>
      </c>
      <c r="AD60" s="56">
        <f t="shared" si="0"/>
        <v>1.3400000000000034</v>
      </c>
      <c r="AE60" s="248">
        <f t="shared" si="1"/>
        <v>1.2400581544513622E-2</v>
      </c>
    </row>
    <row r="61" spans="15:31" x14ac:dyDescent="0.25">
      <c r="O61" s="125">
        <v>0.92</v>
      </c>
      <c r="P61" s="125">
        <f t="shared" si="2"/>
        <v>89.736800000000017</v>
      </c>
      <c r="W61" s="191">
        <v>42200</v>
      </c>
      <c r="X61" s="13">
        <v>119.06</v>
      </c>
      <c r="Y61" s="13">
        <v>119.72</v>
      </c>
      <c r="Z61" s="13">
        <v>117.21</v>
      </c>
      <c r="AA61" s="13">
        <v>117.39</v>
      </c>
      <c r="AB61" s="137">
        <v>10479200</v>
      </c>
      <c r="AC61" s="13">
        <v>116.93</v>
      </c>
      <c r="AD61" s="56">
        <f t="shared" si="0"/>
        <v>2.5100000000000051</v>
      </c>
      <c r="AE61" s="248">
        <f t="shared" si="1"/>
        <v>2.5662959794692242E-4</v>
      </c>
    </row>
    <row r="62" spans="15:31" x14ac:dyDescent="0.25">
      <c r="O62" s="125">
        <v>0.91</v>
      </c>
      <c r="P62" s="125">
        <f t="shared" si="2"/>
        <v>88.761400000000009</v>
      </c>
      <c r="W62" s="191">
        <v>42199</v>
      </c>
      <c r="X62" s="13">
        <v>115.22</v>
      </c>
      <c r="Y62" s="13">
        <v>117.81</v>
      </c>
      <c r="Z62" s="13">
        <v>114.87</v>
      </c>
      <c r="AA62" s="13">
        <v>117.36</v>
      </c>
      <c r="AB62" s="137">
        <v>11295900</v>
      </c>
      <c r="AC62" s="13">
        <v>116.9</v>
      </c>
      <c r="AD62" s="56">
        <f t="shared" si="0"/>
        <v>2.9399999999999977</v>
      </c>
      <c r="AE62" s="248">
        <f t="shared" si="1"/>
        <v>2.4539877300613577E-2</v>
      </c>
    </row>
    <row r="63" spans="15:31" x14ac:dyDescent="0.25">
      <c r="O63" s="125">
        <v>0.9</v>
      </c>
      <c r="P63" s="125">
        <f t="shared" si="2"/>
        <v>87.786000000000001</v>
      </c>
      <c r="W63" s="191">
        <v>42198</v>
      </c>
      <c r="X63" s="13">
        <v>115</v>
      </c>
      <c r="Y63" s="13">
        <v>115.11</v>
      </c>
      <c r="Z63" s="13">
        <v>114.31</v>
      </c>
      <c r="AA63" s="13">
        <v>114.55</v>
      </c>
      <c r="AB63" s="137">
        <v>9632800</v>
      </c>
      <c r="AC63" s="13">
        <v>114.1</v>
      </c>
      <c r="AD63" s="56">
        <f t="shared" si="0"/>
        <v>0.79999999999999716</v>
      </c>
      <c r="AE63" s="248">
        <f t="shared" si="1"/>
        <v>7.1497925677463936E-3</v>
      </c>
    </row>
    <row r="64" spans="15:31" x14ac:dyDescent="0.25">
      <c r="W64" s="191">
        <v>42195</v>
      </c>
      <c r="X64" s="13">
        <v>114.88</v>
      </c>
      <c r="Y64" s="13">
        <v>115</v>
      </c>
      <c r="Z64" s="13">
        <v>113.2</v>
      </c>
      <c r="AA64" s="13">
        <v>113.74</v>
      </c>
      <c r="AB64" s="137">
        <v>9703400</v>
      </c>
      <c r="AC64" s="13">
        <v>113.29</v>
      </c>
      <c r="AD64" s="56">
        <f t="shared" si="0"/>
        <v>1.7999999999999972</v>
      </c>
      <c r="AE64" s="248">
        <f t="shared" si="1"/>
        <v>3.2766560396741973E-3</v>
      </c>
    </row>
    <row r="65" spans="23:31" x14ac:dyDescent="0.25">
      <c r="W65" s="191">
        <v>42194</v>
      </c>
      <c r="X65" s="13">
        <v>114.4</v>
      </c>
      <c r="Y65" s="13">
        <v>114.75</v>
      </c>
      <c r="Z65" s="13">
        <v>113.33</v>
      </c>
      <c r="AA65" s="13">
        <v>113.36</v>
      </c>
      <c r="AB65" s="137">
        <v>9007800</v>
      </c>
      <c r="AC65" s="13">
        <v>112.92</v>
      </c>
      <c r="AD65" s="56">
        <f t="shared" si="0"/>
        <v>1.4200000000000017</v>
      </c>
      <c r="AE65" s="248">
        <f t="shared" si="1"/>
        <v>3.7333333333333663E-3</v>
      </c>
    </row>
    <row r="66" spans="23:31" x14ac:dyDescent="0.25">
      <c r="W66" s="191">
        <v>42193</v>
      </c>
      <c r="X66" s="13">
        <v>114.25</v>
      </c>
      <c r="Y66" s="13">
        <v>114.41</v>
      </c>
      <c r="Z66" s="13">
        <v>112.41</v>
      </c>
      <c r="AA66" s="13">
        <v>112.94</v>
      </c>
      <c r="AB66" s="137">
        <v>9238800</v>
      </c>
      <c r="AC66" s="13">
        <v>112.5</v>
      </c>
      <c r="AD66" s="56">
        <f t="shared" si="0"/>
        <v>2</v>
      </c>
      <c r="AE66" s="248">
        <f t="shared" si="1"/>
        <v>-1.9009417509591953E-2</v>
      </c>
    </row>
    <row r="67" spans="23:31" x14ac:dyDescent="0.25">
      <c r="W67" s="191">
        <v>42192</v>
      </c>
      <c r="X67" s="13">
        <v>115.95</v>
      </c>
      <c r="Y67" s="13">
        <v>116.42</v>
      </c>
      <c r="Z67" s="13">
        <v>113.13</v>
      </c>
      <c r="AA67" s="13">
        <v>115.13</v>
      </c>
      <c r="AB67" s="137">
        <v>10183000</v>
      </c>
      <c r="AC67" s="13">
        <v>114.68</v>
      </c>
      <c r="AD67" s="56">
        <f t="shared" ref="AD67:AD69" si="3">Y67-Z67</f>
        <v>3.2900000000000063</v>
      </c>
      <c r="AE67" s="248">
        <f t="shared" ref="AE67:AE69" si="4">AC67/AC68-1</f>
        <v>-4.6002951132713132E-3</v>
      </c>
    </row>
    <row r="68" spans="23:31" x14ac:dyDescent="0.25">
      <c r="W68" s="191">
        <v>42191</v>
      </c>
      <c r="X68" s="13">
        <v>114.46</v>
      </c>
      <c r="Y68" s="13">
        <v>116.44</v>
      </c>
      <c r="Z68" s="13">
        <v>114.12</v>
      </c>
      <c r="AA68" s="13">
        <v>115.66</v>
      </c>
      <c r="AB68" s="137">
        <v>13543300</v>
      </c>
      <c r="AC68" s="13">
        <v>115.21</v>
      </c>
      <c r="AD68" s="56">
        <f t="shared" si="3"/>
        <v>2.3199999999999932</v>
      </c>
      <c r="AE68" s="248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48" t="e">
        <f t="shared" si="4"/>
        <v>#DIV/0!</v>
      </c>
    </row>
  </sheetData>
  <mergeCells count="1">
    <mergeCell ref="O42:P42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1">
        <v>42283</v>
      </c>
      <c r="X2" s="13">
        <v>42.73</v>
      </c>
      <c r="Y2" s="13">
        <v>43.39</v>
      </c>
      <c r="Z2" s="13">
        <v>42.61</v>
      </c>
      <c r="AA2" s="13">
        <v>42.9</v>
      </c>
      <c r="AB2" s="137">
        <v>217800</v>
      </c>
      <c r="AC2" s="13">
        <v>42.9</v>
      </c>
      <c r="AD2" s="2">
        <f>Y2-Z2</f>
        <v>0.78000000000000114</v>
      </c>
      <c r="AE2" s="196">
        <f>AC2/AC3-1</f>
        <v>1.4005602240896309E-3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1">
        <v>42282</v>
      </c>
      <c r="X3" s="13">
        <v>40.99</v>
      </c>
      <c r="Y3" s="13">
        <v>42.89</v>
      </c>
      <c r="Z3" s="13">
        <v>40.99</v>
      </c>
      <c r="AA3" s="13">
        <v>42.84</v>
      </c>
      <c r="AB3" s="137">
        <v>350300</v>
      </c>
      <c r="AC3" s="13">
        <v>42.84</v>
      </c>
      <c r="AD3" s="2">
        <f t="shared" ref="AD3:AD66" si="0">Y3-Z3</f>
        <v>1.8999999999999986</v>
      </c>
      <c r="AE3" s="196">
        <f t="shared" ref="AE3:AE66" si="1">AC3/AC4-1</f>
        <v>4.8971596474045143E-2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42.9</v>
      </c>
      <c r="W4" s="191">
        <v>42279</v>
      </c>
      <c r="X4" s="13">
        <v>39.909999999999997</v>
      </c>
      <c r="Y4" s="13">
        <v>40.869999999999997</v>
      </c>
      <c r="Z4" s="13">
        <v>39.68</v>
      </c>
      <c r="AA4" s="13">
        <v>40.840000000000003</v>
      </c>
      <c r="AB4" s="137">
        <v>324800</v>
      </c>
      <c r="AC4" s="13">
        <v>40.840000000000003</v>
      </c>
      <c r="AD4" s="2">
        <f t="shared" si="0"/>
        <v>1.1899999999999977</v>
      </c>
      <c r="AE4" s="196">
        <f t="shared" si="1"/>
        <v>1.4406358668653807E-2</v>
      </c>
    </row>
    <row r="5" spans="1:31" x14ac:dyDescent="0.25">
      <c r="O5" s="15" t="s">
        <v>67</v>
      </c>
      <c r="Q5" s="3">
        <f>Q4*Q2</f>
        <v>3003</v>
      </c>
      <c r="W5" s="191">
        <v>42278</v>
      </c>
      <c r="X5" s="13">
        <v>40.71</v>
      </c>
      <c r="Y5" s="13">
        <v>40.950000000000003</v>
      </c>
      <c r="Z5" s="13">
        <v>39.729999999999997</v>
      </c>
      <c r="AA5" s="13">
        <v>40.26</v>
      </c>
      <c r="AB5" s="137">
        <v>505200</v>
      </c>
      <c r="AC5" s="13">
        <v>40.26</v>
      </c>
      <c r="AD5" s="2">
        <f t="shared" si="0"/>
        <v>1.220000000000006</v>
      </c>
      <c r="AE5" s="196">
        <f t="shared" si="1"/>
        <v>-1.0810810810810922E-2</v>
      </c>
    </row>
    <row r="6" spans="1:31" x14ac:dyDescent="0.25">
      <c r="O6" s="15" t="s">
        <v>64</v>
      </c>
      <c r="Q6" s="2">
        <f>Q3*Q2</f>
        <v>3196.5</v>
      </c>
      <c r="W6" s="191">
        <v>42277</v>
      </c>
      <c r="X6" s="13">
        <v>40.74</v>
      </c>
      <c r="Y6" s="13">
        <v>41.25</v>
      </c>
      <c r="Z6" s="13">
        <v>40.43</v>
      </c>
      <c r="AA6" s="13">
        <v>40.700000000000003</v>
      </c>
      <c r="AB6" s="137">
        <v>346200</v>
      </c>
      <c r="AC6" s="13">
        <v>40.700000000000003</v>
      </c>
      <c r="AD6" s="2">
        <f t="shared" si="0"/>
        <v>0.82000000000000028</v>
      </c>
      <c r="AE6" s="196">
        <f t="shared" si="1"/>
        <v>7.6751671205743666E-3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-193.5</v>
      </c>
      <c r="R7" s="214" t="s">
        <v>237</v>
      </c>
      <c r="W7" s="191">
        <v>42276</v>
      </c>
      <c r="X7" s="13">
        <v>39.97</v>
      </c>
      <c r="Y7" s="13">
        <v>40.53</v>
      </c>
      <c r="Z7" s="13">
        <v>39.97</v>
      </c>
      <c r="AA7" s="13">
        <v>40.39</v>
      </c>
      <c r="AB7" s="137">
        <v>285400</v>
      </c>
      <c r="AC7" s="13">
        <v>40.39</v>
      </c>
      <c r="AD7" s="2">
        <f t="shared" si="0"/>
        <v>0.56000000000000227</v>
      </c>
      <c r="AE7" s="196">
        <f t="shared" si="1"/>
        <v>9.7499999999999254E-3</v>
      </c>
    </row>
    <row r="8" spans="1:31" x14ac:dyDescent="0.25">
      <c r="W8" s="191">
        <v>42275</v>
      </c>
      <c r="X8" s="13">
        <v>40.119999999999997</v>
      </c>
      <c r="Y8" s="13">
        <v>40.479999999999997</v>
      </c>
      <c r="Z8" s="13">
        <v>39.82</v>
      </c>
      <c r="AA8" s="13">
        <v>40</v>
      </c>
      <c r="AB8" s="137">
        <v>283800</v>
      </c>
      <c r="AC8" s="13">
        <v>40</v>
      </c>
      <c r="AD8" s="2">
        <f t="shared" si="0"/>
        <v>0.65999999999999659</v>
      </c>
      <c r="AE8" s="196">
        <f t="shared" si="1"/>
        <v>-8.9197224975222644E-3</v>
      </c>
    </row>
    <row r="9" spans="1:31" x14ac:dyDescent="0.25">
      <c r="W9" s="191">
        <v>42272</v>
      </c>
      <c r="X9" s="13">
        <v>41.03</v>
      </c>
      <c r="Y9" s="13">
        <v>41.22</v>
      </c>
      <c r="Z9" s="13">
        <v>40.25</v>
      </c>
      <c r="AA9" s="13">
        <v>40.36</v>
      </c>
      <c r="AB9" s="137">
        <v>302700</v>
      </c>
      <c r="AC9" s="13">
        <v>40.36</v>
      </c>
      <c r="AD9" s="2">
        <f t="shared" si="0"/>
        <v>0.96999999999999886</v>
      </c>
      <c r="AE9" s="196">
        <f t="shared" si="1"/>
        <v>-5.4213898472152966E-3</v>
      </c>
    </row>
    <row r="10" spans="1:31" x14ac:dyDescent="0.25">
      <c r="W10" s="191">
        <v>42271</v>
      </c>
      <c r="X10" s="13">
        <v>41</v>
      </c>
      <c r="Y10" s="13">
        <v>41</v>
      </c>
      <c r="Z10" s="13">
        <v>40.299999999999997</v>
      </c>
      <c r="AA10" s="13">
        <v>40.58</v>
      </c>
      <c r="AB10" s="137">
        <v>378000</v>
      </c>
      <c r="AC10" s="13">
        <v>40.58</v>
      </c>
      <c r="AD10" s="2">
        <f t="shared" si="0"/>
        <v>0.70000000000000284</v>
      </c>
      <c r="AE10" s="196">
        <f t="shared" si="1"/>
        <v>-1.7433414043583562E-2</v>
      </c>
    </row>
    <row r="11" spans="1:31" x14ac:dyDescent="0.25">
      <c r="W11" s="191">
        <v>42270</v>
      </c>
      <c r="X11" s="13">
        <v>42.16</v>
      </c>
      <c r="Y11" s="13">
        <v>42.26</v>
      </c>
      <c r="Z11" s="13">
        <v>41.27</v>
      </c>
      <c r="AA11" s="13">
        <v>41.3</v>
      </c>
      <c r="AB11" s="137">
        <v>192500</v>
      </c>
      <c r="AC11" s="13">
        <v>41.3</v>
      </c>
      <c r="AD11" s="2">
        <f t="shared" si="0"/>
        <v>0.98999999999999488</v>
      </c>
      <c r="AE11" s="196">
        <f t="shared" si="1"/>
        <v>-2.0398481973434524E-2</v>
      </c>
    </row>
    <row r="12" spans="1:31" x14ac:dyDescent="0.25">
      <c r="W12" s="191">
        <v>42269</v>
      </c>
      <c r="X12" s="13">
        <v>42.56</v>
      </c>
      <c r="Y12" s="13">
        <v>42.99</v>
      </c>
      <c r="Z12" s="13">
        <v>41.83</v>
      </c>
      <c r="AA12" s="13">
        <v>42.16</v>
      </c>
      <c r="AB12" s="137">
        <v>225100</v>
      </c>
      <c r="AC12" s="13">
        <v>42.16</v>
      </c>
      <c r="AD12" s="2">
        <f t="shared" si="0"/>
        <v>1.1600000000000037</v>
      </c>
      <c r="AE12" s="196">
        <f t="shared" si="1"/>
        <v>-2.5427646786870151E-2</v>
      </c>
    </row>
    <row r="13" spans="1:31" x14ac:dyDescent="0.25">
      <c r="W13" s="191">
        <v>42268</v>
      </c>
      <c r="X13" s="13">
        <v>43.66</v>
      </c>
      <c r="Y13" s="13">
        <v>44.18</v>
      </c>
      <c r="Z13" s="13">
        <v>43.11</v>
      </c>
      <c r="AA13" s="13">
        <v>43.26</v>
      </c>
      <c r="AB13" s="137">
        <v>427800</v>
      </c>
      <c r="AC13" s="13">
        <v>43.26</v>
      </c>
      <c r="AD13" s="2">
        <f t="shared" si="0"/>
        <v>1.0700000000000003</v>
      </c>
      <c r="AE13" s="196">
        <f t="shared" si="1"/>
        <v>0</v>
      </c>
    </row>
    <row r="14" spans="1:31" x14ac:dyDescent="0.25">
      <c r="W14" s="191">
        <v>42265</v>
      </c>
      <c r="X14" s="13">
        <v>43.3</v>
      </c>
      <c r="Y14" s="13">
        <v>43.52</v>
      </c>
      <c r="Z14" s="13">
        <v>43.04</v>
      </c>
      <c r="AA14" s="13">
        <v>43.26</v>
      </c>
      <c r="AB14" s="137">
        <v>1140300</v>
      </c>
      <c r="AC14" s="13">
        <v>43.26</v>
      </c>
      <c r="AD14" s="2">
        <f t="shared" si="0"/>
        <v>0.48000000000000398</v>
      </c>
      <c r="AE14" s="196">
        <f t="shared" si="1"/>
        <v>-2.0761245674740803E-3</v>
      </c>
    </row>
    <row r="15" spans="1:31" x14ac:dyDescent="0.25">
      <c r="W15" s="191">
        <v>42264</v>
      </c>
      <c r="X15" s="13">
        <v>44.39</v>
      </c>
      <c r="Y15" s="13">
        <v>44.39</v>
      </c>
      <c r="Z15" s="13">
        <v>43.24</v>
      </c>
      <c r="AA15" s="13">
        <v>43.35</v>
      </c>
      <c r="AB15" s="137">
        <v>351700</v>
      </c>
      <c r="AC15" s="13">
        <v>43.35</v>
      </c>
      <c r="AD15" s="2">
        <f t="shared" si="0"/>
        <v>1.1499999999999986</v>
      </c>
      <c r="AE15" s="196">
        <f t="shared" si="1"/>
        <v>-2.3428700157693161E-2</v>
      </c>
    </row>
    <row r="16" spans="1:31" x14ac:dyDescent="0.25">
      <c r="W16" s="191">
        <v>42263</v>
      </c>
      <c r="X16" s="13">
        <v>43.81</v>
      </c>
      <c r="Y16" s="13">
        <v>44.45</v>
      </c>
      <c r="Z16" s="13">
        <v>43.62</v>
      </c>
      <c r="AA16" s="13">
        <v>44.39</v>
      </c>
      <c r="AB16" s="137">
        <v>244400</v>
      </c>
      <c r="AC16" s="13">
        <v>44.39</v>
      </c>
      <c r="AD16" s="2">
        <f t="shared" si="0"/>
        <v>0.8300000000000054</v>
      </c>
      <c r="AE16" s="196">
        <f t="shared" si="1"/>
        <v>1.6487291046485053E-2</v>
      </c>
    </row>
    <row r="17" spans="23:31" x14ac:dyDescent="0.25">
      <c r="W17" s="191">
        <v>42262</v>
      </c>
      <c r="X17" s="13">
        <v>43.06</v>
      </c>
      <c r="Y17" s="13">
        <v>43.84</v>
      </c>
      <c r="Z17" s="13">
        <v>42.97</v>
      </c>
      <c r="AA17" s="13">
        <v>43.67</v>
      </c>
      <c r="AB17" s="137">
        <v>413300</v>
      </c>
      <c r="AC17" s="13">
        <v>43.67</v>
      </c>
      <c r="AD17" s="2">
        <f t="shared" si="0"/>
        <v>0.87000000000000455</v>
      </c>
      <c r="AE17" s="196">
        <f t="shared" si="1"/>
        <v>1.2520287502898242E-2</v>
      </c>
    </row>
    <row r="18" spans="23:31" x14ac:dyDescent="0.25">
      <c r="W18" s="191">
        <v>42261</v>
      </c>
      <c r="X18" s="13">
        <v>44</v>
      </c>
      <c r="Y18" s="13">
        <v>44.19</v>
      </c>
      <c r="Z18" s="13">
        <v>43.06</v>
      </c>
      <c r="AA18" s="13">
        <v>43.13</v>
      </c>
      <c r="AB18" s="137">
        <v>395000</v>
      </c>
      <c r="AC18" s="13">
        <v>43.13</v>
      </c>
      <c r="AD18" s="2">
        <f t="shared" si="0"/>
        <v>1.1299999999999955</v>
      </c>
      <c r="AE18" s="196">
        <f t="shared" si="1"/>
        <v>-2.5530953456845862E-2</v>
      </c>
    </row>
    <row r="19" spans="23:31" x14ac:dyDescent="0.25">
      <c r="W19" s="191">
        <v>42258</v>
      </c>
      <c r="X19" s="13">
        <v>44.05</v>
      </c>
      <c r="Y19" s="13">
        <v>44.49</v>
      </c>
      <c r="Z19" s="13">
        <v>43.95</v>
      </c>
      <c r="AA19" s="13">
        <v>44.26</v>
      </c>
      <c r="AB19" s="137">
        <v>216700</v>
      </c>
      <c r="AC19" s="13">
        <v>44.26</v>
      </c>
      <c r="AD19" s="2">
        <f t="shared" si="0"/>
        <v>0.53999999999999915</v>
      </c>
      <c r="AE19" s="196">
        <f t="shared" si="1"/>
        <v>-1.3537906137184308E-3</v>
      </c>
    </row>
    <row r="20" spans="23:31" x14ac:dyDescent="0.25">
      <c r="W20" s="191">
        <v>42257</v>
      </c>
      <c r="X20" s="13">
        <v>44.72</v>
      </c>
      <c r="Y20" s="13">
        <v>45.18</v>
      </c>
      <c r="Z20" s="13">
        <v>44.22</v>
      </c>
      <c r="AA20" s="13">
        <v>44.32</v>
      </c>
      <c r="AB20" s="137">
        <v>196100</v>
      </c>
      <c r="AC20" s="13">
        <v>44.32</v>
      </c>
      <c r="AD20" s="2">
        <f t="shared" si="0"/>
        <v>0.96000000000000085</v>
      </c>
      <c r="AE20" s="196">
        <f t="shared" si="1"/>
        <v>-9.3875726419312411E-3</v>
      </c>
    </row>
    <row r="21" spans="23:31" x14ac:dyDescent="0.25">
      <c r="W21" s="191">
        <v>42256</v>
      </c>
      <c r="X21" s="13">
        <v>45.81</v>
      </c>
      <c r="Y21" s="13">
        <v>45.81</v>
      </c>
      <c r="Z21" s="13">
        <v>44.68</v>
      </c>
      <c r="AA21" s="13">
        <v>44.74</v>
      </c>
      <c r="AB21" s="137">
        <v>137900</v>
      </c>
      <c r="AC21" s="13">
        <v>44.74</v>
      </c>
      <c r="AD21" s="2">
        <f t="shared" si="0"/>
        <v>1.1300000000000026</v>
      </c>
      <c r="AE21" s="196">
        <f t="shared" si="1"/>
        <v>-1.4537444933920618E-2</v>
      </c>
    </row>
    <row r="22" spans="23:31" x14ac:dyDescent="0.25">
      <c r="W22" s="191">
        <v>42255</v>
      </c>
      <c r="X22" s="13">
        <v>45.08</v>
      </c>
      <c r="Y22" s="13">
        <v>45.64</v>
      </c>
      <c r="Z22" s="13">
        <v>44.83</v>
      </c>
      <c r="AA22" s="13">
        <v>45.4</v>
      </c>
      <c r="AB22" s="137">
        <v>201800</v>
      </c>
      <c r="AC22" s="13">
        <v>45.4</v>
      </c>
      <c r="AD22" s="2">
        <f t="shared" si="0"/>
        <v>0.81000000000000227</v>
      </c>
      <c r="AE22" s="196">
        <f t="shared" si="1"/>
        <v>2.3444544634806164E-2</v>
      </c>
    </row>
    <row r="23" spans="23:31" x14ac:dyDescent="0.25">
      <c r="W23" s="191">
        <v>42251</v>
      </c>
      <c r="X23" s="13">
        <v>44.72</v>
      </c>
      <c r="Y23" s="13">
        <v>45.01</v>
      </c>
      <c r="Z23" s="13">
        <v>44.31</v>
      </c>
      <c r="AA23" s="13">
        <v>44.36</v>
      </c>
      <c r="AB23" s="137">
        <v>179200</v>
      </c>
      <c r="AC23" s="13">
        <v>44.36</v>
      </c>
      <c r="AD23" s="2">
        <f t="shared" si="0"/>
        <v>0.69999999999999574</v>
      </c>
      <c r="AE23" s="196">
        <f t="shared" si="1"/>
        <v>-2.3552718467972689E-2</v>
      </c>
    </row>
    <row r="24" spans="23:31" x14ac:dyDescent="0.25">
      <c r="W24" s="191">
        <v>42250</v>
      </c>
      <c r="X24" s="13">
        <v>45.22</v>
      </c>
      <c r="Y24" s="13">
        <v>45.84</v>
      </c>
      <c r="Z24" s="13">
        <v>44.97</v>
      </c>
      <c r="AA24" s="13">
        <v>45.43</v>
      </c>
      <c r="AB24" s="137">
        <v>495700</v>
      </c>
      <c r="AC24" s="13">
        <v>45.43</v>
      </c>
      <c r="AD24" s="2">
        <f t="shared" si="0"/>
        <v>0.87000000000000455</v>
      </c>
      <c r="AE24" s="196">
        <f t="shared" si="1"/>
        <v>5.7560327651096088E-3</v>
      </c>
    </row>
    <row r="25" spans="23:31" x14ac:dyDescent="0.25">
      <c r="W25" s="191">
        <v>42249</v>
      </c>
      <c r="X25" s="13">
        <v>44.77</v>
      </c>
      <c r="Y25" s="13">
        <v>45.2</v>
      </c>
      <c r="Z25" s="13">
        <v>44.56</v>
      </c>
      <c r="AA25" s="13">
        <v>45.17</v>
      </c>
      <c r="AB25" s="137">
        <v>344700</v>
      </c>
      <c r="AC25" s="13">
        <v>45.17</v>
      </c>
      <c r="AD25" s="2">
        <f t="shared" si="0"/>
        <v>0.64000000000000057</v>
      </c>
      <c r="AE25" s="196">
        <f t="shared" si="1"/>
        <v>2.5192918747162896E-2</v>
      </c>
    </row>
    <row r="26" spans="23:31" x14ac:dyDescent="0.25">
      <c r="W26" s="191">
        <v>42248</v>
      </c>
      <c r="X26" s="13">
        <v>44.56</v>
      </c>
      <c r="Y26" s="13">
        <v>45.31</v>
      </c>
      <c r="Z26" s="13">
        <v>44</v>
      </c>
      <c r="AA26" s="13">
        <v>44.06</v>
      </c>
      <c r="AB26" s="137">
        <v>302000</v>
      </c>
      <c r="AC26" s="13">
        <v>44.06</v>
      </c>
      <c r="AD26" s="2">
        <f t="shared" si="0"/>
        <v>1.3100000000000023</v>
      </c>
      <c r="AE26" s="196">
        <f t="shared" si="1"/>
        <v>-3.3771929824561342E-2</v>
      </c>
    </row>
    <row r="27" spans="23:31" x14ac:dyDescent="0.25">
      <c r="W27" s="191">
        <v>42247</v>
      </c>
      <c r="X27" s="13">
        <v>44.79</v>
      </c>
      <c r="Y27" s="13">
        <v>46.07</v>
      </c>
      <c r="Z27" s="13">
        <v>44.5</v>
      </c>
      <c r="AA27" s="13">
        <v>45.6</v>
      </c>
      <c r="AB27" s="137">
        <v>350700</v>
      </c>
      <c r="AC27" s="13">
        <v>45.6</v>
      </c>
      <c r="AD27" s="2">
        <f t="shared" si="0"/>
        <v>1.5700000000000003</v>
      </c>
      <c r="AE27" s="196">
        <f t="shared" si="1"/>
        <v>1.7175998215480881E-2</v>
      </c>
    </row>
    <row r="28" spans="23:31" x14ac:dyDescent="0.25">
      <c r="W28" s="191">
        <v>42244</v>
      </c>
      <c r="X28" s="13">
        <v>44.54</v>
      </c>
      <c r="Y28" s="13">
        <v>45.43</v>
      </c>
      <c r="Z28" s="13">
        <v>44.45</v>
      </c>
      <c r="AA28" s="13">
        <v>44.83</v>
      </c>
      <c r="AB28" s="137">
        <v>314800</v>
      </c>
      <c r="AC28" s="13">
        <v>44.83</v>
      </c>
      <c r="AD28" s="2">
        <f t="shared" si="0"/>
        <v>0.97999999999999687</v>
      </c>
      <c r="AE28" s="196">
        <f t="shared" si="1"/>
        <v>-2.2256843979524543E-3</v>
      </c>
    </row>
    <row r="29" spans="23:31" x14ac:dyDescent="0.25">
      <c r="W29" s="191">
        <v>42243</v>
      </c>
      <c r="X29" s="13">
        <v>44.24</v>
      </c>
      <c r="Y29" s="13">
        <v>45.06</v>
      </c>
      <c r="Z29" s="13">
        <v>43.82</v>
      </c>
      <c r="AA29" s="13">
        <v>44.93</v>
      </c>
      <c r="AB29" s="137">
        <v>588300</v>
      </c>
      <c r="AC29" s="13">
        <v>44.93</v>
      </c>
      <c r="AD29" s="2">
        <f t="shared" si="0"/>
        <v>1.240000000000002</v>
      </c>
      <c r="AE29" s="196">
        <f t="shared" si="1"/>
        <v>2.1833068000909783E-2</v>
      </c>
    </row>
    <row r="30" spans="23:31" x14ac:dyDescent="0.25">
      <c r="W30" s="191">
        <v>42242</v>
      </c>
      <c r="X30" s="13">
        <v>44.23</v>
      </c>
      <c r="Y30" s="13">
        <v>44.72</v>
      </c>
      <c r="Z30" s="13">
        <v>43.3</v>
      </c>
      <c r="AA30" s="13">
        <v>43.97</v>
      </c>
      <c r="AB30" s="137">
        <v>434600</v>
      </c>
      <c r="AC30" s="13">
        <v>43.97</v>
      </c>
      <c r="AD30" s="2">
        <f t="shared" si="0"/>
        <v>1.4200000000000017</v>
      </c>
      <c r="AE30" s="196">
        <f t="shared" si="1"/>
        <v>1.3133640552995374E-2</v>
      </c>
    </row>
    <row r="31" spans="23:31" x14ac:dyDescent="0.25">
      <c r="W31" s="191">
        <v>42241</v>
      </c>
      <c r="X31" s="13">
        <v>45.22</v>
      </c>
      <c r="Y31" s="13">
        <v>45.22</v>
      </c>
      <c r="Z31" s="13">
        <v>43.35</v>
      </c>
      <c r="AA31" s="13">
        <v>43.4</v>
      </c>
      <c r="AB31" s="137">
        <v>771600</v>
      </c>
      <c r="AC31" s="13">
        <v>43.4</v>
      </c>
      <c r="AD31" s="2">
        <f t="shared" si="0"/>
        <v>1.8699999999999974</v>
      </c>
      <c r="AE31" s="196">
        <f t="shared" si="1"/>
        <v>-5.499541704858002E-3</v>
      </c>
    </row>
    <row r="32" spans="23:31" x14ac:dyDescent="0.25">
      <c r="W32" s="191">
        <v>42240</v>
      </c>
      <c r="X32" s="13">
        <v>42.62</v>
      </c>
      <c r="Y32" s="13">
        <v>45.07</v>
      </c>
      <c r="Z32" s="13">
        <v>42.01</v>
      </c>
      <c r="AA32" s="13">
        <v>43.64</v>
      </c>
      <c r="AB32" s="137">
        <v>704400</v>
      </c>
      <c r="AC32" s="13">
        <v>43.64</v>
      </c>
      <c r="AD32" s="2">
        <f t="shared" si="0"/>
        <v>3.0600000000000023</v>
      </c>
      <c r="AE32" s="196">
        <f t="shared" si="1"/>
        <v>-3.3872038963914108E-2</v>
      </c>
    </row>
    <row r="33" spans="15:31" x14ac:dyDescent="0.25">
      <c r="W33" s="191">
        <v>42237</v>
      </c>
      <c r="X33" s="13">
        <v>45.86</v>
      </c>
      <c r="Y33" s="13">
        <v>46.7</v>
      </c>
      <c r="Z33" s="13">
        <v>45.1</v>
      </c>
      <c r="AA33" s="13">
        <v>45.17</v>
      </c>
      <c r="AB33" s="137">
        <v>894400</v>
      </c>
      <c r="AC33" s="13">
        <v>45.17</v>
      </c>
      <c r="AD33" s="2">
        <f t="shared" si="0"/>
        <v>1.6000000000000014</v>
      </c>
      <c r="AE33" s="196">
        <f t="shared" si="1"/>
        <v>-2.9853951890034369E-2</v>
      </c>
    </row>
    <row r="34" spans="15:31" x14ac:dyDescent="0.25">
      <c r="W34" s="191">
        <v>42236</v>
      </c>
      <c r="X34" s="13">
        <v>47.42</v>
      </c>
      <c r="Y34" s="13">
        <v>47.54</v>
      </c>
      <c r="Z34" s="13">
        <v>46.54</v>
      </c>
      <c r="AA34" s="13">
        <v>46.56</v>
      </c>
      <c r="AB34" s="137">
        <v>359200</v>
      </c>
      <c r="AC34" s="13">
        <v>46.56</v>
      </c>
      <c r="AD34" s="2">
        <f t="shared" si="0"/>
        <v>1</v>
      </c>
      <c r="AE34" s="196">
        <f t="shared" si="1"/>
        <v>-2.4921465968586354E-2</v>
      </c>
    </row>
    <row r="35" spans="15:31" x14ac:dyDescent="0.25">
      <c r="W35" s="191">
        <v>42235</v>
      </c>
      <c r="X35" s="13">
        <v>47.91</v>
      </c>
      <c r="Y35" s="13">
        <v>48.47</v>
      </c>
      <c r="Z35" s="13">
        <v>47.65</v>
      </c>
      <c r="AA35" s="13">
        <v>47.75</v>
      </c>
      <c r="AB35" s="137">
        <v>332000</v>
      </c>
      <c r="AC35" s="13">
        <v>47.75</v>
      </c>
      <c r="AD35" s="2">
        <f t="shared" si="0"/>
        <v>0.82000000000000028</v>
      </c>
      <c r="AE35" s="196">
        <f t="shared" si="1"/>
        <v>-1.3633546787853668E-2</v>
      </c>
    </row>
    <row r="36" spans="15:31" x14ac:dyDescent="0.25">
      <c r="W36" s="191">
        <v>42234</v>
      </c>
      <c r="X36" s="13">
        <v>48.5</v>
      </c>
      <c r="Y36" s="13">
        <v>48.81</v>
      </c>
      <c r="Z36" s="13">
        <v>48.26</v>
      </c>
      <c r="AA36" s="13">
        <v>48.41</v>
      </c>
      <c r="AB36" s="137">
        <v>285600</v>
      </c>
      <c r="AC36" s="13">
        <v>48.41</v>
      </c>
      <c r="AD36" s="2">
        <f t="shared" si="0"/>
        <v>0.55000000000000426</v>
      </c>
      <c r="AE36" s="196">
        <f t="shared" si="1"/>
        <v>-3.0889621087315522E-3</v>
      </c>
    </row>
    <row r="37" spans="15:31" x14ac:dyDescent="0.25">
      <c r="W37" s="191">
        <v>42233</v>
      </c>
      <c r="X37" s="13">
        <v>48.25</v>
      </c>
      <c r="Y37" s="13">
        <v>48.89</v>
      </c>
      <c r="Z37" s="13">
        <v>47.8</v>
      </c>
      <c r="AA37" s="13">
        <v>48.56</v>
      </c>
      <c r="AB37" s="137">
        <v>340800</v>
      </c>
      <c r="AC37" s="13">
        <v>48.56</v>
      </c>
      <c r="AD37" s="2">
        <f t="shared" si="0"/>
        <v>1.0900000000000034</v>
      </c>
      <c r="AE37" s="196">
        <f t="shared" si="1"/>
        <v>6.2163282221301408E-3</v>
      </c>
    </row>
    <row r="38" spans="15:31" x14ac:dyDescent="0.25">
      <c r="W38" s="191">
        <v>42230</v>
      </c>
      <c r="X38" s="13">
        <v>47.83</v>
      </c>
      <c r="Y38" s="13">
        <v>48.58</v>
      </c>
      <c r="Z38" s="13">
        <v>47.67</v>
      </c>
      <c r="AA38" s="13">
        <v>48.26</v>
      </c>
      <c r="AB38" s="137">
        <v>279600</v>
      </c>
      <c r="AC38" s="13">
        <v>48.26</v>
      </c>
      <c r="AD38" s="2">
        <f t="shared" si="0"/>
        <v>0.90999999999999659</v>
      </c>
      <c r="AE38" s="196">
        <f t="shared" si="1"/>
        <v>5.2072484898979532E-3</v>
      </c>
    </row>
    <row r="39" spans="15:31" x14ac:dyDescent="0.25">
      <c r="W39" s="191">
        <v>42229</v>
      </c>
      <c r="X39" s="13">
        <v>48.25</v>
      </c>
      <c r="Y39" s="13">
        <v>48.47</v>
      </c>
      <c r="Z39" s="13">
        <v>47.93</v>
      </c>
      <c r="AA39" s="13">
        <v>48.01</v>
      </c>
      <c r="AB39" s="137">
        <v>157800</v>
      </c>
      <c r="AC39" s="13">
        <v>48.01</v>
      </c>
      <c r="AD39" s="2">
        <f t="shared" si="0"/>
        <v>0.53999999999999915</v>
      </c>
      <c r="AE39" s="196" t="e">
        <f t="shared" si="1"/>
        <v>#DIV/0!</v>
      </c>
    </row>
    <row r="40" spans="15:31" x14ac:dyDescent="0.25">
      <c r="W40" s="191">
        <v>42229</v>
      </c>
      <c r="X40" s="13" t="s">
        <v>363</v>
      </c>
      <c r="Y40" s="13"/>
      <c r="Z40" s="13"/>
      <c r="AA40" s="13"/>
      <c r="AB40" s="137"/>
      <c r="AC40" s="13"/>
      <c r="AD40" s="2">
        <f t="shared" si="0"/>
        <v>0</v>
      </c>
      <c r="AE40" s="196">
        <f t="shared" si="1"/>
        <v>-1</v>
      </c>
    </row>
    <row r="41" spans="15:31" x14ac:dyDescent="0.25">
      <c r="O41" s="49"/>
      <c r="W41" s="191">
        <v>42228</v>
      </c>
      <c r="X41" s="13">
        <v>47.57</v>
      </c>
      <c r="Y41" s="13">
        <v>48.46</v>
      </c>
      <c r="Z41" s="13">
        <v>47.24</v>
      </c>
      <c r="AA41" s="13">
        <v>48.31</v>
      </c>
      <c r="AB41" s="137">
        <v>318300</v>
      </c>
      <c r="AC41" s="13">
        <v>48.21</v>
      </c>
      <c r="AD41" s="2">
        <f t="shared" si="0"/>
        <v>1.2199999999999989</v>
      </c>
      <c r="AE41" s="196">
        <f t="shared" si="1"/>
        <v>8.303923603902863E-4</v>
      </c>
    </row>
    <row r="42" spans="15:31" ht="20.25" thickBot="1" x14ac:dyDescent="0.35">
      <c r="O42" s="264" t="s">
        <v>83</v>
      </c>
      <c r="P42" s="264"/>
      <c r="Q42" s="49"/>
      <c r="T42" s="133" t="s">
        <v>144</v>
      </c>
      <c r="W42" s="191">
        <v>42227</v>
      </c>
      <c r="X42" s="13">
        <v>48.6</v>
      </c>
      <c r="Y42" s="13">
        <v>48.9</v>
      </c>
      <c r="Z42" s="13">
        <v>48.17</v>
      </c>
      <c r="AA42" s="13">
        <v>48.27</v>
      </c>
      <c r="AB42" s="137">
        <v>197900</v>
      </c>
      <c r="AC42" s="13">
        <v>48.17</v>
      </c>
      <c r="AD42" s="2">
        <f t="shared" si="0"/>
        <v>0.72999999999999687</v>
      </c>
      <c r="AE42" s="196">
        <f t="shared" si="1"/>
        <v>-2.0934959349593552E-2</v>
      </c>
    </row>
    <row r="43" spans="15:31" ht="15.75" thickTop="1" x14ac:dyDescent="0.25">
      <c r="O43" s="125">
        <v>1.1000000000000001</v>
      </c>
      <c r="P43" s="125">
        <f>O43*$Q$4</f>
        <v>47.190000000000005</v>
      </c>
      <c r="Q43" s="49"/>
      <c r="T43" s="186" t="s">
        <v>126</v>
      </c>
      <c r="U43" s="140">
        <v>40.26</v>
      </c>
      <c r="W43" s="191">
        <v>42226</v>
      </c>
      <c r="X43" s="13">
        <v>48.71</v>
      </c>
      <c r="Y43" s="13">
        <v>49.58</v>
      </c>
      <c r="Z43" s="13">
        <v>48.65</v>
      </c>
      <c r="AA43" s="13">
        <v>49.3</v>
      </c>
      <c r="AB43" s="137">
        <v>230700</v>
      </c>
      <c r="AC43" s="13">
        <v>49.2</v>
      </c>
      <c r="AD43" s="2">
        <f t="shared" si="0"/>
        <v>0.92999999999999972</v>
      </c>
      <c r="AE43" s="196">
        <f t="shared" si="1"/>
        <v>2.244389027431426E-2</v>
      </c>
    </row>
    <row r="44" spans="15:31" x14ac:dyDescent="0.25">
      <c r="O44" s="125">
        <v>1.0900000000000001</v>
      </c>
      <c r="P44" s="125">
        <f t="shared" ref="P44:P63" si="2">O44*$Q$4</f>
        <v>46.761000000000003</v>
      </c>
      <c r="Q44" s="49"/>
      <c r="T44" s="135" t="s">
        <v>127</v>
      </c>
      <c r="U44" s="130">
        <v>39.909999999999997</v>
      </c>
      <c r="W44" s="191">
        <v>42223</v>
      </c>
      <c r="X44" s="13">
        <v>47.83</v>
      </c>
      <c r="Y44" s="13">
        <v>48.28</v>
      </c>
      <c r="Z44" s="13">
        <v>47.8</v>
      </c>
      <c r="AA44" s="13">
        <v>48.22</v>
      </c>
      <c r="AB44" s="137">
        <v>469300</v>
      </c>
      <c r="AC44" s="13">
        <v>48.12</v>
      </c>
      <c r="AD44" s="2">
        <f t="shared" si="0"/>
        <v>0.48000000000000398</v>
      </c>
      <c r="AE44" s="196">
        <f t="shared" si="1"/>
        <v>1.8738288569644101E-3</v>
      </c>
    </row>
    <row r="45" spans="15:31" x14ac:dyDescent="0.25">
      <c r="O45" s="125">
        <v>1.08</v>
      </c>
      <c r="P45" s="125">
        <f t="shared" si="2"/>
        <v>46.332000000000001</v>
      </c>
      <c r="Q45" s="49"/>
      <c r="T45" s="135" t="s">
        <v>128</v>
      </c>
      <c r="U45" s="130" t="s">
        <v>356</v>
      </c>
      <c r="W45" s="191">
        <v>42222</v>
      </c>
      <c r="X45" s="13">
        <v>48.19</v>
      </c>
      <c r="Y45" s="13">
        <v>48.38</v>
      </c>
      <c r="Z45" s="13">
        <v>47.84</v>
      </c>
      <c r="AA45" s="13">
        <v>48.13</v>
      </c>
      <c r="AB45" s="137">
        <v>302900</v>
      </c>
      <c r="AC45" s="13">
        <v>48.03</v>
      </c>
      <c r="AD45" s="2">
        <f t="shared" si="0"/>
        <v>0.53999999999999915</v>
      </c>
      <c r="AE45" s="196">
        <f t="shared" si="1"/>
        <v>2.9233660471914558E-3</v>
      </c>
    </row>
    <row r="46" spans="15:31" x14ac:dyDescent="0.25">
      <c r="O46" s="125">
        <v>1.07</v>
      </c>
      <c r="P46" s="125">
        <f t="shared" si="2"/>
        <v>45.902999999999999</v>
      </c>
      <c r="Q46" s="125"/>
      <c r="T46" s="135" t="s">
        <v>129</v>
      </c>
      <c r="U46" s="130" t="s">
        <v>357</v>
      </c>
      <c r="W46" s="191">
        <v>42221</v>
      </c>
      <c r="X46" s="13">
        <v>48.05</v>
      </c>
      <c r="Y46" s="13">
        <v>48.57</v>
      </c>
      <c r="Z46" s="13">
        <v>47.97</v>
      </c>
      <c r="AA46" s="13">
        <v>47.99</v>
      </c>
      <c r="AB46" s="137">
        <v>566500</v>
      </c>
      <c r="AC46" s="13">
        <v>47.89</v>
      </c>
      <c r="AD46" s="2">
        <f t="shared" si="0"/>
        <v>0.60000000000000142</v>
      </c>
      <c r="AE46" s="196">
        <f t="shared" si="1"/>
        <v>1.6732901066722761E-3</v>
      </c>
    </row>
    <row r="47" spans="15:31" x14ac:dyDescent="0.25">
      <c r="O47" s="125">
        <v>1.06</v>
      </c>
      <c r="P47" s="125">
        <f t="shared" si="2"/>
        <v>45.474000000000004</v>
      </c>
      <c r="Q47" s="125"/>
      <c r="T47" s="135" t="s">
        <v>130</v>
      </c>
      <c r="U47" s="130">
        <v>56.88</v>
      </c>
      <c r="W47" s="191">
        <v>42220</v>
      </c>
      <c r="X47" s="13">
        <v>48.67</v>
      </c>
      <c r="Y47" s="13">
        <v>49.53</v>
      </c>
      <c r="Z47" s="13">
        <v>47.88</v>
      </c>
      <c r="AA47" s="13">
        <v>47.91</v>
      </c>
      <c r="AB47" s="137">
        <v>427300</v>
      </c>
      <c r="AC47" s="13">
        <v>47.81</v>
      </c>
      <c r="AD47" s="2">
        <f t="shared" si="0"/>
        <v>1.6499999999999986</v>
      </c>
      <c r="AE47" s="196">
        <f t="shared" si="1"/>
        <v>-1.3820132013201203E-2</v>
      </c>
    </row>
    <row r="48" spans="15:31" x14ac:dyDescent="0.25">
      <c r="O48" s="125">
        <v>1.05</v>
      </c>
      <c r="P48" s="125">
        <f t="shared" si="2"/>
        <v>45.045000000000002</v>
      </c>
      <c r="Q48" s="125"/>
      <c r="T48" s="135" t="s">
        <v>131</v>
      </c>
      <c r="U48" s="130">
        <v>0.95266300000000004</v>
      </c>
      <c r="W48" s="191">
        <v>42219</v>
      </c>
      <c r="X48" s="13">
        <v>49.46</v>
      </c>
      <c r="Y48" s="13">
        <v>49.46</v>
      </c>
      <c r="Z48" s="13">
        <v>47.98</v>
      </c>
      <c r="AA48" s="13">
        <v>48.58</v>
      </c>
      <c r="AB48" s="137">
        <v>294200</v>
      </c>
      <c r="AC48" s="13">
        <v>48.48</v>
      </c>
      <c r="AD48" s="2">
        <f t="shared" si="0"/>
        <v>1.480000000000004</v>
      </c>
      <c r="AE48" s="196">
        <f t="shared" si="1"/>
        <v>-1.5834348355663885E-2</v>
      </c>
    </row>
    <row r="49" spans="15:31" x14ac:dyDescent="0.25">
      <c r="O49" s="125">
        <v>1.04</v>
      </c>
      <c r="P49" s="125">
        <f t="shared" si="2"/>
        <v>44.616</v>
      </c>
      <c r="Q49" s="125"/>
      <c r="T49" s="135" t="s">
        <v>132</v>
      </c>
      <c r="U49" s="130" t="s">
        <v>358</v>
      </c>
      <c r="W49" s="191">
        <v>42216</v>
      </c>
      <c r="X49" s="13">
        <v>48.82</v>
      </c>
      <c r="Y49" s="13">
        <v>49.54</v>
      </c>
      <c r="Z49" s="13">
        <v>48.71</v>
      </c>
      <c r="AA49" s="13">
        <v>49.36</v>
      </c>
      <c r="AB49" s="137">
        <v>569400</v>
      </c>
      <c r="AC49" s="13">
        <v>49.26</v>
      </c>
      <c r="AD49" s="2">
        <f t="shared" si="0"/>
        <v>0.82999999999999829</v>
      </c>
      <c r="AE49" s="196">
        <f t="shared" si="1"/>
        <v>1.3997529847673995E-2</v>
      </c>
    </row>
    <row r="50" spans="15:31" x14ac:dyDescent="0.25">
      <c r="O50" s="125">
        <v>1.03</v>
      </c>
      <c r="P50" s="125">
        <f t="shared" si="2"/>
        <v>44.186999999999998</v>
      </c>
      <c r="Q50" s="125"/>
      <c r="T50" s="135"/>
      <c r="U50" s="130"/>
      <c r="W50" s="191">
        <v>42215</v>
      </c>
      <c r="X50" s="13">
        <v>48.23</v>
      </c>
      <c r="Y50" s="13">
        <v>48.8</v>
      </c>
      <c r="Z50" s="13">
        <v>47.85</v>
      </c>
      <c r="AA50" s="13">
        <v>48.68</v>
      </c>
      <c r="AB50" s="137">
        <v>343100</v>
      </c>
      <c r="AC50" s="13">
        <v>48.58</v>
      </c>
      <c r="AD50" s="2">
        <f t="shared" si="0"/>
        <v>0.94999999999999574</v>
      </c>
      <c r="AE50" s="196">
        <f t="shared" si="1"/>
        <v>2.683178534571562E-3</v>
      </c>
    </row>
    <row r="51" spans="15:31" x14ac:dyDescent="0.25">
      <c r="O51" s="125">
        <v>1.02</v>
      </c>
      <c r="P51" s="125">
        <f t="shared" si="2"/>
        <v>43.758000000000003</v>
      </c>
      <c r="Q51" s="125"/>
      <c r="T51" s="135" t="s">
        <v>133</v>
      </c>
      <c r="U51" s="130" t="s">
        <v>359</v>
      </c>
      <c r="W51" s="191">
        <v>42214</v>
      </c>
      <c r="X51" s="13">
        <v>47.51</v>
      </c>
      <c r="Y51" s="13">
        <v>48.76</v>
      </c>
      <c r="Z51" s="13">
        <v>47.36</v>
      </c>
      <c r="AA51" s="13">
        <v>48.55</v>
      </c>
      <c r="AB51" s="137">
        <v>315400</v>
      </c>
      <c r="AC51" s="13">
        <v>48.45</v>
      </c>
      <c r="AD51" s="2">
        <f t="shared" si="0"/>
        <v>1.3999999999999986</v>
      </c>
      <c r="AE51" s="196">
        <f t="shared" si="1"/>
        <v>1.7216040310728431E-2</v>
      </c>
    </row>
    <row r="52" spans="15:31" x14ac:dyDescent="0.25">
      <c r="O52" s="125">
        <v>1.01</v>
      </c>
      <c r="P52" s="125">
        <f t="shared" si="2"/>
        <v>43.329000000000001</v>
      </c>
      <c r="Q52" s="125"/>
      <c r="T52" s="135" t="s">
        <v>134</v>
      </c>
      <c r="U52" s="130" t="s">
        <v>360</v>
      </c>
      <c r="W52" s="191">
        <v>42213</v>
      </c>
      <c r="X52" s="13">
        <v>47.04</v>
      </c>
      <c r="Y52" s="13">
        <v>47.9</v>
      </c>
      <c r="Z52" s="13">
        <v>46.41</v>
      </c>
      <c r="AA52" s="13">
        <v>47.73</v>
      </c>
      <c r="AB52" s="137">
        <v>403300</v>
      </c>
      <c r="AC52" s="13">
        <v>47.63</v>
      </c>
      <c r="AD52" s="2">
        <f t="shared" si="0"/>
        <v>1.490000000000002</v>
      </c>
      <c r="AE52" s="196">
        <f t="shared" si="1"/>
        <v>1.6865926558496946E-2</v>
      </c>
    </row>
    <row r="53" spans="15:31" x14ac:dyDescent="0.25">
      <c r="O53" s="125">
        <v>1</v>
      </c>
      <c r="P53" s="125">
        <f t="shared" si="2"/>
        <v>42.9</v>
      </c>
      <c r="Q53" s="125"/>
      <c r="T53" s="135" t="s">
        <v>135</v>
      </c>
      <c r="U53" s="132">
        <v>332001</v>
      </c>
      <c r="W53" s="191">
        <v>42212</v>
      </c>
      <c r="X53" s="13">
        <v>47.06</v>
      </c>
      <c r="Y53" s="13">
        <v>47.34</v>
      </c>
      <c r="Z53" s="13">
        <v>46.62</v>
      </c>
      <c r="AA53" s="13">
        <v>46.94</v>
      </c>
      <c r="AB53" s="137">
        <v>442800</v>
      </c>
      <c r="AC53" s="13">
        <v>46.84</v>
      </c>
      <c r="AD53" s="2">
        <f t="shared" si="0"/>
        <v>0.72000000000000597</v>
      </c>
      <c r="AE53" s="196">
        <f t="shared" si="1"/>
        <v>-9.096678654537782E-3</v>
      </c>
    </row>
    <row r="54" spans="15:31" x14ac:dyDescent="0.25">
      <c r="O54" s="125">
        <v>0.99</v>
      </c>
      <c r="P54" s="125">
        <f t="shared" si="2"/>
        <v>42.470999999999997</v>
      </c>
      <c r="Q54" s="125"/>
      <c r="T54" s="135" t="s">
        <v>140</v>
      </c>
      <c r="U54" s="132">
        <v>415438</v>
      </c>
      <c r="W54" s="191">
        <v>42209</v>
      </c>
      <c r="X54" s="13">
        <v>48.3</v>
      </c>
      <c r="Y54" s="13">
        <v>48.34</v>
      </c>
      <c r="Z54" s="13">
        <v>47.31</v>
      </c>
      <c r="AA54" s="13">
        <v>47.37</v>
      </c>
      <c r="AB54" s="137">
        <v>414100</v>
      </c>
      <c r="AC54" s="13">
        <v>47.27</v>
      </c>
      <c r="AD54" s="2">
        <f t="shared" si="0"/>
        <v>1.0300000000000011</v>
      </c>
      <c r="AE54" s="196">
        <f t="shared" si="1"/>
        <v>-2.4958745874587351E-2</v>
      </c>
    </row>
    <row r="55" spans="15:31" x14ac:dyDescent="0.25">
      <c r="O55" s="125">
        <v>0.98</v>
      </c>
      <c r="P55" s="125">
        <f t="shared" si="2"/>
        <v>42.041999999999994</v>
      </c>
      <c r="Q55" s="125"/>
      <c r="T55" s="135" t="s">
        <v>136</v>
      </c>
      <c r="U55" s="130" t="s">
        <v>361</v>
      </c>
      <c r="W55" s="191">
        <v>42208</v>
      </c>
      <c r="X55" s="13">
        <v>49.14</v>
      </c>
      <c r="Y55" s="13">
        <v>49.64</v>
      </c>
      <c r="Z55" s="13">
        <v>48.55</v>
      </c>
      <c r="AA55" s="13">
        <v>48.58</v>
      </c>
      <c r="AB55" s="137">
        <v>620300</v>
      </c>
      <c r="AC55" s="13">
        <v>48.48</v>
      </c>
      <c r="AD55" s="2">
        <f t="shared" si="0"/>
        <v>1.0900000000000034</v>
      </c>
      <c r="AE55" s="196">
        <f t="shared" si="1"/>
        <v>-1.3631739572736556E-2</v>
      </c>
    </row>
    <row r="56" spans="15:31" x14ac:dyDescent="0.25">
      <c r="O56" s="125">
        <v>0.97</v>
      </c>
      <c r="P56" s="125">
        <f t="shared" si="2"/>
        <v>41.613</v>
      </c>
      <c r="Q56" s="125"/>
      <c r="T56" s="135" t="s">
        <v>141</v>
      </c>
      <c r="U56" s="130">
        <v>14.83</v>
      </c>
      <c r="W56" s="191">
        <v>42207</v>
      </c>
      <c r="X56" s="13">
        <v>48.96</v>
      </c>
      <c r="Y56" s="13">
        <v>49.75</v>
      </c>
      <c r="Z56" s="13">
        <v>48.95</v>
      </c>
      <c r="AA56" s="13">
        <v>49.25</v>
      </c>
      <c r="AB56" s="137">
        <v>798600</v>
      </c>
      <c r="AC56" s="13">
        <v>49.15</v>
      </c>
      <c r="AD56" s="2">
        <f t="shared" si="0"/>
        <v>0.79999999999999716</v>
      </c>
      <c r="AE56" s="196">
        <f t="shared" si="1"/>
        <v>4.0858018386107364E-3</v>
      </c>
    </row>
    <row r="57" spans="15:31" x14ac:dyDescent="0.25">
      <c r="O57" s="125">
        <v>0.96</v>
      </c>
      <c r="P57" s="125">
        <f t="shared" si="2"/>
        <v>41.183999999999997</v>
      </c>
      <c r="Q57" s="125"/>
      <c r="T57" s="135" t="s">
        <v>142</v>
      </c>
      <c r="U57" s="130">
        <v>2.75</v>
      </c>
      <c r="W57" s="191">
        <v>42206</v>
      </c>
      <c r="X57" s="13">
        <v>50.5</v>
      </c>
      <c r="Y57" s="13">
        <v>51.7</v>
      </c>
      <c r="Z57" s="13">
        <v>48.63</v>
      </c>
      <c r="AA57" s="13">
        <v>49.05</v>
      </c>
      <c r="AB57" s="137">
        <v>1913500</v>
      </c>
      <c r="AC57" s="13">
        <v>48.95</v>
      </c>
      <c r="AD57" s="2">
        <f t="shared" si="0"/>
        <v>3.0700000000000003</v>
      </c>
      <c r="AE57" s="196">
        <f t="shared" si="1"/>
        <v>-8.0923770184002874E-2</v>
      </c>
    </row>
    <row r="58" spans="15:31" x14ac:dyDescent="0.25">
      <c r="O58" s="125">
        <v>0.95</v>
      </c>
      <c r="P58" s="125">
        <f t="shared" si="2"/>
        <v>40.754999999999995</v>
      </c>
      <c r="Q58" s="125"/>
      <c r="T58" s="135" t="s">
        <v>137</v>
      </c>
      <c r="U58" s="130" t="s">
        <v>362</v>
      </c>
      <c r="W58" s="191">
        <v>42205</v>
      </c>
      <c r="X58" s="13">
        <v>54.06</v>
      </c>
      <c r="Y58" s="13">
        <v>54.27</v>
      </c>
      <c r="Z58" s="13">
        <v>53.24</v>
      </c>
      <c r="AA58" s="13">
        <v>53.37</v>
      </c>
      <c r="AB58" s="137">
        <v>393100</v>
      </c>
      <c r="AC58" s="13">
        <v>53.26</v>
      </c>
      <c r="AD58" s="2">
        <f t="shared" si="0"/>
        <v>1.0300000000000011</v>
      </c>
      <c r="AE58" s="196">
        <f t="shared" si="1"/>
        <v>-2.9951329090228684E-3</v>
      </c>
    </row>
    <row r="59" spans="15:31" x14ac:dyDescent="0.25">
      <c r="O59" s="125">
        <v>0.94</v>
      </c>
      <c r="P59" s="125">
        <f t="shared" si="2"/>
        <v>40.325999999999993</v>
      </c>
      <c r="Q59" s="125"/>
      <c r="W59" s="191">
        <v>42202</v>
      </c>
      <c r="X59" s="13">
        <v>54.3</v>
      </c>
      <c r="Y59" s="13">
        <v>54.36</v>
      </c>
      <c r="Z59" s="13">
        <v>53.45</v>
      </c>
      <c r="AA59" s="13">
        <v>53.53</v>
      </c>
      <c r="AB59" s="137">
        <v>582500</v>
      </c>
      <c r="AC59" s="13">
        <v>53.42</v>
      </c>
      <c r="AD59" s="2">
        <f t="shared" si="0"/>
        <v>0.90999999999999659</v>
      </c>
      <c r="AE59" s="196">
        <f t="shared" si="1"/>
        <v>-1.0190846766722217E-2</v>
      </c>
    </row>
    <row r="60" spans="15:31" x14ac:dyDescent="0.25">
      <c r="O60" s="125">
        <v>0.93</v>
      </c>
      <c r="P60" s="125">
        <f t="shared" si="2"/>
        <v>39.896999999999998</v>
      </c>
      <c r="Q60" s="125"/>
      <c r="W60" s="191">
        <v>42201</v>
      </c>
      <c r="X60" s="13">
        <v>54.2</v>
      </c>
      <c r="Y60" s="13">
        <v>54.74</v>
      </c>
      <c r="Z60" s="13">
        <v>54</v>
      </c>
      <c r="AA60" s="13">
        <v>54.08</v>
      </c>
      <c r="AB60" s="137">
        <v>229600</v>
      </c>
      <c r="AC60" s="13">
        <v>53.97</v>
      </c>
      <c r="AD60" s="2">
        <f t="shared" si="0"/>
        <v>0.74000000000000199</v>
      </c>
      <c r="AE60" s="196">
        <f t="shared" si="1"/>
        <v>-1.110494169905607E-3</v>
      </c>
    </row>
    <row r="61" spans="15:31" x14ac:dyDescent="0.25">
      <c r="O61" s="125">
        <v>0.92</v>
      </c>
      <c r="P61" s="125">
        <f t="shared" si="2"/>
        <v>39.468000000000004</v>
      </c>
      <c r="Q61" s="125"/>
      <c r="W61" s="191">
        <v>42200</v>
      </c>
      <c r="X61" s="13">
        <v>54.62</v>
      </c>
      <c r="Y61" s="13">
        <v>54.62</v>
      </c>
      <c r="Z61" s="13">
        <v>53.97</v>
      </c>
      <c r="AA61" s="13">
        <v>54.14</v>
      </c>
      <c r="AB61" s="137">
        <v>195800</v>
      </c>
      <c r="AC61" s="13">
        <v>54.03</v>
      </c>
      <c r="AD61" s="2">
        <f t="shared" si="0"/>
        <v>0.64999999999999858</v>
      </c>
      <c r="AE61" s="196">
        <f t="shared" si="1"/>
        <v>-6.9840102922256175E-3</v>
      </c>
    </row>
    <row r="62" spans="15:31" x14ac:dyDescent="0.25">
      <c r="O62" s="125">
        <v>0.91</v>
      </c>
      <c r="P62" s="125">
        <f t="shared" si="2"/>
        <v>39.039000000000001</v>
      </c>
      <c r="Q62" s="125"/>
      <c r="W62" s="191">
        <v>42199</v>
      </c>
      <c r="X62" s="13">
        <v>53.3</v>
      </c>
      <c r="Y62" s="13">
        <v>54.64</v>
      </c>
      <c r="Z62" s="13">
        <v>53.11</v>
      </c>
      <c r="AA62" s="13">
        <v>54.52</v>
      </c>
      <c r="AB62" s="137">
        <v>477400</v>
      </c>
      <c r="AC62" s="13">
        <v>54.41</v>
      </c>
      <c r="AD62" s="2">
        <f t="shared" si="0"/>
        <v>1.5300000000000011</v>
      </c>
      <c r="AE62" s="196">
        <f t="shared" si="1"/>
        <v>2.5056518462697852E-2</v>
      </c>
    </row>
    <row r="63" spans="15:31" x14ac:dyDescent="0.25">
      <c r="O63" s="125">
        <v>0.9</v>
      </c>
      <c r="P63" s="125">
        <f t="shared" si="2"/>
        <v>38.61</v>
      </c>
      <c r="Q63" s="125"/>
      <c r="W63" s="191">
        <v>42198</v>
      </c>
      <c r="X63" s="13">
        <v>53.87</v>
      </c>
      <c r="Y63" s="13">
        <v>53.91</v>
      </c>
      <c r="Z63" s="13">
        <v>52.97</v>
      </c>
      <c r="AA63" s="13">
        <v>53.19</v>
      </c>
      <c r="AB63" s="137">
        <v>434600</v>
      </c>
      <c r="AC63" s="13">
        <v>53.08</v>
      </c>
      <c r="AD63" s="2">
        <f t="shared" si="0"/>
        <v>0.93999999999999773</v>
      </c>
      <c r="AE63" s="196">
        <f t="shared" si="1"/>
        <v>-3.5667354984044719E-3</v>
      </c>
    </row>
    <row r="64" spans="15:31" x14ac:dyDescent="0.25">
      <c r="O64" s="49"/>
      <c r="W64" s="191">
        <v>42195</v>
      </c>
      <c r="X64" s="13">
        <v>53.68</v>
      </c>
      <c r="Y64" s="13">
        <v>53.88</v>
      </c>
      <c r="Z64" s="13">
        <v>53.22</v>
      </c>
      <c r="AA64" s="13">
        <v>53.38</v>
      </c>
      <c r="AB64" s="137">
        <v>346000</v>
      </c>
      <c r="AC64" s="13">
        <v>53.27</v>
      </c>
      <c r="AD64" s="2">
        <f t="shared" si="0"/>
        <v>0.66000000000000369</v>
      </c>
      <c r="AE64" s="196">
        <f t="shared" si="1"/>
        <v>8.7104715016095291E-3</v>
      </c>
    </row>
    <row r="65" spans="15:31" x14ac:dyDescent="0.25">
      <c r="O65" s="49"/>
      <c r="W65" s="191">
        <v>42194</v>
      </c>
      <c r="X65" s="13">
        <v>53.86</v>
      </c>
      <c r="Y65" s="13">
        <v>54.35</v>
      </c>
      <c r="Z65" s="13">
        <v>52.91</v>
      </c>
      <c r="AA65" s="13">
        <v>52.92</v>
      </c>
      <c r="AB65" s="137">
        <v>396200</v>
      </c>
      <c r="AC65" s="13">
        <v>52.81</v>
      </c>
      <c r="AD65" s="2">
        <f t="shared" si="0"/>
        <v>1.4400000000000048</v>
      </c>
      <c r="AE65" s="196">
        <f t="shared" si="1"/>
        <v>-1.0121836925960581E-2</v>
      </c>
    </row>
    <row r="66" spans="15:31" x14ac:dyDescent="0.25">
      <c r="O66" s="49"/>
      <c r="W66" s="191">
        <v>42193</v>
      </c>
      <c r="X66" s="13">
        <v>53.75</v>
      </c>
      <c r="Y66" s="13">
        <v>54.3</v>
      </c>
      <c r="Z66" s="13">
        <v>53</v>
      </c>
      <c r="AA66" s="13">
        <v>53.46</v>
      </c>
      <c r="AB66" s="137">
        <v>358400</v>
      </c>
      <c r="AC66" s="13">
        <v>53.35</v>
      </c>
      <c r="AD66" s="2">
        <f t="shared" si="0"/>
        <v>1.2999999999999972</v>
      </c>
      <c r="AE66" s="196">
        <f t="shared" si="1"/>
        <v>-1.4955686853766581E-2</v>
      </c>
    </row>
    <row r="67" spans="15:31" x14ac:dyDescent="0.25">
      <c r="W67" s="191">
        <v>42192</v>
      </c>
      <c r="X67" s="13">
        <v>54.78</v>
      </c>
      <c r="Y67" s="13">
        <v>54.78</v>
      </c>
      <c r="Z67" s="13">
        <v>53.22</v>
      </c>
      <c r="AA67" s="13">
        <v>54.27</v>
      </c>
      <c r="AB67" s="137">
        <v>386700</v>
      </c>
      <c r="AC67" s="13">
        <v>54.16</v>
      </c>
      <c r="AD67" s="2">
        <f t="shared" ref="AD67:AD69" si="3">Y67-Z67</f>
        <v>1.5600000000000023</v>
      </c>
      <c r="AE67" s="196">
        <f t="shared" ref="AE67:AE69" si="4">AC67/AC68-1</f>
        <v>-7.1494042163152693E-3</v>
      </c>
    </row>
    <row r="68" spans="15:31" x14ac:dyDescent="0.25">
      <c r="W68" s="191">
        <v>42191</v>
      </c>
      <c r="X68" s="13">
        <v>54.5</v>
      </c>
      <c r="Y68" s="13">
        <v>55.31</v>
      </c>
      <c r="Z68" s="13">
        <v>54.28</v>
      </c>
      <c r="AA68" s="13">
        <v>54.66</v>
      </c>
      <c r="AB68" s="137">
        <v>399700</v>
      </c>
      <c r="AC68" s="13">
        <v>54.55</v>
      </c>
      <c r="AD68" s="2">
        <f t="shared" si="3"/>
        <v>1.0300000000000011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2:P42"/>
  </mergeCells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5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49">
        <v>42298</v>
      </c>
      <c r="U2" t="s">
        <v>266</v>
      </c>
      <c r="W2" s="191">
        <v>42283</v>
      </c>
      <c r="X2" s="13">
        <v>31.81</v>
      </c>
      <c r="Y2" s="13">
        <v>32.380000000000003</v>
      </c>
      <c r="Z2" s="13">
        <v>31.81</v>
      </c>
      <c r="AA2" s="13">
        <v>32.22</v>
      </c>
      <c r="AB2" s="137">
        <v>14028300</v>
      </c>
      <c r="AC2" s="13">
        <v>32.22</v>
      </c>
      <c r="AD2" s="2">
        <f>Y2-Z2</f>
        <v>0.57000000000000384</v>
      </c>
      <c r="AE2" s="196">
        <f>AC2/AC3-1</f>
        <v>1.448362720403007E-2</v>
      </c>
    </row>
    <row r="3" spans="1:31" x14ac:dyDescent="0.25">
      <c r="A3" s="28" t="s">
        <v>75</v>
      </c>
      <c r="B3" s="265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32.22</v>
      </c>
      <c r="T3" t="s">
        <v>95</v>
      </c>
      <c r="W3" s="191">
        <v>42282</v>
      </c>
      <c r="X3" s="13">
        <v>31.9</v>
      </c>
      <c r="Y3" s="13">
        <v>32.159999999999997</v>
      </c>
      <c r="Z3" s="13">
        <v>31.52</v>
      </c>
      <c r="AA3" s="13">
        <v>31.76</v>
      </c>
      <c r="AB3" s="137">
        <v>15233300</v>
      </c>
      <c r="AC3" s="13">
        <v>31.76</v>
      </c>
      <c r="AD3" s="2">
        <f t="shared" ref="AD3:AD66" si="0">Y3-Z3</f>
        <v>0.63999999999999702</v>
      </c>
      <c r="AE3" s="196">
        <f t="shared" ref="AE3:AE66" si="1">AC3/AC4-1</f>
        <v>9.4547746612039241E-4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8">
        <v>32.22</v>
      </c>
      <c r="W4" s="191">
        <v>42279</v>
      </c>
      <c r="X4" s="13">
        <v>30.2</v>
      </c>
      <c r="Y4" s="13">
        <v>31.76</v>
      </c>
      <c r="Z4" s="13">
        <v>30.16</v>
      </c>
      <c r="AA4" s="13">
        <v>31.73</v>
      </c>
      <c r="AB4" s="137">
        <v>16257500</v>
      </c>
      <c r="AC4" s="13">
        <v>31.73</v>
      </c>
      <c r="AD4" s="2">
        <f t="shared" si="0"/>
        <v>1.6000000000000014</v>
      </c>
      <c r="AE4" s="196">
        <f t="shared" si="1"/>
        <v>3.4561460710792247E-2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91">
        <v>42278</v>
      </c>
      <c r="X5" s="13">
        <v>30.29</v>
      </c>
      <c r="Y5" s="13">
        <v>30.75</v>
      </c>
      <c r="Z5" s="13">
        <v>29.98</v>
      </c>
      <c r="AA5" s="13">
        <v>30.67</v>
      </c>
      <c r="AB5" s="137">
        <v>18098300</v>
      </c>
      <c r="AC5" s="13">
        <v>30.67</v>
      </c>
      <c r="AD5" s="2">
        <f t="shared" si="0"/>
        <v>0.76999999999999957</v>
      </c>
      <c r="AE5" s="196">
        <f t="shared" si="1"/>
        <v>2.1652231845436409E-2</v>
      </c>
    </row>
    <row r="6" spans="1:31" x14ac:dyDescent="0.25">
      <c r="O6" s="15" t="s">
        <v>64</v>
      </c>
      <c r="Q6" s="2">
        <f>Q3*Q2</f>
        <v>0</v>
      </c>
      <c r="W6" s="191">
        <v>42277</v>
      </c>
      <c r="X6" s="13">
        <v>29.62</v>
      </c>
      <c r="Y6" s="13">
        <v>30.1</v>
      </c>
      <c r="Z6" s="13">
        <v>29.38</v>
      </c>
      <c r="AA6" s="13">
        <v>30.02</v>
      </c>
      <c r="AB6" s="137">
        <v>18674300</v>
      </c>
      <c r="AC6" s="13">
        <v>30.02</v>
      </c>
      <c r="AD6" s="2">
        <f t="shared" si="0"/>
        <v>0.72000000000000242</v>
      </c>
      <c r="AE6" s="196">
        <f t="shared" si="1"/>
        <v>2.984562607204122E-2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4" t="s">
        <v>237</v>
      </c>
      <c r="W7" s="191">
        <v>42276</v>
      </c>
      <c r="X7" s="13">
        <v>28.66</v>
      </c>
      <c r="Y7" s="13">
        <v>29.29</v>
      </c>
      <c r="Z7" s="13">
        <v>28.38</v>
      </c>
      <c r="AA7" s="13">
        <v>29.15</v>
      </c>
      <c r="AB7" s="137">
        <v>17006800</v>
      </c>
      <c r="AC7" s="13">
        <v>29.15</v>
      </c>
      <c r="AD7" s="2">
        <f t="shared" si="0"/>
        <v>0.91000000000000014</v>
      </c>
      <c r="AE7" s="196">
        <f t="shared" si="1"/>
        <v>2.0658263305322055E-2</v>
      </c>
    </row>
    <row r="8" spans="1:31" x14ac:dyDescent="0.25">
      <c r="W8" s="191">
        <v>42275</v>
      </c>
      <c r="X8" s="13">
        <v>29.29</v>
      </c>
      <c r="Y8" s="13">
        <v>29.32</v>
      </c>
      <c r="Z8" s="13">
        <v>28.44</v>
      </c>
      <c r="AA8" s="13">
        <v>28.56</v>
      </c>
      <c r="AB8" s="137">
        <v>15518100</v>
      </c>
      <c r="AC8" s="13">
        <v>28.56</v>
      </c>
      <c r="AD8" s="2">
        <f t="shared" si="0"/>
        <v>0.87999999999999901</v>
      </c>
      <c r="AE8" s="196">
        <f t="shared" si="1"/>
        <v>-2.8901734104046284E-2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1">
        <v>42272</v>
      </c>
      <c r="X9" s="13">
        <v>29.79</v>
      </c>
      <c r="Y9" s="13">
        <v>29.84</v>
      </c>
      <c r="Z9" s="13">
        <v>29.23</v>
      </c>
      <c r="AA9" s="13">
        <v>29.41</v>
      </c>
      <c r="AB9" s="137">
        <v>13139100</v>
      </c>
      <c r="AC9" s="13">
        <v>29.41</v>
      </c>
      <c r="AD9" s="2">
        <f t="shared" si="0"/>
        <v>0.60999999999999943</v>
      </c>
      <c r="AE9" s="196">
        <f t="shared" si="1"/>
        <v>-1.0190217391304879E-3</v>
      </c>
    </row>
    <row r="10" spans="1:31" x14ac:dyDescent="0.25">
      <c r="W10" s="191">
        <v>42271</v>
      </c>
      <c r="X10" s="13">
        <v>29.41</v>
      </c>
      <c r="Y10" s="13">
        <v>29.51</v>
      </c>
      <c r="Z10" s="13">
        <v>28.77</v>
      </c>
      <c r="AA10" s="13">
        <v>29.44</v>
      </c>
      <c r="AB10" s="137">
        <v>19280700</v>
      </c>
      <c r="AC10" s="13">
        <v>29.44</v>
      </c>
      <c r="AD10" s="2">
        <f t="shared" si="0"/>
        <v>0.74000000000000199</v>
      </c>
      <c r="AE10" s="196">
        <f t="shared" si="1"/>
        <v>-9.421265141318913E-3</v>
      </c>
    </row>
    <row r="11" spans="1:31" x14ac:dyDescent="0.25">
      <c r="W11" s="191">
        <v>42270</v>
      </c>
      <c r="X11" s="13">
        <v>30.01</v>
      </c>
      <c r="Y11" s="13">
        <v>30.14</v>
      </c>
      <c r="Z11" s="13">
        <v>29.59</v>
      </c>
      <c r="AA11" s="13">
        <v>29.72</v>
      </c>
      <c r="AB11" s="137">
        <v>11140600</v>
      </c>
      <c r="AC11" s="13">
        <v>29.72</v>
      </c>
      <c r="AD11" s="2">
        <f t="shared" si="0"/>
        <v>0.55000000000000071</v>
      </c>
      <c r="AE11" s="196">
        <f t="shared" si="1"/>
        <v>-1.0323010323010418E-2</v>
      </c>
    </row>
    <row r="12" spans="1:31" x14ac:dyDescent="0.25">
      <c r="W12" s="191">
        <v>42269</v>
      </c>
      <c r="X12" s="13">
        <v>29.42</v>
      </c>
      <c r="Y12" s="13">
        <v>30.06</v>
      </c>
      <c r="Z12" s="13">
        <v>29.41</v>
      </c>
      <c r="AA12" s="13">
        <v>30.03</v>
      </c>
      <c r="AB12" s="137">
        <v>16677700</v>
      </c>
      <c r="AC12" s="13">
        <v>30.03</v>
      </c>
      <c r="AD12" s="2">
        <f t="shared" si="0"/>
        <v>0.64999999999999858</v>
      </c>
      <c r="AE12" s="196">
        <f t="shared" si="1"/>
        <v>-1.9268451992161983E-2</v>
      </c>
    </row>
    <row r="13" spans="1:31" x14ac:dyDescent="0.25">
      <c r="W13" s="191">
        <v>42268</v>
      </c>
      <c r="X13" s="13">
        <v>30.67</v>
      </c>
      <c r="Y13" s="13">
        <v>30.96</v>
      </c>
      <c r="Z13" s="13">
        <v>30.38</v>
      </c>
      <c r="AA13" s="13">
        <v>30.62</v>
      </c>
      <c r="AB13" s="137">
        <v>14059700</v>
      </c>
      <c r="AC13" s="13">
        <v>30.62</v>
      </c>
      <c r="AD13" s="2">
        <f t="shared" si="0"/>
        <v>0.58000000000000185</v>
      </c>
      <c r="AE13" s="196">
        <f t="shared" si="1"/>
        <v>3.6053752867912792E-3</v>
      </c>
    </row>
    <row r="14" spans="1:31" x14ac:dyDescent="0.25">
      <c r="W14" s="191">
        <v>42265</v>
      </c>
      <c r="X14" s="13">
        <v>30.98</v>
      </c>
      <c r="Y14" s="13">
        <v>31.12</v>
      </c>
      <c r="Z14" s="13">
        <v>30.47</v>
      </c>
      <c r="AA14" s="13">
        <v>30.51</v>
      </c>
      <c r="AB14" s="137">
        <v>30809000</v>
      </c>
      <c r="AC14" s="13">
        <v>30.51</v>
      </c>
      <c r="AD14" s="2">
        <f t="shared" si="0"/>
        <v>0.65000000000000213</v>
      </c>
      <c r="AE14" s="196">
        <f t="shared" si="1"/>
        <v>-2.5550942190993187E-2</v>
      </c>
    </row>
    <row r="15" spans="1:31" x14ac:dyDescent="0.25">
      <c r="W15" s="191">
        <v>42264</v>
      </c>
      <c r="X15" s="13">
        <v>31.25</v>
      </c>
      <c r="Y15" s="13">
        <v>31.81</v>
      </c>
      <c r="Z15" s="13">
        <v>31.13</v>
      </c>
      <c r="AA15" s="13">
        <v>31.31</v>
      </c>
      <c r="AB15" s="137">
        <v>16393800</v>
      </c>
      <c r="AC15" s="13">
        <v>31.31</v>
      </c>
      <c r="AD15" s="2">
        <f t="shared" si="0"/>
        <v>0.67999999999999972</v>
      </c>
      <c r="AE15" s="196">
        <f t="shared" si="1"/>
        <v>3.5256410256410131E-3</v>
      </c>
    </row>
    <row r="16" spans="1:31" x14ac:dyDescent="0.25">
      <c r="W16" s="191">
        <v>42263</v>
      </c>
      <c r="X16" s="13">
        <v>31.08</v>
      </c>
      <c r="Y16" s="13">
        <v>31.57</v>
      </c>
      <c r="Z16" s="13">
        <v>30.92</v>
      </c>
      <c r="AA16" s="13">
        <v>31.2</v>
      </c>
      <c r="AB16" s="137">
        <v>17026400</v>
      </c>
      <c r="AC16" s="13">
        <v>31.2</v>
      </c>
      <c r="AD16" s="2">
        <f t="shared" si="0"/>
        <v>0.64999999999999858</v>
      </c>
      <c r="AE16" s="196">
        <f t="shared" si="1"/>
        <v>6.776379477250849E-3</v>
      </c>
    </row>
    <row r="17" spans="23:31" x14ac:dyDescent="0.25">
      <c r="W17" s="191">
        <v>42262</v>
      </c>
      <c r="X17" s="13">
        <v>30.77</v>
      </c>
      <c r="Y17" s="13">
        <v>31.55</v>
      </c>
      <c r="Z17" s="13">
        <v>30.77</v>
      </c>
      <c r="AA17" s="13">
        <v>30.99</v>
      </c>
      <c r="AB17" s="137">
        <v>22161900</v>
      </c>
      <c r="AC17" s="13">
        <v>30.99</v>
      </c>
      <c r="AD17" s="2">
        <f t="shared" si="0"/>
        <v>0.78000000000000114</v>
      </c>
      <c r="AE17" s="196">
        <f t="shared" si="1"/>
        <v>8.7890625E-3</v>
      </c>
    </row>
    <row r="18" spans="23:31" x14ac:dyDescent="0.25">
      <c r="W18" s="191">
        <v>42261</v>
      </c>
      <c r="X18" s="13">
        <v>30.11</v>
      </c>
      <c r="Y18" s="13">
        <v>30.77</v>
      </c>
      <c r="Z18" s="13">
        <v>30.06</v>
      </c>
      <c r="AA18" s="13">
        <v>30.72</v>
      </c>
      <c r="AB18" s="137">
        <v>20126200</v>
      </c>
      <c r="AC18" s="13">
        <v>30.72</v>
      </c>
      <c r="AD18" s="2">
        <f t="shared" si="0"/>
        <v>0.71000000000000085</v>
      </c>
      <c r="AE18" s="196">
        <f t="shared" si="1"/>
        <v>1.8905472636815857E-2</v>
      </c>
    </row>
    <row r="19" spans="23:31" x14ac:dyDescent="0.25">
      <c r="W19" s="191">
        <v>42258</v>
      </c>
      <c r="X19" s="13">
        <v>30.01</v>
      </c>
      <c r="Y19" s="13">
        <v>30.2</v>
      </c>
      <c r="Z19" s="13">
        <v>29.58</v>
      </c>
      <c r="AA19" s="13">
        <v>30.15</v>
      </c>
      <c r="AB19" s="137">
        <v>15260200</v>
      </c>
      <c r="AC19" s="13">
        <v>30.15</v>
      </c>
      <c r="AD19" s="2">
        <f t="shared" si="0"/>
        <v>0.62000000000000099</v>
      </c>
      <c r="AE19" s="196">
        <f t="shared" si="1"/>
        <v>4.9999999999998934E-3</v>
      </c>
    </row>
    <row r="20" spans="23:31" x14ac:dyDescent="0.25">
      <c r="W20" s="191">
        <v>42257</v>
      </c>
      <c r="X20" s="13">
        <v>29.19</v>
      </c>
      <c r="Y20" s="13">
        <v>30.47</v>
      </c>
      <c r="Z20" s="13">
        <v>29.19</v>
      </c>
      <c r="AA20" s="13">
        <v>30</v>
      </c>
      <c r="AB20" s="137">
        <v>18350400</v>
      </c>
      <c r="AC20" s="13">
        <v>30</v>
      </c>
      <c r="AD20" s="2">
        <f t="shared" si="0"/>
        <v>1.2799999999999976</v>
      </c>
      <c r="AE20" s="196" t="e">
        <f t="shared" si="1"/>
        <v>#DIV/0!</v>
      </c>
    </row>
    <row r="21" spans="23:31" x14ac:dyDescent="0.25">
      <c r="W21" s="191">
        <v>42257</v>
      </c>
      <c r="X21" s="13" t="s">
        <v>318</v>
      </c>
      <c r="Y21" s="13"/>
      <c r="Z21" s="13"/>
      <c r="AA21" s="13"/>
      <c r="AB21" s="137"/>
      <c r="AC21" s="13"/>
      <c r="AD21" s="2">
        <f t="shared" si="0"/>
        <v>0</v>
      </c>
      <c r="AE21" s="196">
        <f t="shared" si="1"/>
        <v>-1</v>
      </c>
    </row>
    <row r="22" spans="23:31" x14ac:dyDescent="0.25">
      <c r="W22" s="191">
        <v>42256</v>
      </c>
      <c r="X22" s="13">
        <v>30.2</v>
      </c>
      <c r="Y22" s="13">
        <v>30.4</v>
      </c>
      <c r="Z22" s="13">
        <v>29.52</v>
      </c>
      <c r="AA22" s="13">
        <v>29.62</v>
      </c>
      <c r="AB22" s="137">
        <v>15747800</v>
      </c>
      <c r="AC22" s="13">
        <v>29.26</v>
      </c>
      <c r="AD22" s="2">
        <f t="shared" si="0"/>
        <v>0.87999999999999901</v>
      </c>
      <c r="AE22" s="196">
        <f t="shared" si="1"/>
        <v>-8.8075880758806679E-3</v>
      </c>
    </row>
    <row r="23" spans="23:31" x14ac:dyDescent="0.25">
      <c r="W23" s="191">
        <v>42255</v>
      </c>
      <c r="X23" s="13">
        <v>29.5</v>
      </c>
      <c r="Y23" s="13">
        <v>29.94</v>
      </c>
      <c r="Z23" s="13">
        <v>29.5</v>
      </c>
      <c r="AA23" s="13">
        <v>29.88</v>
      </c>
      <c r="AB23" s="137">
        <v>19298900</v>
      </c>
      <c r="AC23" s="13">
        <v>29.52</v>
      </c>
      <c r="AD23" s="2">
        <f t="shared" si="0"/>
        <v>0.44000000000000128</v>
      </c>
      <c r="AE23" s="196">
        <f t="shared" si="1"/>
        <v>3.4700315457413256E-2</v>
      </c>
    </row>
    <row r="24" spans="23:31" x14ac:dyDescent="0.25">
      <c r="W24" s="191">
        <v>42251</v>
      </c>
      <c r="X24" s="13">
        <v>28.78</v>
      </c>
      <c r="Y24" s="13">
        <v>29.04</v>
      </c>
      <c r="Z24" s="13">
        <v>28.57</v>
      </c>
      <c r="AA24" s="13">
        <v>28.88</v>
      </c>
      <c r="AB24" s="137">
        <v>13435300</v>
      </c>
      <c r="AC24" s="13">
        <v>28.53</v>
      </c>
      <c r="AD24" s="2">
        <f t="shared" si="0"/>
        <v>0.46999999999999886</v>
      </c>
      <c r="AE24" s="196">
        <f t="shared" si="1"/>
        <v>-7.9972183588317147E-3</v>
      </c>
    </row>
    <row r="25" spans="23:31" x14ac:dyDescent="0.25">
      <c r="W25" s="191">
        <v>42250</v>
      </c>
      <c r="X25" s="13">
        <v>29.38</v>
      </c>
      <c r="Y25" s="13">
        <v>29.71</v>
      </c>
      <c r="Z25" s="13">
        <v>29.02</v>
      </c>
      <c r="AA25" s="13">
        <v>29.11</v>
      </c>
      <c r="AB25" s="137">
        <v>11504200</v>
      </c>
      <c r="AC25" s="13">
        <v>28.76</v>
      </c>
      <c r="AD25" s="2">
        <f t="shared" si="0"/>
        <v>0.69000000000000128</v>
      </c>
      <c r="AE25" s="196">
        <f t="shared" si="1"/>
        <v>-3.1195840554593124E-3</v>
      </c>
    </row>
    <row r="26" spans="23:31" x14ac:dyDescent="0.25">
      <c r="W26" s="191">
        <v>42249</v>
      </c>
      <c r="X26" s="13">
        <v>29.01</v>
      </c>
      <c r="Y26" s="13">
        <v>29.22</v>
      </c>
      <c r="Z26" s="13">
        <v>28.62</v>
      </c>
      <c r="AA26" s="13">
        <v>29.21</v>
      </c>
      <c r="AB26" s="137">
        <v>10776300</v>
      </c>
      <c r="AC26" s="13">
        <v>28.85</v>
      </c>
      <c r="AD26" s="2">
        <f t="shared" si="0"/>
        <v>0.59999999999999787</v>
      </c>
      <c r="AE26" s="196">
        <f t="shared" si="1"/>
        <v>1.9794980558501374E-2</v>
      </c>
    </row>
    <row r="27" spans="23:31" x14ac:dyDescent="0.25">
      <c r="W27" s="191">
        <v>42248</v>
      </c>
      <c r="X27" s="13">
        <v>29.18</v>
      </c>
      <c r="Y27" s="13">
        <v>29.37</v>
      </c>
      <c r="Z27" s="13">
        <v>28.4</v>
      </c>
      <c r="AA27" s="13">
        <v>28.64</v>
      </c>
      <c r="AB27" s="137">
        <v>16687400</v>
      </c>
      <c r="AC27" s="13">
        <v>28.29</v>
      </c>
      <c r="AD27" s="2">
        <f t="shared" si="0"/>
        <v>0.97000000000000242</v>
      </c>
      <c r="AE27" s="196">
        <f t="shared" si="1"/>
        <v>-2.7166437414030242E-2</v>
      </c>
    </row>
    <row r="28" spans="23:31" x14ac:dyDescent="0.25">
      <c r="W28" s="191">
        <v>42247</v>
      </c>
      <c r="X28" s="13">
        <v>29.09</v>
      </c>
      <c r="Y28" s="13">
        <v>29.69</v>
      </c>
      <c r="Z28" s="13">
        <v>29.02</v>
      </c>
      <c r="AA28" s="13">
        <v>29.44</v>
      </c>
      <c r="AB28" s="137">
        <v>16283900</v>
      </c>
      <c r="AC28" s="13">
        <v>29.08</v>
      </c>
      <c r="AD28" s="2">
        <f t="shared" si="0"/>
        <v>0.67000000000000171</v>
      </c>
      <c r="AE28" s="196">
        <f t="shared" si="1"/>
        <v>1.5008726003490347E-2</v>
      </c>
    </row>
    <row r="29" spans="23:31" x14ac:dyDescent="0.25">
      <c r="W29" s="191">
        <v>42244</v>
      </c>
      <c r="X29" s="13">
        <v>28.6</v>
      </c>
      <c r="Y29" s="13">
        <v>29.14</v>
      </c>
      <c r="Z29" s="13">
        <v>28.53</v>
      </c>
      <c r="AA29" s="13">
        <v>29</v>
      </c>
      <c r="AB29" s="137">
        <v>15167300</v>
      </c>
      <c r="AC29" s="13">
        <v>28.65</v>
      </c>
      <c r="AD29" s="2">
        <f t="shared" si="0"/>
        <v>0.60999999999999943</v>
      </c>
      <c r="AE29" s="196">
        <f t="shared" si="1"/>
        <v>1.4877789585547196E-2</v>
      </c>
    </row>
    <row r="30" spans="23:31" x14ac:dyDescent="0.25">
      <c r="W30" s="191">
        <v>42243</v>
      </c>
      <c r="X30" s="13">
        <v>28.52</v>
      </c>
      <c r="Y30" s="13">
        <v>28.82</v>
      </c>
      <c r="Z30" s="13">
        <v>28.02</v>
      </c>
      <c r="AA30" s="13">
        <v>28.58</v>
      </c>
      <c r="AB30" s="137">
        <v>28498900</v>
      </c>
      <c r="AC30" s="13">
        <v>28.23</v>
      </c>
      <c r="AD30" s="2">
        <f t="shared" si="0"/>
        <v>0.80000000000000071</v>
      </c>
      <c r="AE30" s="196">
        <f t="shared" si="1"/>
        <v>1.6930835734870309E-2</v>
      </c>
    </row>
    <row r="31" spans="23:31" x14ac:dyDescent="0.25">
      <c r="W31" s="191">
        <v>42242</v>
      </c>
      <c r="X31" s="13">
        <v>27.62</v>
      </c>
      <c r="Y31" s="13">
        <v>28.2</v>
      </c>
      <c r="Z31" s="13">
        <v>26.9</v>
      </c>
      <c r="AA31" s="13">
        <v>28.1</v>
      </c>
      <c r="AB31" s="137">
        <v>27717300</v>
      </c>
      <c r="AC31" s="13">
        <v>27.76</v>
      </c>
      <c r="AD31" s="2">
        <f t="shared" si="0"/>
        <v>1.3000000000000007</v>
      </c>
      <c r="AE31" s="196">
        <f t="shared" si="1"/>
        <v>3.0055658627087256E-2</v>
      </c>
    </row>
    <row r="32" spans="23:31" x14ac:dyDescent="0.25">
      <c r="W32" s="191">
        <v>42241</v>
      </c>
      <c r="X32" s="13">
        <v>29.2</v>
      </c>
      <c r="Y32" s="13">
        <v>29.2</v>
      </c>
      <c r="Z32" s="13">
        <v>27.28</v>
      </c>
      <c r="AA32" s="13">
        <v>27.28</v>
      </c>
      <c r="AB32" s="137">
        <v>19966200</v>
      </c>
      <c r="AC32" s="13">
        <v>26.95</v>
      </c>
      <c r="AD32" s="2">
        <f t="shared" si="0"/>
        <v>1.9199999999999982</v>
      </c>
      <c r="AE32" s="196">
        <f t="shared" si="1"/>
        <v>-1.8572469045884943E-2</v>
      </c>
    </row>
    <row r="33" spans="4:31" x14ac:dyDescent="0.25">
      <c r="W33" s="191">
        <v>42240</v>
      </c>
      <c r="X33" s="13">
        <v>27.3</v>
      </c>
      <c r="Y33" s="13">
        <v>28.18</v>
      </c>
      <c r="Z33" s="13">
        <v>24.62</v>
      </c>
      <c r="AA33" s="13">
        <v>27.8</v>
      </c>
      <c r="AB33" s="137">
        <v>35740400</v>
      </c>
      <c r="AC33" s="13">
        <v>27.46</v>
      </c>
      <c r="AD33" s="2">
        <f t="shared" si="0"/>
        <v>3.5599999999999987</v>
      </c>
      <c r="AE33" s="196">
        <f t="shared" si="1"/>
        <v>-6.0875512995895997E-2</v>
      </c>
    </row>
    <row r="34" spans="4:31" x14ac:dyDescent="0.25">
      <c r="W34" s="191">
        <v>42237</v>
      </c>
      <c r="X34" s="13">
        <v>30.46</v>
      </c>
      <c r="Y34" s="13">
        <v>30.53</v>
      </c>
      <c r="Z34" s="13">
        <v>29.57</v>
      </c>
      <c r="AA34" s="13">
        <v>29.6</v>
      </c>
      <c r="AB34" s="137">
        <v>27542200</v>
      </c>
      <c r="AC34" s="13">
        <v>29.24</v>
      </c>
      <c r="AD34" s="2">
        <f t="shared" si="0"/>
        <v>0.96000000000000085</v>
      </c>
      <c r="AE34" s="196">
        <f t="shared" si="1"/>
        <v>-4.0367574663603523E-2</v>
      </c>
    </row>
    <row r="35" spans="4:31" x14ac:dyDescent="0.25">
      <c r="W35" s="191">
        <v>42236</v>
      </c>
      <c r="X35" s="13">
        <v>31.46</v>
      </c>
      <c r="Y35" s="13">
        <v>31.46</v>
      </c>
      <c r="Z35" s="13">
        <v>30.83</v>
      </c>
      <c r="AA35" s="13">
        <v>30.84</v>
      </c>
      <c r="AB35" s="137">
        <v>13352500</v>
      </c>
      <c r="AC35" s="13">
        <v>30.47</v>
      </c>
      <c r="AD35" s="2">
        <f t="shared" si="0"/>
        <v>0.63000000000000256</v>
      </c>
      <c r="AE35" s="196">
        <f t="shared" si="1"/>
        <v>-2.4959999999999982E-2</v>
      </c>
    </row>
    <row r="36" spans="4:31" x14ac:dyDescent="0.25">
      <c r="W36" s="191">
        <v>42235</v>
      </c>
      <c r="X36" s="13">
        <v>31.61</v>
      </c>
      <c r="Y36" s="13">
        <v>32.049999999999997</v>
      </c>
      <c r="Z36" s="13">
        <v>31.37</v>
      </c>
      <c r="AA36" s="13">
        <v>31.63</v>
      </c>
      <c r="AB36" s="137">
        <v>13919100</v>
      </c>
      <c r="AC36" s="13">
        <v>31.25</v>
      </c>
      <c r="AD36" s="2">
        <f t="shared" si="0"/>
        <v>0.67999999999999616</v>
      </c>
      <c r="AE36" s="196">
        <f t="shared" si="1"/>
        <v>-2.234993614304015E-3</v>
      </c>
    </row>
    <row r="37" spans="4:31" x14ac:dyDescent="0.25">
      <c r="W37" s="191">
        <v>42234</v>
      </c>
      <c r="X37" s="13">
        <v>31.41</v>
      </c>
      <c r="Y37" s="13">
        <v>31.77</v>
      </c>
      <c r="Z37" s="13">
        <v>31.34</v>
      </c>
      <c r="AA37" s="13">
        <v>31.71</v>
      </c>
      <c r="AB37" s="137">
        <v>9279800</v>
      </c>
      <c r="AC37" s="13">
        <v>31.32</v>
      </c>
      <c r="AD37" s="2">
        <f t="shared" si="0"/>
        <v>0.42999999999999972</v>
      </c>
      <c r="AE37" s="196">
        <f t="shared" si="1"/>
        <v>2.8818443804035088E-3</v>
      </c>
    </row>
    <row r="38" spans="4:31" x14ac:dyDescent="0.25">
      <c r="W38" s="191">
        <v>42233</v>
      </c>
      <c r="X38" s="13">
        <v>31.47</v>
      </c>
      <c r="Y38" s="13">
        <v>31.68</v>
      </c>
      <c r="Z38" s="13">
        <v>31.17</v>
      </c>
      <c r="AA38" s="13">
        <v>31.61</v>
      </c>
      <c r="AB38" s="137">
        <v>12057900</v>
      </c>
      <c r="AC38" s="13">
        <v>31.23</v>
      </c>
      <c r="AD38" s="2">
        <f t="shared" si="0"/>
        <v>0.50999999999999801</v>
      </c>
      <c r="AE38" s="196">
        <f t="shared" si="1"/>
        <v>3.8572806171648377E-3</v>
      </c>
    </row>
    <row r="39" spans="4:31" x14ac:dyDescent="0.25">
      <c r="W39" s="191">
        <v>42230</v>
      </c>
      <c r="X39" s="13">
        <v>31.14</v>
      </c>
      <c r="Y39" s="13">
        <v>31.55</v>
      </c>
      <c r="Z39" s="13">
        <v>31.06</v>
      </c>
      <c r="AA39" s="13">
        <v>31.49</v>
      </c>
      <c r="AB39" s="137">
        <v>12222400</v>
      </c>
      <c r="AC39" s="13">
        <v>31.11</v>
      </c>
      <c r="AD39" s="2">
        <f t="shared" si="0"/>
        <v>0.49000000000000199</v>
      </c>
      <c r="AE39" s="196">
        <f t="shared" si="1"/>
        <v>1.4015645371577623E-2</v>
      </c>
    </row>
    <row r="40" spans="4:31" x14ac:dyDescent="0.25">
      <c r="D40"/>
      <c r="E40"/>
      <c r="W40" s="191">
        <v>42229</v>
      </c>
      <c r="X40" s="13">
        <v>30.87</v>
      </c>
      <c r="Y40" s="13">
        <v>31.25</v>
      </c>
      <c r="Z40" s="13">
        <v>30.81</v>
      </c>
      <c r="AA40" s="13">
        <v>31.06</v>
      </c>
      <c r="AB40" s="137">
        <v>20432400</v>
      </c>
      <c r="AC40" s="13">
        <v>30.68</v>
      </c>
      <c r="AD40" s="2">
        <f t="shared" si="0"/>
        <v>0.44000000000000128</v>
      </c>
      <c r="AE40" s="196">
        <f t="shared" si="1"/>
        <v>6.231551328304441E-3</v>
      </c>
    </row>
    <row r="41" spans="4:31" ht="20.25" thickBot="1" x14ac:dyDescent="0.35">
      <c r="O41" s="264" t="s">
        <v>83</v>
      </c>
      <c r="P41" s="264"/>
      <c r="T41" s="133" t="s">
        <v>144</v>
      </c>
      <c r="W41" s="191">
        <v>42228</v>
      </c>
      <c r="X41" s="13">
        <v>30.43</v>
      </c>
      <c r="Y41" s="13">
        <v>31</v>
      </c>
      <c r="Z41" s="13">
        <v>29.79</v>
      </c>
      <c r="AA41" s="13">
        <v>30.87</v>
      </c>
      <c r="AB41" s="137">
        <v>23093600</v>
      </c>
      <c r="AC41" s="13">
        <v>30.49</v>
      </c>
      <c r="AD41" s="2">
        <f t="shared" si="0"/>
        <v>1.2100000000000009</v>
      </c>
      <c r="AE41" s="196">
        <f t="shared" si="1"/>
        <v>9.8489822718317299E-4</v>
      </c>
    </row>
    <row r="42" spans="4:31" ht="15.75" thickTop="1" x14ac:dyDescent="0.25">
      <c r="O42" s="125">
        <v>1.1000000000000001</v>
      </c>
      <c r="P42" s="125">
        <f>O42*$Q$4</f>
        <v>35.442</v>
      </c>
      <c r="Q42" s="2"/>
      <c r="T42" s="247" t="s">
        <v>126</v>
      </c>
      <c r="U42" s="247">
        <v>30.67</v>
      </c>
      <c r="W42" s="191">
        <v>42227</v>
      </c>
      <c r="X42" s="13">
        <v>31.29</v>
      </c>
      <c r="Y42" s="13">
        <v>31.31</v>
      </c>
      <c r="Z42" s="13">
        <v>30.59</v>
      </c>
      <c r="AA42" s="13">
        <v>30.83</v>
      </c>
      <c r="AB42" s="137">
        <v>24340300</v>
      </c>
      <c r="AC42" s="13">
        <v>30.46</v>
      </c>
      <c r="AD42" s="2">
        <f t="shared" si="0"/>
        <v>0.71999999999999886</v>
      </c>
      <c r="AE42" s="196">
        <f t="shared" si="1"/>
        <v>-3.4548335974643463E-2</v>
      </c>
    </row>
    <row r="43" spans="4:31" x14ac:dyDescent="0.25">
      <c r="O43" s="125">
        <v>1.0900000000000001</v>
      </c>
      <c r="P43" s="125">
        <f t="shared" ref="P43:P62" si="3">O43*$Q$4</f>
        <v>35.119799999999998</v>
      </c>
      <c r="Q43" s="2"/>
      <c r="T43" s="13" t="s">
        <v>127</v>
      </c>
      <c r="U43" s="13">
        <v>30.2</v>
      </c>
      <c r="W43" s="191">
        <v>42226</v>
      </c>
      <c r="X43" s="13">
        <v>31.95</v>
      </c>
      <c r="Y43" s="13">
        <v>32.25</v>
      </c>
      <c r="Z43" s="13">
        <v>31.86</v>
      </c>
      <c r="AA43" s="13">
        <v>31.94</v>
      </c>
      <c r="AB43" s="137">
        <v>11676400</v>
      </c>
      <c r="AC43" s="13">
        <v>31.55</v>
      </c>
      <c r="AD43" s="2">
        <f t="shared" si="0"/>
        <v>0.39000000000000057</v>
      </c>
      <c r="AE43" s="196">
        <f t="shared" si="1"/>
        <v>6.3795853269537073E-3</v>
      </c>
    </row>
    <row r="44" spans="4:31" x14ac:dyDescent="0.25">
      <c r="O44" s="125">
        <v>1.08</v>
      </c>
      <c r="P44" s="125">
        <f t="shared" si="3"/>
        <v>34.797600000000003</v>
      </c>
      <c r="Q44" s="2"/>
      <c r="T44" s="13" t="s">
        <v>128</v>
      </c>
      <c r="U44" s="13" t="s">
        <v>311</v>
      </c>
      <c r="W44" s="191">
        <v>42223</v>
      </c>
      <c r="X44" s="13">
        <v>32.090000000000003</v>
      </c>
      <c r="Y44" s="13">
        <v>32.14</v>
      </c>
      <c r="Z44" s="13">
        <v>31.6</v>
      </c>
      <c r="AA44" s="13">
        <v>31.74</v>
      </c>
      <c r="AB44" s="137">
        <v>12960000</v>
      </c>
      <c r="AC44" s="13">
        <v>31.35</v>
      </c>
      <c r="AD44" s="2">
        <f t="shared" si="0"/>
        <v>0.53999999999999915</v>
      </c>
      <c r="AE44" s="196">
        <f t="shared" si="1"/>
        <v>-3.8131553860819567E-3</v>
      </c>
    </row>
    <row r="45" spans="4:31" x14ac:dyDescent="0.25">
      <c r="O45" s="125">
        <v>1.07</v>
      </c>
      <c r="P45" s="125">
        <f t="shared" si="3"/>
        <v>34.4754</v>
      </c>
      <c r="Q45" s="2"/>
      <c r="T45" s="13" t="s">
        <v>129</v>
      </c>
      <c r="U45" s="13" t="s">
        <v>312</v>
      </c>
      <c r="W45" s="191">
        <v>42222</v>
      </c>
      <c r="X45" s="13">
        <v>31.59</v>
      </c>
      <c r="Y45" s="13">
        <v>31.93</v>
      </c>
      <c r="Z45" s="13">
        <v>31.14</v>
      </c>
      <c r="AA45" s="13">
        <v>31.86</v>
      </c>
      <c r="AB45" s="137">
        <v>19567900</v>
      </c>
      <c r="AC45" s="13">
        <v>31.47</v>
      </c>
      <c r="AD45" s="2">
        <f t="shared" si="0"/>
        <v>0.78999999999999915</v>
      </c>
      <c r="AE45" s="196">
        <f t="shared" si="1"/>
        <v>8.0076873798846648E-3</v>
      </c>
    </row>
    <row r="46" spans="4:31" x14ac:dyDescent="0.25">
      <c r="O46" s="125">
        <v>1.06</v>
      </c>
      <c r="P46" s="125">
        <f t="shared" si="3"/>
        <v>34.153199999999998</v>
      </c>
      <c r="Q46" s="2"/>
      <c r="T46" s="13" t="s">
        <v>130</v>
      </c>
      <c r="U46" s="13">
        <v>39.53</v>
      </c>
      <c r="W46" s="191">
        <v>42221</v>
      </c>
      <c r="X46" s="13">
        <v>31.77</v>
      </c>
      <c r="Y46" s="13">
        <v>31.77</v>
      </c>
      <c r="Z46" s="13">
        <v>31.2</v>
      </c>
      <c r="AA46" s="13">
        <v>31.6</v>
      </c>
      <c r="AB46" s="137">
        <v>14403600</v>
      </c>
      <c r="AC46" s="13">
        <v>31.22</v>
      </c>
      <c r="AD46" s="2">
        <f t="shared" si="0"/>
        <v>0.57000000000000028</v>
      </c>
      <c r="AE46" s="196">
        <f t="shared" si="1"/>
        <v>2.5690430314706525E-3</v>
      </c>
    </row>
    <row r="47" spans="4:31" x14ac:dyDescent="0.25">
      <c r="O47" s="125">
        <v>1.05</v>
      </c>
      <c r="P47" s="125">
        <f t="shared" si="3"/>
        <v>33.831000000000003</v>
      </c>
      <c r="Q47" s="2"/>
      <c r="T47" s="13" t="s">
        <v>131</v>
      </c>
      <c r="U47" s="13">
        <v>1.2578400000000001</v>
      </c>
      <c r="W47" s="191">
        <v>42220</v>
      </c>
      <c r="X47" s="13">
        <v>31.66</v>
      </c>
      <c r="Y47" s="13">
        <v>31.77</v>
      </c>
      <c r="Z47" s="13">
        <v>31.39</v>
      </c>
      <c r="AA47" s="13">
        <v>31.52</v>
      </c>
      <c r="AB47" s="137">
        <v>15105900</v>
      </c>
      <c r="AC47" s="13">
        <v>31.14</v>
      </c>
      <c r="AD47" s="2">
        <f t="shared" si="0"/>
        <v>0.37999999999999901</v>
      </c>
      <c r="AE47" s="196">
        <f t="shared" si="1"/>
        <v>-4.7938638542665002E-3</v>
      </c>
    </row>
    <row r="48" spans="4:31" x14ac:dyDescent="0.25">
      <c r="O48" s="125">
        <v>1.04</v>
      </c>
      <c r="P48" s="125">
        <f t="shared" si="3"/>
        <v>33.508800000000001</v>
      </c>
      <c r="Q48" s="2"/>
      <c r="T48" s="13" t="s">
        <v>132</v>
      </c>
      <c r="U48" s="13" t="s">
        <v>313</v>
      </c>
      <c r="W48" s="191">
        <v>42219</v>
      </c>
      <c r="X48" s="13">
        <v>31.79</v>
      </c>
      <c r="Y48" s="13">
        <v>31.89</v>
      </c>
      <c r="Z48" s="13">
        <v>31.31</v>
      </c>
      <c r="AA48" s="13">
        <v>31.68</v>
      </c>
      <c r="AB48" s="137">
        <v>14800600</v>
      </c>
      <c r="AC48" s="13">
        <v>31.29</v>
      </c>
      <c r="AD48" s="2">
        <f t="shared" si="0"/>
        <v>0.58000000000000185</v>
      </c>
      <c r="AE48" s="196">
        <f t="shared" si="1"/>
        <v>5.1397365884997548E-3</v>
      </c>
    </row>
    <row r="49" spans="15:31" x14ac:dyDescent="0.25">
      <c r="O49" s="125">
        <v>1.03</v>
      </c>
      <c r="P49" s="125">
        <f t="shared" si="3"/>
        <v>33.186599999999999</v>
      </c>
      <c r="Q49" s="2"/>
      <c r="T49" s="13"/>
      <c r="U49" s="13"/>
      <c r="W49" s="191">
        <v>42216</v>
      </c>
      <c r="X49" s="13">
        <v>32.08</v>
      </c>
      <c r="Y49" s="13">
        <v>32.130000000000003</v>
      </c>
      <c r="Z49" s="13">
        <v>31.43</v>
      </c>
      <c r="AA49" s="13">
        <v>31.51</v>
      </c>
      <c r="AB49" s="137">
        <v>12399300</v>
      </c>
      <c r="AC49" s="13">
        <v>31.13</v>
      </c>
      <c r="AD49" s="2">
        <f t="shared" si="0"/>
        <v>0.70000000000000284</v>
      </c>
      <c r="AE49" s="196">
        <f t="shared" si="1"/>
        <v>-1.2373096446700482E-2</v>
      </c>
    </row>
    <row r="50" spans="15:31" x14ac:dyDescent="0.25">
      <c r="O50" s="125">
        <v>1.02</v>
      </c>
      <c r="P50" s="125">
        <f t="shared" si="3"/>
        <v>32.864399999999996</v>
      </c>
      <c r="Q50" s="2"/>
      <c r="T50" s="13" t="s">
        <v>133</v>
      </c>
      <c r="U50" s="13" t="s">
        <v>314</v>
      </c>
      <c r="W50" s="191">
        <v>42215</v>
      </c>
      <c r="X50" s="13">
        <v>31.89</v>
      </c>
      <c r="Y50" s="13">
        <v>32.049999999999997</v>
      </c>
      <c r="Z50" s="13">
        <v>31.75</v>
      </c>
      <c r="AA50" s="13">
        <v>31.91</v>
      </c>
      <c r="AB50" s="137">
        <v>10123300</v>
      </c>
      <c r="AC50" s="13">
        <v>31.52</v>
      </c>
      <c r="AD50" s="2">
        <f t="shared" si="0"/>
        <v>0.29999999999999716</v>
      </c>
      <c r="AE50" s="196">
        <f t="shared" si="1"/>
        <v>-1.2674271229403677E-3</v>
      </c>
    </row>
    <row r="51" spans="15:31" x14ac:dyDescent="0.25">
      <c r="O51" s="125">
        <v>1.01</v>
      </c>
      <c r="P51" s="125">
        <f t="shared" si="3"/>
        <v>32.542200000000001</v>
      </c>
      <c r="Q51" s="2"/>
      <c r="T51" s="13" t="s">
        <v>134</v>
      </c>
      <c r="U51" s="13" t="s">
        <v>315</v>
      </c>
      <c r="W51" s="191">
        <v>42214</v>
      </c>
      <c r="X51" s="13">
        <v>31.48</v>
      </c>
      <c r="Y51" s="13">
        <v>32.06</v>
      </c>
      <c r="Z51" s="13">
        <v>31.43</v>
      </c>
      <c r="AA51" s="13">
        <v>31.95</v>
      </c>
      <c r="AB51" s="137">
        <v>20632700</v>
      </c>
      <c r="AC51" s="13">
        <v>31.56</v>
      </c>
      <c r="AD51" s="2">
        <f t="shared" si="0"/>
        <v>0.63000000000000256</v>
      </c>
      <c r="AE51" s="196">
        <f t="shared" si="1"/>
        <v>2.0038784744667026E-2</v>
      </c>
    </row>
    <row r="52" spans="15:31" x14ac:dyDescent="0.25">
      <c r="O52" s="125">
        <v>1</v>
      </c>
      <c r="P52" s="125">
        <f t="shared" si="3"/>
        <v>32.22</v>
      </c>
      <c r="Q52" s="2"/>
      <c r="T52" s="13" t="s">
        <v>135</v>
      </c>
      <c r="U52" s="137">
        <v>16596611</v>
      </c>
      <c r="W52" s="191">
        <v>42213</v>
      </c>
      <c r="X52" s="13">
        <v>31.49</v>
      </c>
      <c r="Y52" s="13">
        <v>31.64</v>
      </c>
      <c r="Z52" s="13">
        <v>31.22</v>
      </c>
      <c r="AA52" s="13">
        <v>31.32</v>
      </c>
      <c r="AB52" s="137">
        <v>23184400</v>
      </c>
      <c r="AC52" s="13">
        <v>30.94</v>
      </c>
      <c r="AD52" s="2">
        <f t="shared" si="0"/>
        <v>0.42000000000000171</v>
      </c>
      <c r="AE52" s="196">
        <f t="shared" si="1"/>
        <v>8.8033909357678741E-3</v>
      </c>
    </row>
    <row r="53" spans="15:31" x14ac:dyDescent="0.25">
      <c r="O53" s="125">
        <v>0.99</v>
      </c>
      <c r="P53" s="125">
        <f t="shared" si="3"/>
        <v>31.8978</v>
      </c>
      <c r="Q53" s="2"/>
      <c r="T53" s="13" t="s">
        <v>140</v>
      </c>
      <c r="U53" s="137">
        <v>18375600</v>
      </c>
      <c r="W53" s="191">
        <v>42212</v>
      </c>
      <c r="X53" s="13">
        <v>30.95</v>
      </c>
      <c r="Y53" s="13">
        <v>31.32</v>
      </c>
      <c r="Z53" s="13">
        <v>30.6</v>
      </c>
      <c r="AA53" s="13">
        <v>31.05</v>
      </c>
      <c r="AB53" s="137">
        <v>23336100</v>
      </c>
      <c r="AC53" s="13">
        <v>30.67</v>
      </c>
      <c r="AD53" s="2">
        <f t="shared" si="0"/>
        <v>0.71999999999999886</v>
      </c>
      <c r="AE53" s="196">
        <f t="shared" si="1"/>
        <v>-3.2594524119944346E-4</v>
      </c>
    </row>
    <row r="54" spans="15:31" x14ac:dyDescent="0.25">
      <c r="O54" s="125">
        <v>0.98</v>
      </c>
      <c r="P54" s="125">
        <f t="shared" si="3"/>
        <v>31.575599999999998</v>
      </c>
      <c r="Q54" s="2"/>
      <c r="T54" s="13" t="s">
        <v>136</v>
      </c>
      <c r="U54" s="13" t="s">
        <v>316</v>
      </c>
      <c r="W54" s="191">
        <v>42209</v>
      </c>
      <c r="X54" s="13">
        <v>31.9</v>
      </c>
      <c r="Y54" s="13">
        <v>31.94</v>
      </c>
      <c r="Z54" s="13">
        <v>30.82</v>
      </c>
      <c r="AA54" s="13">
        <v>31.06</v>
      </c>
      <c r="AB54" s="137">
        <v>22967600</v>
      </c>
      <c r="AC54" s="13">
        <v>30.68</v>
      </c>
      <c r="AD54" s="2">
        <f t="shared" si="0"/>
        <v>1.120000000000001</v>
      </c>
      <c r="AE54" s="196">
        <f t="shared" si="1"/>
        <v>-1.4138817480719879E-2</v>
      </c>
    </row>
    <row r="55" spans="15:31" x14ac:dyDescent="0.25">
      <c r="O55" s="125">
        <v>0.97</v>
      </c>
      <c r="P55" s="125">
        <f t="shared" si="3"/>
        <v>31.253399999999999</v>
      </c>
      <c r="T55" s="13" t="s">
        <v>141</v>
      </c>
      <c r="U55" s="13">
        <v>11.72</v>
      </c>
      <c r="W55" s="191">
        <v>42208</v>
      </c>
      <c r="X55" s="13">
        <v>32.659999999999997</v>
      </c>
      <c r="Y55" s="13">
        <v>32.700000000000003</v>
      </c>
      <c r="Z55" s="13">
        <v>31.4</v>
      </c>
      <c r="AA55" s="13">
        <v>31.5</v>
      </c>
      <c r="AB55" s="137">
        <v>38967600</v>
      </c>
      <c r="AC55" s="13">
        <v>31.12</v>
      </c>
      <c r="AD55" s="2">
        <f t="shared" si="0"/>
        <v>1.3000000000000043</v>
      </c>
      <c r="AE55" s="196">
        <f t="shared" si="1"/>
        <v>3.9759438690277316E-2</v>
      </c>
    </row>
    <row r="56" spans="15:31" x14ac:dyDescent="0.25">
      <c r="O56" s="125">
        <v>0.96</v>
      </c>
      <c r="P56" s="125">
        <f t="shared" si="3"/>
        <v>30.931199999999997</v>
      </c>
      <c r="T56" s="13" t="s">
        <v>142</v>
      </c>
      <c r="U56" s="13">
        <v>2.71</v>
      </c>
      <c r="W56" s="191">
        <v>42207</v>
      </c>
      <c r="X56" s="13">
        <v>30.33</v>
      </c>
      <c r="Y56" s="13">
        <v>30.52</v>
      </c>
      <c r="Z56" s="13">
        <v>29.89</v>
      </c>
      <c r="AA56" s="13">
        <v>30.3</v>
      </c>
      <c r="AB56" s="137">
        <v>20867800</v>
      </c>
      <c r="AC56" s="13">
        <v>29.93</v>
      </c>
      <c r="AD56" s="2">
        <f t="shared" si="0"/>
        <v>0.62999999999999901</v>
      </c>
      <c r="AE56" s="196">
        <f t="shared" si="1"/>
        <v>-2.9980013324449883E-3</v>
      </c>
    </row>
    <row r="57" spans="15:31" x14ac:dyDescent="0.25">
      <c r="O57" s="125">
        <v>0.95</v>
      </c>
      <c r="P57" s="125">
        <f t="shared" si="3"/>
        <v>30.608999999999998</v>
      </c>
      <c r="T57" s="13" t="s">
        <v>137</v>
      </c>
      <c r="U57" s="13" t="s">
        <v>317</v>
      </c>
      <c r="W57" s="191">
        <v>42206</v>
      </c>
      <c r="X57" s="13">
        <v>30.51</v>
      </c>
      <c r="Y57" s="13">
        <v>30.56</v>
      </c>
      <c r="Z57" s="13">
        <v>30.32</v>
      </c>
      <c r="AA57" s="13">
        <v>30.39</v>
      </c>
      <c r="AB57" s="137">
        <v>23472100</v>
      </c>
      <c r="AC57" s="13">
        <v>30.02</v>
      </c>
      <c r="AD57" s="2">
        <f t="shared" si="0"/>
        <v>0.23999999999999844</v>
      </c>
      <c r="AE57" s="196">
        <f t="shared" si="1"/>
        <v>-3.6508463325588547E-3</v>
      </c>
    </row>
    <row r="58" spans="15:31" x14ac:dyDescent="0.25">
      <c r="O58" s="125">
        <v>0.94</v>
      </c>
      <c r="P58" s="125">
        <f t="shared" si="3"/>
        <v>30.286799999999996</v>
      </c>
      <c r="W58" s="191">
        <v>42205</v>
      </c>
      <c r="X58" s="13">
        <v>30.85</v>
      </c>
      <c r="Y58" s="13">
        <v>30.85</v>
      </c>
      <c r="Z58" s="13">
        <v>30.42</v>
      </c>
      <c r="AA58" s="13">
        <v>30.5</v>
      </c>
      <c r="AB58" s="137">
        <v>15643900</v>
      </c>
      <c r="AC58" s="13">
        <v>30.13</v>
      </c>
      <c r="AD58" s="2">
        <f t="shared" si="0"/>
        <v>0.42999999999999972</v>
      </c>
      <c r="AE58" s="196">
        <f t="shared" si="1"/>
        <v>-4.9537648612946183E-3</v>
      </c>
    </row>
    <row r="59" spans="15:31" x14ac:dyDescent="0.25">
      <c r="O59" s="125">
        <v>0.93</v>
      </c>
      <c r="P59" s="125">
        <f t="shared" si="3"/>
        <v>29.964600000000001</v>
      </c>
      <c r="W59" s="191">
        <v>42202</v>
      </c>
      <c r="X59" s="13">
        <v>30.64</v>
      </c>
      <c r="Y59" s="13">
        <v>30.8</v>
      </c>
      <c r="Z59" s="13">
        <v>30.43</v>
      </c>
      <c r="AA59" s="13">
        <v>30.65</v>
      </c>
      <c r="AB59" s="137">
        <v>16230200</v>
      </c>
      <c r="AC59" s="13">
        <v>30.28</v>
      </c>
      <c r="AD59" s="2">
        <f t="shared" si="0"/>
        <v>0.37000000000000099</v>
      </c>
      <c r="AE59" s="196">
        <f t="shared" si="1"/>
        <v>1.3227513227513921E-3</v>
      </c>
    </row>
    <row r="60" spans="15:31" x14ac:dyDescent="0.25">
      <c r="O60" s="125">
        <v>0.92</v>
      </c>
      <c r="P60" s="125">
        <f t="shared" si="3"/>
        <v>29.642399999999999</v>
      </c>
      <c r="W60" s="191">
        <v>42201</v>
      </c>
      <c r="X60" s="13">
        <v>31.14</v>
      </c>
      <c r="Y60" s="13">
        <v>31.2</v>
      </c>
      <c r="Z60" s="13">
        <v>30.31</v>
      </c>
      <c r="AA60" s="13">
        <v>30.61</v>
      </c>
      <c r="AB60" s="137">
        <v>35920700</v>
      </c>
      <c r="AC60" s="13">
        <v>30.24</v>
      </c>
      <c r="AD60" s="2">
        <f t="shared" si="0"/>
        <v>0.89000000000000057</v>
      </c>
      <c r="AE60" s="196">
        <f t="shared" si="1"/>
        <v>-2.6086956521739202E-2</v>
      </c>
    </row>
    <row r="61" spans="15:31" x14ac:dyDescent="0.25">
      <c r="O61" s="125">
        <v>0.91</v>
      </c>
      <c r="P61" s="125">
        <f t="shared" si="3"/>
        <v>29.3202</v>
      </c>
      <c r="W61" s="191">
        <v>42200</v>
      </c>
      <c r="X61" s="13">
        <v>31.85</v>
      </c>
      <c r="Y61" s="13">
        <v>31.9</v>
      </c>
      <c r="Z61" s="13">
        <v>31.3</v>
      </c>
      <c r="AA61" s="13">
        <v>31.43</v>
      </c>
      <c r="AB61" s="137">
        <v>18022000</v>
      </c>
      <c r="AC61" s="13">
        <v>31.05</v>
      </c>
      <c r="AD61" s="2">
        <f t="shared" si="0"/>
        <v>0.59999999999999787</v>
      </c>
      <c r="AE61" s="196">
        <f t="shared" si="1"/>
        <v>-1.0516252390057268E-2</v>
      </c>
    </row>
    <row r="62" spans="15:31" x14ac:dyDescent="0.25">
      <c r="O62" s="125">
        <v>0.9</v>
      </c>
      <c r="P62" s="125">
        <f t="shared" si="3"/>
        <v>28.998000000000001</v>
      </c>
      <c r="W62" s="191">
        <v>42199</v>
      </c>
      <c r="X62" s="13">
        <v>31.59</v>
      </c>
      <c r="Y62" s="13">
        <v>31.99</v>
      </c>
      <c r="Z62" s="13">
        <v>31.43</v>
      </c>
      <c r="AA62" s="13">
        <v>31.77</v>
      </c>
      <c r="AB62" s="137">
        <v>10832900</v>
      </c>
      <c r="AC62" s="13">
        <v>31.38</v>
      </c>
      <c r="AD62" s="2">
        <f t="shared" si="0"/>
        <v>0.55999999999999872</v>
      </c>
      <c r="AE62" s="196">
        <f t="shared" si="1"/>
        <v>2.8763183125599667E-3</v>
      </c>
    </row>
    <row r="63" spans="15:31" x14ac:dyDescent="0.25">
      <c r="W63" s="191">
        <v>42198</v>
      </c>
      <c r="X63" s="13">
        <v>31.87</v>
      </c>
      <c r="Y63" s="13">
        <v>31.9</v>
      </c>
      <c r="Z63" s="13">
        <v>31.46</v>
      </c>
      <c r="AA63" s="13">
        <v>31.68</v>
      </c>
      <c r="AB63" s="137">
        <v>16327100</v>
      </c>
      <c r="AC63" s="13">
        <v>31.29</v>
      </c>
      <c r="AD63" s="2">
        <f t="shared" si="0"/>
        <v>0.43999999999999773</v>
      </c>
      <c r="AE63" s="196">
        <f t="shared" si="1"/>
        <v>8.7040618955511739E-3</v>
      </c>
    </row>
    <row r="64" spans="15:31" x14ac:dyDescent="0.25">
      <c r="W64" s="191">
        <v>42195</v>
      </c>
      <c r="X64" s="13">
        <v>31.3</v>
      </c>
      <c r="Y64" s="13">
        <v>31.42</v>
      </c>
      <c r="Z64" s="13">
        <v>30.99</v>
      </c>
      <c r="AA64" s="13">
        <v>31.4</v>
      </c>
      <c r="AB64" s="137">
        <v>12237800</v>
      </c>
      <c r="AC64" s="13">
        <v>31.02</v>
      </c>
      <c r="AD64" s="2">
        <f t="shared" si="0"/>
        <v>0.43000000000000327</v>
      </c>
      <c r="AE64" s="196">
        <f t="shared" si="1"/>
        <v>1.273261508325163E-2</v>
      </c>
    </row>
    <row r="65" spans="23:31" x14ac:dyDescent="0.25">
      <c r="W65" s="191">
        <v>42194</v>
      </c>
      <c r="X65" s="13">
        <v>31.62</v>
      </c>
      <c r="Y65" s="13">
        <v>31.75</v>
      </c>
      <c r="Z65" s="13">
        <v>30.92</v>
      </c>
      <c r="AA65" s="13">
        <v>31.01</v>
      </c>
      <c r="AB65" s="137">
        <v>16934200</v>
      </c>
      <c r="AC65" s="13">
        <v>30.63</v>
      </c>
      <c r="AD65" s="2">
        <f t="shared" si="0"/>
        <v>0.82999999999999829</v>
      </c>
      <c r="AE65" s="196">
        <f t="shared" si="1"/>
        <v>-5.8422590068160085E-3</v>
      </c>
    </row>
    <row r="66" spans="23:31" x14ac:dyDescent="0.25">
      <c r="W66" s="191">
        <v>42193</v>
      </c>
      <c r="X66" s="13">
        <v>32.39</v>
      </c>
      <c r="Y66" s="13">
        <v>32.409999999999997</v>
      </c>
      <c r="Z66" s="13">
        <v>30.94</v>
      </c>
      <c r="AA66" s="13">
        <v>31.19</v>
      </c>
      <c r="AB66" s="137">
        <v>29971400</v>
      </c>
      <c r="AC66" s="13">
        <v>30.81</v>
      </c>
      <c r="AD66" s="2">
        <f t="shared" si="0"/>
        <v>1.4699999999999953</v>
      </c>
      <c r="AE66" s="196">
        <f t="shared" si="1"/>
        <v>-5.0831792975970513E-2</v>
      </c>
    </row>
    <row r="67" spans="23:31" x14ac:dyDescent="0.25">
      <c r="W67" s="191">
        <v>42192</v>
      </c>
      <c r="X67" s="13">
        <v>32.619999999999997</v>
      </c>
      <c r="Y67" s="13">
        <v>32.950000000000003</v>
      </c>
      <c r="Z67" s="13">
        <v>32.01</v>
      </c>
      <c r="AA67" s="13">
        <v>32.86</v>
      </c>
      <c r="AB67" s="137">
        <v>18589300</v>
      </c>
      <c r="AC67" s="13">
        <v>32.46</v>
      </c>
      <c r="AD67" s="2">
        <f t="shared" ref="AD67:AD69" si="4">Y67-Z67</f>
        <v>0.94000000000000483</v>
      </c>
      <c r="AE67" s="196">
        <f t="shared" ref="AE67:AE69" si="5">AC67/AC68-1</f>
        <v>6.5116279069767913E-3</v>
      </c>
    </row>
    <row r="68" spans="23:31" x14ac:dyDescent="0.25">
      <c r="W68" s="191">
        <v>42191</v>
      </c>
      <c r="X68" s="13">
        <v>32.85</v>
      </c>
      <c r="Y68" s="13">
        <v>33.119999999999997</v>
      </c>
      <c r="Z68" s="13">
        <v>32.61</v>
      </c>
      <c r="AA68" s="13">
        <v>32.65</v>
      </c>
      <c r="AB68" s="137">
        <v>10433100</v>
      </c>
      <c r="AC68" s="13">
        <v>32.25</v>
      </c>
      <c r="AD68" s="2">
        <f t="shared" si="4"/>
        <v>0.50999999999999801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mergeCells count="2">
    <mergeCell ref="B2:B3"/>
    <mergeCell ref="O41:P41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73.680000000000007</v>
      </c>
    </row>
    <row r="4" spans="1:22" x14ac:dyDescent="0.25">
      <c r="O4" s="15" t="s">
        <v>66</v>
      </c>
      <c r="Q4" s="78">
        <v>73.680000000000007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4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4" t="s">
        <v>83</v>
      </c>
      <c r="P18" s="264"/>
      <c r="Q18" s="49"/>
    </row>
    <row r="19" spans="15:17" ht="15.75" thickTop="1" x14ac:dyDescent="0.25">
      <c r="O19" s="125">
        <v>1.1000000000000001</v>
      </c>
      <c r="P19" s="125">
        <f>O19*$Q$4</f>
        <v>81.048000000000016</v>
      </c>
      <c r="Q19" s="49"/>
    </row>
    <row r="20" spans="15:17" x14ac:dyDescent="0.25">
      <c r="O20" s="125">
        <v>1.0900000000000001</v>
      </c>
      <c r="P20" s="125">
        <f t="shared" ref="P20:P39" si="0">O20*$Q$4</f>
        <v>80.311200000000014</v>
      </c>
      <c r="Q20" s="49"/>
    </row>
    <row r="21" spans="15:17" x14ac:dyDescent="0.25">
      <c r="O21" s="125">
        <v>1.08</v>
      </c>
      <c r="P21" s="125">
        <f t="shared" si="0"/>
        <v>79.574400000000011</v>
      </c>
      <c r="Q21" s="49"/>
    </row>
    <row r="22" spans="15:17" x14ac:dyDescent="0.25">
      <c r="O22" s="125">
        <v>1.07</v>
      </c>
      <c r="P22" s="125">
        <f t="shared" si="0"/>
        <v>78.837600000000009</v>
      </c>
      <c r="Q22" s="125"/>
    </row>
    <row r="23" spans="15:17" x14ac:dyDescent="0.25">
      <c r="O23" s="125">
        <v>1.06</v>
      </c>
      <c r="P23" s="125">
        <f t="shared" si="0"/>
        <v>78.100800000000007</v>
      </c>
      <c r="Q23" s="125"/>
    </row>
    <row r="24" spans="15:17" x14ac:dyDescent="0.25">
      <c r="O24" s="125">
        <v>1.05</v>
      </c>
      <c r="P24" s="125">
        <f t="shared" si="0"/>
        <v>77.364000000000004</v>
      </c>
      <c r="Q24" s="125"/>
    </row>
    <row r="25" spans="15:17" x14ac:dyDescent="0.25">
      <c r="O25" s="125">
        <v>1.04</v>
      </c>
      <c r="P25" s="125">
        <f t="shared" si="0"/>
        <v>76.627200000000016</v>
      </c>
      <c r="Q25" s="125"/>
    </row>
    <row r="26" spans="15:17" x14ac:dyDescent="0.25">
      <c r="O26" s="125">
        <v>1.03</v>
      </c>
      <c r="P26" s="125">
        <f t="shared" si="0"/>
        <v>75.890400000000014</v>
      </c>
      <c r="Q26" s="125"/>
    </row>
    <row r="27" spans="15:17" x14ac:dyDescent="0.25">
      <c r="O27" s="125">
        <v>1.02</v>
      </c>
      <c r="P27" s="125">
        <f t="shared" si="0"/>
        <v>75.153600000000012</v>
      </c>
      <c r="Q27" s="125"/>
    </row>
    <row r="28" spans="15:17" x14ac:dyDescent="0.25">
      <c r="O28" s="125">
        <v>1.01</v>
      </c>
      <c r="P28" s="125">
        <f t="shared" si="0"/>
        <v>74.416800000000009</v>
      </c>
      <c r="Q28" s="125"/>
    </row>
    <row r="29" spans="15:17" x14ac:dyDescent="0.25">
      <c r="O29" s="125">
        <v>1</v>
      </c>
      <c r="P29" s="125">
        <f t="shared" si="0"/>
        <v>73.680000000000007</v>
      </c>
      <c r="Q29" s="125"/>
    </row>
    <row r="30" spans="15:17" x14ac:dyDescent="0.25">
      <c r="O30" s="125">
        <v>0.99</v>
      </c>
      <c r="P30" s="125">
        <f t="shared" si="0"/>
        <v>72.943200000000004</v>
      </c>
      <c r="Q30" s="125"/>
    </row>
    <row r="31" spans="15:17" x14ac:dyDescent="0.25">
      <c r="O31" s="125">
        <v>0.98</v>
      </c>
      <c r="P31" s="125">
        <f t="shared" si="0"/>
        <v>72.206400000000002</v>
      </c>
      <c r="Q31" s="125"/>
    </row>
    <row r="32" spans="15:17" x14ac:dyDescent="0.25">
      <c r="O32" s="125">
        <v>0.97</v>
      </c>
      <c r="P32" s="125">
        <f t="shared" si="0"/>
        <v>71.4696</v>
      </c>
      <c r="Q32" s="125"/>
    </row>
    <row r="33" spans="15:17" x14ac:dyDescent="0.25">
      <c r="O33" s="125">
        <v>0.96</v>
      </c>
      <c r="P33" s="125">
        <f t="shared" si="0"/>
        <v>70.732799999999997</v>
      </c>
      <c r="Q33" s="125"/>
    </row>
    <row r="34" spans="15:17" x14ac:dyDescent="0.25">
      <c r="O34" s="125">
        <v>0.95</v>
      </c>
      <c r="P34" s="125">
        <f t="shared" si="0"/>
        <v>69.996000000000009</v>
      </c>
      <c r="Q34" s="125"/>
    </row>
    <row r="35" spans="15:17" x14ac:dyDescent="0.25">
      <c r="O35" s="125">
        <v>0.94</v>
      </c>
      <c r="P35" s="125">
        <f t="shared" si="0"/>
        <v>69.259200000000007</v>
      </c>
      <c r="Q35" s="125"/>
    </row>
    <row r="36" spans="15:17" x14ac:dyDescent="0.25">
      <c r="O36" s="125">
        <v>0.93</v>
      </c>
      <c r="P36" s="125">
        <f t="shared" si="0"/>
        <v>68.522400000000005</v>
      </c>
      <c r="Q36" s="125"/>
    </row>
    <row r="37" spans="15:17" x14ac:dyDescent="0.25">
      <c r="O37" s="125">
        <v>0.92</v>
      </c>
      <c r="P37" s="125">
        <f t="shared" si="0"/>
        <v>67.785600000000002</v>
      </c>
      <c r="Q37" s="125"/>
    </row>
    <row r="38" spans="15:17" x14ac:dyDescent="0.25">
      <c r="O38" s="125">
        <v>0.91</v>
      </c>
      <c r="P38" s="125">
        <f t="shared" si="0"/>
        <v>67.048800000000014</v>
      </c>
      <c r="Q38" s="125"/>
    </row>
    <row r="39" spans="15:17" x14ac:dyDescent="0.25">
      <c r="O39" s="125">
        <v>0.9</v>
      </c>
      <c r="P39" s="125">
        <f t="shared" si="0"/>
        <v>66.312000000000012</v>
      </c>
      <c r="Q39" s="125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31" priority="5">
      <formula>Q7&gt;0</formula>
    </cfRule>
    <cfRule type="expression" dxfId="30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6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8" t="s">
        <v>124</v>
      </c>
      <c r="W2" s="191">
        <v>42283</v>
      </c>
      <c r="X2" s="13">
        <v>29.6</v>
      </c>
      <c r="Y2" s="13">
        <v>30.05</v>
      </c>
      <c r="Z2" s="13">
        <v>29.58</v>
      </c>
      <c r="AA2" s="13">
        <v>29.77</v>
      </c>
      <c r="AB2" s="137">
        <v>794600</v>
      </c>
      <c r="AC2" s="13">
        <v>29.77</v>
      </c>
      <c r="AD2" s="2">
        <f>Y2-Z2</f>
        <v>0.47000000000000242</v>
      </c>
      <c r="AE2" s="196">
        <f>AC2/AC3-1</f>
        <v>8.4688346883468046E-3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1">
        <v>42282</v>
      </c>
      <c r="X3" s="13">
        <v>28.44</v>
      </c>
      <c r="Y3" s="13">
        <v>29.68</v>
      </c>
      <c r="Z3" s="13">
        <v>28.44</v>
      </c>
      <c r="AA3" s="13">
        <v>29.52</v>
      </c>
      <c r="AB3" s="137">
        <v>856000</v>
      </c>
      <c r="AC3" s="13">
        <v>29.52</v>
      </c>
      <c r="AD3" s="2">
        <f t="shared" ref="AD3:AD66" si="0">Y3-Z3</f>
        <v>1.2399999999999984</v>
      </c>
      <c r="AE3" s="196">
        <f t="shared" ref="AE3:AE66" si="1">AC3/AC4-1</f>
        <v>4.6066619418851928E-2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29.77</v>
      </c>
      <c r="W4" s="191">
        <v>42279</v>
      </c>
      <c r="X4" s="13">
        <v>27.09</v>
      </c>
      <c r="Y4" s="13">
        <v>28.24</v>
      </c>
      <c r="Z4" s="13">
        <v>26.84</v>
      </c>
      <c r="AA4" s="13">
        <v>28.22</v>
      </c>
      <c r="AB4" s="137">
        <v>1089000</v>
      </c>
      <c r="AC4" s="13">
        <v>28.22</v>
      </c>
      <c r="AD4" s="2">
        <f t="shared" si="0"/>
        <v>1.3999999999999986</v>
      </c>
      <c r="AE4" s="196">
        <f t="shared" si="1"/>
        <v>2.7676620538965802E-2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5060.8999999999996</v>
      </c>
      <c r="W5" s="191">
        <v>42278</v>
      </c>
      <c r="X5" s="13">
        <v>27.54</v>
      </c>
      <c r="Y5" s="13">
        <v>27.81</v>
      </c>
      <c r="Z5" s="13">
        <v>27.15</v>
      </c>
      <c r="AA5" s="13">
        <v>27.46</v>
      </c>
      <c r="AB5" s="137">
        <v>883700</v>
      </c>
      <c r="AC5" s="13">
        <v>27.46</v>
      </c>
      <c r="AD5" s="2">
        <f t="shared" si="0"/>
        <v>0.66000000000000014</v>
      </c>
      <c r="AE5" s="196">
        <f t="shared" si="1"/>
        <v>-1.091305929428743E-3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1">
        <v>42277</v>
      </c>
      <c r="X6" s="13">
        <v>27.11</v>
      </c>
      <c r="Y6" s="13">
        <v>27.52</v>
      </c>
      <c r="Z6" s="13">
        <v>26.95</v>
      </c>
      <c r="AA6" s="13">
        <v>27.49</v>
      </c>
      <c r="AB6" s="137">
        <v>1120900</v>
      </c>
      <c r="AC6" s="13">
        <v>27.49</v>
      </c>
      <c r="AD6" s="2">
        <f t="shared" si="0"/>
        <v>0.57000000000000028</v>
      </c>
      <c r="AE6" s="196">
        <f t="shared" si="1"/>
        <v>2.1173848439821619E-2</v>
      </c>
    </row>
    <row r="7" spans="1:31" ht="15.75" x14ac:dyDescent="0.25">
      <c r="O7" s="15" t="s">
        <v>65</v>
      </c>
      <c r="Q7" s="2">
        <f>Q5-Q6</f>
        <v>-233.30000000000018</v>
      </c>
      <c r="R7" s="214" t="s">
        <v>237</v>
      </c>
      <c r="W7" s="191">
        <v>42276</v>
      </c>
      <c r="X7" s="13">
        <v>26.52</v>
      </c>
      <c r="Y7" s="13">
        <v>26.98</v>
      </c>
      <c r="Z7" s="13">
        <v>26.33</v>
      </c>
      <c r="AA7" s="13">
        <v>26.92</v>
      </c>
      <c r="AB7" s="137">
        <v>1326800</v>
      </c>
      <c r="AC7" s="13">
        <v>26.92</v>
      </c>
      <c r="AD7" s="2">
        <f t="shared" si="0"/>
        <v>0.65000000000000213</v>
      </c>
      <c r="AE7" s="196">
        <f t="shared" si="1"/>
        <v>1.7384731670446074E-2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1">
        <v>42275</v>
      </c>
      <c r="X8" s="13">
        <v>26.9</v>
      </c>
      <c r="Y8" s="13">
        <v>27</v>
      </c>
      <c r="Z8" s="13">
        <v>26.31</v>
      </c>
      <c r="AA8" s="13">
        <v>26.46</v>
      </c>
      <c r="AB8" s="137">
        <v>2277000</v>
      </c>
      <c r="AC8" s="13">
        <v>26.46</v>
      </c>
      <c r="AD8" s="2">
        <f t="shared" si="0"/>
        <v>0.69000000000000128</v>
      </c>
      <c r="AE8" s="196">
        <f t="shared" si="1"/>
        <v>-2.3616236162361637E-2</v>
      </c>
    </row>
    <row r="9" spans="1:31" x14ac:dyDescent="0.25">
      <c r="W9" s="191">
        <v>42272</v>
      </c>
      <c r="X9" s="13">
        <v>27.49</v>
      </c>
      <c r="Y9" s="13">
        <v>27.56</v>
      </c>
      <c r="Z9" s="13">
        <v>27.06</v>
      </c>
      <c r="AA9" s="13">
        <v>27.1</v>
      </c>
      <c r="AB9" s="137">
        <v>798500</v>
      </c>
      <c r="AC9" s="13">
        <v>27.1</v>
      </c>
      <c r="AD9" s="2">
        <f t="shared" si="0"/>
        <v>0.5</v>
      </c>
      <c r="AE9" s="196">
        <f t="shared" si="1"/>
        <v>-7.6894910289270202E-3</v>
      </c>
    </row>
    <row r="10" spans="1:31" x14ac:dyDescent="0.25">
      <c r="W10" s="191">
        <v>42271</v>
      </c>
      <c r="X10" s="13">
        <v>27.81</v>
      </c>
      <c r="Y10" s="13">
        <v>27.86</v>
      </c>
      <c r="Z10" s="13">
        <v>27.22</v>
      </c>
      <c r="AA10" s="13">
        <v>27.31</v>
      </c>
      <c r="AB10" s="137">
        <v>1637300</v>
      </c>
      <c r="AC10" s="13">
        <v>27.31</v>
      </c>
      <c r="AD10" s="2">
        <f t="shared" si="0"/>
        <v>0.64000000000000057</v>
      </c>
      <c r="AE10" s="196">
        <f t="shared" si="1"/>
        <v>-2.8113879003558773E-2</v>
      </c>
    </row>
    <row r="11" spans="1:31" x14ac:dyDescent="0.25">
      <c r="W11" s="191">
        <v>42270</v>
      </c>
      <c r="X11" s="13">
        <v>28.48</v>
      </c>
      <c r="Y11" s="13">
        <v>28.65</v>
      </c>
      <c r="Z11" s="13">
        <v>28.07</v>
      </c>
      <c r="AA11" s="13">
        <v>28.1</v>
      </c>
      <c r="AB11" s="137">
        <v>877000</v>
      </c>
      <c r="AC11" s="13">
        <v>28.1</v>
      </c>
      <c r="AD11" s="2">
        <f t="shared" si="0"/>
        <v>0.57999999999999829</v>
      </c>
      <c r="AE11" s="196">
        <f t="shared" si="1"/>
        <v>-1.3342696629213502E-2</v>
      </c>
    </row>
    <row r="12" spans="1:31" x14ac:dyDescent="0.25">
      <c r="W12" s="191">
        <v>42269</v>
      </c>
      <c r="X12" s="13">
        <v>28.54</v>
      </c>
      <c r="Y12" s="13">
        <v>28.9</v>
      </c>
      <c r="Z12" s="13">
        <v>28.26</v>
      </c>
      <c r="AA12" s="13">
        <v>28.48</v>
      </c>
      <c r="AB12" s="137">
        <v>773400</v>
      </c>
      <c r="AC12" s="13">
        <v>28.48</v>
      </c>
      <c r="AD12" s="2">
        <f t="shared" si="0"/>
        <v>0.63999999999999702</v>
      </c>
      <c r="AE12" s="196">
        <f t="shared" si="1"/>
        <v>-1.4873746108612917E-2</v>
      </c>
    </row>
    <row r="13" spans="1:31" x14ac:dyDescent="0.25">
      <c r="W13" s="191">
        <v>42268</v>
      </c>
      <c r="X13" s="13">
        <v>29.19</v>
      </c>
      <c r="Y13" s="13">
        <v>29.57</v>
      </c>
      <c r="Z13" s="13">
        <v>28.87</v>
      </c>
      <c r="AA13" s="13">
        <v>28.91</v>
      </c>
      <c r="AB13" s="137">
        <v>881800</v>
      </c>
      <c r="AC13" s="13">
        <v>28.91</v>
      </c>
      <c r="AD13" s="2">
        <f t="shared" si="0"/>
        <v>0.69999999999999929</v>
      </c>
      <c r="AE13" s="196">
        <f t="shared" si="1"/>
        <v>-3.7904893177118648E-3</v>
      </c>
    </row>
    <row r="14" spans="1:31" x14ac:dyDescent="0.25">
      <c r="W14" s="191">
        <v>42265</v>
      </c>
      <c r="X14" s="13">
        <v>29.5</v>
      </c>
      <c r="Y14" s="13">
        <v>29.57</v>
      </c>
      <c r="Z14" s="13">
        <v>28.9</v>
      </c>
      <c r="AA14" s="13">
        <v>29.02</v>
      </c>
      <c r="AB14" s="137">
        <v>1573900</v>
      </c>
      <c r="AC14" s="13">
        <v>29.02</v>
      </c>
      <c r="AD14" s="2">
        <f t="shared" si="0"/>
        <v>0.67000000000000171</v>
      </c>
      <c r="AE14" s="196">
        <f t="shared" si="1"/>
        <v>-2.9106724657075977E-2</v>
      </c>
    </row>
    <row r="15" spans="1:31" x14ac:dyDescent="0.25">
      <c r="W15" s="191">
        <v>42264</v>
      </c>
      <c r="X15" s="13">
        <v>29.9</v>
      </c>
      <c r="Y15" s="13">
        <v>30.11</v>
      </c>
      <c r="Z15" s="13">
        <v>29.69</v>
      </c>
      <c r="AA15" s="13">
        <v>29.89</v>
      </c>
      <c r="AB15" s="137">
        <v>1243400</v>
      </c>
      <c r="AC15" s="13">
        <v>29.89</v>
      </c>
      <c r="AD15" s="2">
        <f t="shared" si="0"/>
        <v>0.41999999999999815</v>
      </c>
      <c r="AE15" s="196">
        <f t="shared" si="1"/>
        <v>-5.9860325906219147E-3</v>
      </c>
    </row>
    <row r="16" spans="1:31" x14ac:dyDescent="0.25">
      <c r="W16" s="191">
        <v>42263</v>
      </c>
      <c r="X16" s="13">
        <v>29.91</v>
      </c>
      <c r="Y16" s="13">
        <v>30.25</v>
      </c>
      <c r="Z16" s="13">
        <v>29.76</v>
      </c>
      <c r="AA16" s="13">
        <v>30.07</v>
      </c>
      <c r="AB16" s="137">
        <v>804200</v>
      </c>
      <c r="AC16" s="13">
        <v>30.07</v>
      </c>
      <c r="AD16" s="2">
        <f t="shared" si="0"/>
        <v>0.48999999999999844</v>
      </c>
      <c r="AE16" s="196">
        <f t="shared" si="1"/>
        <v>1.0756302521008454E-2</v>
      </c>
    </row>
    <row r="17" spans="23:31" x14ac:dyDescent="0.25">
      <c r="W17" s="191">
        <v>42262</v>
      </c>
      <c r="X17" s="13">
        <v>29.28</v>
      </c>
      <c r="Y17" s="13">
        <v>29.87</v>
      </c>
      <c r="Z17" s="13">
        <v>29.16</v>
      </c>
      <c r="AA17" s="13">
        <v>29.75</v>
      </c>
      <c r="AB17" s="137">
        <v>665600</v>
      </c>
      <c r="AC17" s="13">
        <v>29.75</v>
      </c>
      <c r="AD17" s="2">
        <f t="shared" si="0"/>
        <v>0.71000000000000085</v>
      </c>
      <c r="AE17" s="196">
        <f t="shared" si="1"/>
        <v>1.9883441892355025E-2</v>
      </c>
    </row>
    <row r="18" spans="23:31" x14ac:dyDescent="0.25">
      <c r="W18" s="191">
        <v>42261</v>
      </c>
      <c r="X18" s="13">
        <v>30.24</v>
      </c>
      <c r="Y18" s="13">
        <v>30.24</v>
      </c>
      <c r="Z18" s="13">
        <v>29.16</v>
      </c>
      <c r="AA18" s="13">
        <v>29.17</v>
      </c>
      <c r="AB18" s="137">
        <v>1046500</v>
      </c>
      <c r="AC18" s="13">
        <v>29.17</v>
      </c>
      <c r="AD18" s="2">
        <f t="shared" si="0"/>
        <v>1.0799999999999983</v>
      </c>
      <c r="AE18" s="196">
        <f t="shared" si="1"/>
        <v>-4.0144784468575168E-2</v>
      </c>
    </row>
    <row r="19" spans="23:31" x14ac:dyDescent="0.25">
      <c r="W19" s="191">
        <v>42258</v>
      </c>
      <c r="X19" s="13">
        <v>30.17</v>
      </c>
      <c r="Y19" s="13">
        <v>30.43</v>
      </c>
      <c r="Z19" s="13">
        <v>30.05</v>
      </c>
      <c r="AA19" s="13">
        <v>30.39</v>
      </c>
      <c r="AB19" s="137">
        <v>264200</v>
      </c>
      <c r="AC19" s="13">
        <v>30.39</v>
      </c>
      <c r="AD19" s="2">
        <f t="shared" si="0"/>
        <v>0.37999999999999901</v>
      </c>
      <c r="AE19" s="196">
        <f t="shared" si="1"/>
        <v>9.8814229249022389E-4</v>
      </c>
    </row>
    <row r="20" spans="23:31" x14ac:dyDescent="0.25">
      <c r="W20" s="191">
        <v>42257</v>
      </c>
      <c r="X20" s="13">
        <v>30.48</v>
      </c>
      <c r="Y20" s="13">
        <v>30.7</v>
      </c>
      <c r="Z20" s="13">
        <v>30.2</v>
      </c>
      <c r="AA20" s="13">
        <v>30.36</v>
      </c>
      <c r="AB20" s="137">
        <v>469100</v>
      </c>
      <c r="AC20" s="13">
        <v>30.36</v>
      </c>
      <c r="AD20" s="2">
        <f t="shared" si="0"/>
        <v>0.5</v>
      </c>
      <c r="AE20" s="196">
        <f t="shared" si="1"/>
        <v>-4.9164208456244918E-3</v>
      </c>
    </row>
    <row r="21" spans="23:31" x14ac:dyDescent="0.25">
      <c r="W21" s="191">
        <v>42256</v>
      </c>
      <c r="X21" s="13">
        <v>31.31</v>
      </c>
      <c r="Y21" s="13">
        <v>31.47</v>
      </c>
      <c r="Z21" s="13">
        <v>30.45</v>
      </c>
      <c r="AA21" s="13">
        <v>30.51</v>
      </c>
      <c r="AB21" s="137">
        <v>618800</v>
      </c>
      <c r="AC21" s="13">
        <v>30.51</v>
      </c>
      <c r="AD21" s="2">
        <f t="shared" si="0"/>
        <v>1.0199999999999996</v>
      </c>
      <c r="AE21" s="196">
        <f t="shared" si="1"/>
        <v>-1.7707662588538176E-2</v>
      </c>
    </row>
    <row r="22" spans="23:31" x14ac:dyDescent="0.25">
      <c r="W22" s="191">
        <v>42255</v>
      </c>
      <c r="X22" s="13">
        <v>30.81</v>
      </c>
      <c r="Y22" s="13">
        <v>31.11</v>
      </c>
      <c r="Z22" s="13">
        <v>30.65</v>
      </c>
      <c r="AA22" s="13">
        <v>31.06</v>
      </c>
      <c r="AB22" s="137">
        <v>430300</v>
      </c>
      <c r="AC22" s="13">
        <v>31.06</v>
      </c>
      <c r="AD22" s="2">
        <f t="shared" si="0"/>
        <v>0.46000000000000085</v>
      </c>
      <c r="AE22" s="196">
        <f t="shared" si="1"/>
        <v>2.440633245382573E-2</v>
      </c>
    </row>
    <row r="23" spans="23:31" x14ac:dyDescent="0.25">
      <c r="W23" s="191">
        <v>42251</v>
      </c>
      <c r="X23" s="13">
        <v>30.57</v>
      </c>
      <c r="Y23" s="13">
        <v>30.81</v>
      </c>
      <c r="Z23" s="13">
        <v>30.31</v>
      </c>
      <c r="AA23" s="13">
        <v>30.32</v>
      </c>
      <c r="AB23" s="137">
        <v>773600</v>
      </c>
      <c r="AC23" s="13">
        <v>30.32</v>
      </c>
      <c r="AD23" s="2">
        <f t="shared" si="0"/>
        <v>0.5</v>
      </c>
      <c r="AE23" s="196">
        <f t="shared" si="1"/>
        <v>-1.8134715025906689E-2</v>
      </c>
    </row>
    <row r="24" spans="23:31" x14ac:dyDescent="0.25">
      <c r="W24" s="191">
        <v>42250</v>
      </c>
      <c r="X24" s="13">
        <v>30.66</v>
      </c>
      <c r="Y24" s="13">
        <v>31.24</v>
      </c>
      <c r="Z24" s="13">
        <v>30.57</v>
      </c>
      <c r="AA24" s="13">
        <v>30.88</v>
      </c>
      <c r="AB24" s="137">
        <v>545900</v>
      </c>
      <c r="AC24" s="13">
        <v>30.88</v>
      </c>
      <c r="AD24" s="2">
        <f t="shared" si="0"/>
        <v>0.66999999999999815</v>
      </c>
      <c r="AE24" s="196">
        <f t="shared" si="1"/>
        <v>5.8631921824103816E-3</v>
      </c>
    </row>
    <row r="25" spans="23:31" x14ac:dyDescent="0.25">
      <c r="W25" s="191">
        <v>42249</v>
      </c>
      <c r="X25" s="13">
        <v>30.78</v>
      </c>
      <c r="Y25" s="13">
        <v>30.87</v>
      </c>
      <c r="Z25" s="13">
        <v>30.33</v>
      </c>
      <c r="AA25" s="13">
        <v>30.7</v>
      </c>
      <c r="AB25" s="137">
        <v>518600</v>
      </c>
      <c r="AC25" s="13">
        <v>30.7</v>
      </c>
      <c r="AD25" s="2">
        <f t="shared" si="0"/>
        <v>0.5400000000000027</v>
      </c>
      <c r="AE25" s="196">
        <f t="shared" si="1"/>
        <v>8.5413929040736303E-3</v>
      </c>
    </row>
    <row r="26" spans="23:31" x14ac:dyDescent="0.25">
      <c r="W26" s="191">
        <v>42248</v>
      </c>
      <c r="X26" s="13">
        <v>31.05</v>
      </c>
      <c r="Y26" s="13">
        <v>31.44</v>
      </c>
      <c r="Z26" s="13">
        <v>30.33</v>
      </c>
      <c r="AA26" s="13">
        <v>30.44</v>
      </c>
      <c r="AB26" s="137">
        <v>733100</v>
      </c>
      <c r="AC26" s="13">
        <v>30.44</v>
      </c>
      <c r="AD26" s="2">
        <f t="shared" si="0"/>
        <v>1.110000000000003</v>
      </c>
      <c r="AE26" s="196">
        <f t="shared" si="1"/>
        <v>-4.1259842519684953E-2</v>
      </c>
    </row>
    <row r="27" spans="23:31" x14ac:dyDescent="0.25">
      <c r="W27" s="191">
        <v>42247</v>
      </c>
      <c r="X27" s="13">
        <v>31.21</v>
      </c>
      <c r="Y27" s="13">
        <v>31.9</v>
      </c>
      <c r="Z27" s="13">
        <v>31.14</v>
      </c>
      <c r="AA27" s="13">
        <v>31.75</v>
      </c>
      <c r="AB27" s="137">
        <v>708600</v>
      </c>
      <c r="AC27" s="13">
        <v>31.75</v>
      </c>
      <c r="AD27" s="2">
        <f t="shared" si="0"/>
        <v>0.75999999999999801</v>
      </c>
      <c r="AE27" s="196">
        <f t="shared" si="1"/>
        <v>1.2759170653907415E-2</v>
      </c>
    </row>
    <row r="28" spans="23:31" x14ac:dyDescent="0.25">
      <c r="W28" s="191">
        <v>42244</v>
      </c>
      <c r="X28" s="13">
        <v>30.68</v>
      </c>
      <c r="Y28" s="13">
        <v>31.41</v>
      </c>
      <c r="Z28" s="13">
        <v>30.68</v>
      </c>
      <c r="AA28" s="13">
        <v>31.35</v>
      </c>
      <c r="AB28" s="137">
        <v>599800</v>
      </c>
      <c r="AC28" s="13">
        <v>31.35</v>
      </c>
      <c r="AD28" s="2">
        <f t="shared" si="0"/>
        <v>0.73000000000000043</v>
      </c>
      <c r="AE28" s="196">
        <f t="shared" si="1"/>
        <v>1.918075422626786E-2</v>
      </c>
    </row>
    <row r="29" spans="23:31" x14ac:dyDescent="0.25">
      <c r="W29" s="191">
        <v>42243</v>
      </c>
      <c r="X29" s="13">
        <v>30.37</v>
      </c>
      <c r="Y29" s="13">
        <v>30.89</v>
      </c>
      <c r="Z29" s="13">
        <v>30.11</v>
      </c>
      <c r="AA29" s="13">
        <v>30.76</v>
      </c>
      <c r="AB29" s="137">
        <v>1394500</v>
      </c>
      <c r="AC29" s="13">
        <v>30.76</v>
      </c>
      <c r="AD29" s="2">
        <f t="shared" si="0"/>
        <v>0.78000000000000114</v>
      </c>
      <c r="AE29" s="196">
        <f t="shared" si="1"/>
        <v>2.6359693026359876E-2</v>
      </c>
    </row>
    <row r="30" spans="23:31" x14ac:dyDescent="0.25">
      <c r="W30" s="191">
        <v>42242</v>
      </c>
      <c r="X30" s="13">
        <v>29.98</v>
      </c>
      <c r="Y30" s="13">
        <v>30.06</v>
      </c>
      <c r="Z30" s="13">
        <v>29.31</v>
      </c>
      <c r="AA30" s="13">
        <v>29.97</v>
      </c>
      <c r="AB30" s="137">
        <v>930400</v>
      </c>
      <c r="AC30" s="13">
        <v>29.97</v>
      </c>
      <c r="AD30" s="2">
        <f t="shared" si="0"/>
        <v>0.75</v>
      </c>
      <c r="AE30" s="196">
        <f t="shared" si="1"/>
        <v>1.9387755102040938E-2</v>
      </c>
    </row>
    <row r="31" spans="23:31" x14ac:dyDescent="0.25">
      <c r="W31" s="191">
        <v>42241</v>
      </c>
      <c r="X31" s="13">
        <v>30.8</v>
      </c>
      <c r="Y31" s="13">
        <v>30.88</v>
      </c>
      <c r="Z31" s="13">
        <v>29.36</v>
      </c>
      <c r="AA31" s="13">
        <v>29.4</v>
      </c>
      <c r="AB31" s="137">
        <v>1072400</v>
      </c>
      <c r="AC31" s="13">
        <v>29.4</v>
      </c>
      <c r="AD31" s="2">
        <f t="shared" si="0"/>
        <v>1.5199999999999996</v>
      </c>
      <c r="AE31" s="196">
        <f t="shared" si="1"/>
        <v>-1.9019019019019034E-2</v>
      </c>
    </row>
    <row r="32" spans="23:31" x14ac:dyDescent="0.25">
      <c r="W32" s="191">
        <v>42240</v>
      </c>
      <c r="X32" s="13">
        <v>29.68</v>
      </c>
      <c r="Y32" s="13">
        <v>31.21</v>
      </c>
      <c r="Z32" s="13">
        <v>28.42</v>
      </c>
      <c r="AA32" s="13">
        <v>29.97</v>
      </c>
      <c r="AB32" s="137">
        <v>1253600</v>
      </c>
      <c r="AC32" s="13">
        <v>29.97</v>
      </c>
      <c r="AD32" s="2">
        <f t="shared" si="0"/>
        <v>2.7899999999999991</v>
      </c>
      <c r="AE32" s="196">
        <f t="shared" si="1"/>
        <v>-4.0038436899423435E-2</v>
      </c>
    </row>
    <row r="33" spans="15:31" x14ac:dyDescent="0.25">
      <c r="W33" s="191">
        <v>42237</v>
      </c>
      <c r="X33" s="13">
        <v>31.72</v>
      </c>
      <c r="Y33" s="13">
        <v>31.84</v>
      </c>
      <c r="Z33" s="13">
        <v>31.22</v>
      </c>
      <c r="AA33" s="13">
        <v>31.22</v>
      </c>
      <c r="AB33" s="137">
        <v>781100</v>
      </c>
      <c r="AC33" s="13">
        <v>31.22</v>
      </c>
      <c r="AD33" s="2">
        <f t="shared" si="0"/>
        <v>0.62000000000000099</v>
      </c>
      <c r="AE33" s="196">
        <f t="shared" si="1"/>
        <v>-2.4070021881838044E-2</v>
      </c>
    </row>
    <row r="34" spans="15:31" x14ac:dyDescent="0.25">
      <c r="W34" s="191">
        <v>42236</v>
      </c>
      <c r="X34" s="13">
        <v>32.369999999999997</v>
      </c>
      <c r="Y34" s="13">
        <v>32.57</v>
      </c>
      <c r="Z34" s="13">
        <v>31.98</v>
      </c>
      <c r="AA34" s="13">
        <v>31.99</v>
      </c>
      <c r="AB34" s="137">
        <v>832700</v>
      </c>
      <c r="AC34" s="13">
        <v>31.99</v>
      </c>
      <c r="AD34" s="2">
        <f t="shared" si="0"/>
        <v>0.58999999999999986</v>
      </c>
      <c r="AE34" s="196" t="e">
        <f t="shared" si="1"/>
        <v>#DIV/0!</v>
      </c>
    </row>
    <row r="35" spans="15:31" x14ac:dyDescent="0.25">
      <c r="W35" s="191">
        <v>42236</v>
      </c>
      <c r="X35" s="13" t="s">
        <v>265</v>
      </c>
      <c r="Y35" s="13"/>
      <c r="Z35" s="13"/>
      <c r="AA35" s="13"/>
      <c r="AB35" s="137"/>
      <c r="AC35" s="13"/>
      <c r="AD35" s="2">
        <f t="shared" si="0"/>
        <v>0</v>
      </c>
      <c r="AE35" s="196">
        <f t="shared" si="1"/>
        <v>-1</v>
      </c>
    </row>
    <row r="36" spans="15:31" x14ac:dyDescent="0.25">
      <c r="W36" s="191">
        <v>42235</v>
      </c>
      <c r="X36" s="13">
        <v>32.81</v>
      </c>
      <c r="Y36" s="13">
        <v>33.07</v>
      </c>
      <c r="Z36" s="13">
        <v>32.29</v>
      </c>
      <c r="AA36" s="13">
        <v>32.78</v>
      </c>
      <c r="AB36" s="137">
        <v>680000</v>
      </c>
      <c r="AC36" s="13">
        <v>32.520000000000003</v>
      </c>
      <c r="AD36" s="2">
        <f t="shared" si="0"/>
        <v>0.78000000000000114</v>
      </c>
      <c r="AE36" s="196">
        <f t="shared" si="1"/>
        <v>-5.5045871559632475E-3</v>
      </c>
    </row>
    <row r="37" spans="15:31" x14ac:dyDescent="0.25">
      <c r="W37" s="191">
        <v>42234</v>
      </c>
      <c r="X37" s="13">
        <v>33.17</v>
      </c>
      <c r="Y37" s="13">
        <v>33.299999999999997</v>
      </c>
      <c r="Z37" s="13">
        <v>32.85</v>
      </c>
      <c r="AA37" s="13">
        <v>32.96</v>
      </c>
      <c r="AB37" s="137">
        <v>610700</v>
      </c>
      <c r="AC37" s="13">
        <v>32.700000000000003</v>
      </c>
      <c r="AD37" s="2">
        <f t="shared" si="0"/>
        <v>0.44999999999999574</v>
      </c>
      <c r="AE37" s="196">
        <f t="shared" si="1"/>
        <v>-7.587253414264028E-3</v>
      </c>
    </row>
    <row r="38" spans="15:31" x14ac:dyDescent="0.25">
      <c r="W38" s="191">
        <v>42233</v>
      </c>
      <c r="X38" s="13">
        <v>32.74</v>
      </c>
      <c r="Y38" s="13">
        <v>33.24</v>
      </c>
      <c r="Z38" s="13">
        <v>32.54</v>
      </c>
      <c r="AA38" s="13">
        <v>33.21</v>
      </c>
      <c r="AB38" s="137">
        <v>435600</v>
      </c>
      <c r="AC38" s="13">
        <v>32.950000000000003</v>
      </c>
      <c r="AD38" s="2">
        <f t="shared" si="0"/>
        <v>0.70000000000000284</v>
      </c>
      <c r="AE38" s="196">
        <f t="shared" si="1"/>
        <v>7.6452599388379117E-3</v>
      </c>
    </row>
    <row r="39" spans="15:31" x14ac:dyDescent="0.25">
      <c r="W39" s="191">
        <v>42230</v>
      </c>
      <c r="X39" s="13">
        <v>32.799999999999997</v>
      </c>
      <c r="Y39" s="13">
        <v>33.11</v>
      </c>
      <c r="Z39" s="13">
        <v>32.729999999999997</v>
      </c>
      <c r="AA39" s="13">
        <v>32.96</v>
      </c>
      <c r="AB39" s="137">
        <v>349800</v>
      </c>
      <c r="AC39" s="13">
        <v>32.700000000000003</v>
      </c>
      <c r="AD39" s="2">
        <f t="shared" si="0"/>
        <v>0.38000000000000256</v>
      </c>
      <c r="AE39" s="196">
        <f t="shared" si="1"/>
        <v>5.8443555828977534E-3</v>
      </c>
    </row>
    <row r="40" spans="15:31" x14ac:dyDescent="0.25">
      <c r="W40" s="191">
        <v>42229</v>
      </c>
      <c r="X40" s="13">
        <v>32.74</v>
      </c>
      <c r="Y40" s="13">
        <v>32.93</v>
      </c>
      <c r="Z40" s="13">
        <v>32.67</v>
      </c>
      <c r="AA40" s="13">
        <v>32.770000000000003</v>
      </c>
      <c r="AB40" s="137">
        <v>381900</v>
      </c>
      <c r="AC40" s="13">
        <v>32.51</v>
      </c>
      <c r="AD40" s="2">
        <f t="shared" si="0"/>
        <v>0.25999999999999801</v>
      </c>
      <c r="AE40" s="196">
        <f t="shared" si="1"/>
        <v>-5.5062710308962926E-3</v>
      </c>
    </row>
    <row r="41" spans="15:31" x14ac:dyDescent="0.25">
      <c r="W41" s="191">
        <v>42228</v>
      </c>
      <c r="X41" s="13">
        <v>32.46</v>
      </c>
      <c r="Y41" s="13">
        <v>32.97</v>
      </c>
      <c r="Z41" s="13">
        <v>32.19</v>
      </c>
      <c r="AA41" s="13">
        <v>32.950000000000003</v>
      </c>
      <c r="AB41" s="137">
        <v>589600</v>
      </c>
      <c r="AC41" s="13">
        <v>32.69</v>
      </c>
      <c r="AD41" s="2">
        <f t="shared" si="0"/>
        <v>0.78000000000000114</v>
      </c>
      <c r="AE41" s="196">
        <f t="shared" si="1"/>
        <v>5.2275522755225179E-3</v>
      </c>
    </row>
    <row r="42" spans="15:31" x14ac:dyDescent="0.25">
      <c r="W42" s="191">
        <v>42227</v>
      </c>
      <c r="X42" s="13">
        <v>33.130000000000003</v>
      </c>
      <c r="Y42" s="13">
        <v>33.26</v>
      </c>
      <c r="Z42" s="13">
        <v>32.74</v>
      </c>
      <c r="AA42" s="13">
        <v>32.78</v>
      </c>
      <c r="AB42" s="137">
        <v>477500</v>
      </c>
      <c r="AC42" s="13">
        <v>32.520000000000003</v>
      </c>
      <c r="AD42" s="2">
        <f t="shared" si="0"/>
        <v>0.51999999999999602</v>
      </c>
      <c r="AE42" s="196">
        <f t="shared" si="1"/>
        <v>-2.4595080983803252E-2</v>
      </c>
    </row>
    <row r="43" spans="15:31" x14ac:dyDescent="0.25">
      <c r="W43" s="191">
        <v>42226</v>
      </c>
      <c r="X43" s="13">
        <v>33.049999999999997</v>
      </c>
      <c r="Y43" s="13">
        <v>33.700000000000003</v>
      </c>
      <c r="Z43" s="13">
        <v>32.880000000000003</v>
      </c>
      <c r="AA43" s="13">
        <v>33.61</v>
      </c>
      <c r="AB43" s="137">
        <v>731800</v>
      </c>
      <c r="AC43" s="13">
        <v>33.340000000000003</v>
      </c>
      <c r="AD43" s="2">
        <f t="shared" si="0"/>
        <v>0.82000000000000028</v>
      </c>
      <c r="AE43" s="196">
        <f t="shared" si="1"/>
        <v>2.7426810477658048E-2</v>
      </c>
    </row>
    <row r="44" spans="15:31" x14ac:dyDescent="0.25">
      <c r="W44" s="191">
        <v>42223</v>
      </c>
      <c r="X44" s="13">
        <v>32.86</v>
      </c>
      <c r="Y44" s="13">
        <v>33.28</v>
      </c>
      <c r="Z44" s="13">
        <v>32.630000000000003</v>
      </c>
      <c r="AA44" s="13">
        <v>32.71</v>
      </c>
      <c r="AB44" s="137">
        <v>502600</v>
      </c>
      <c r="AC44" s="13">
        <v>32.450000000000003</v>
      </c>
      <c r="AD44" s="2">
        <f t="shared" si="0"/>
        <v>0.64999999999999858</v>
      </c>
      <c r="AE44" s="196">
        <f t="shared" si="1"/>
        <v>-7.3416947078616124E-3</v>
      </c>
    </row>
    <row r="45" spans="15:31" ht="20.25" thickBot="1" x14ac:dyDescent="0.35">
      <c r="O45" s="264" t="s">
        <v>83</v>
      </c>
      <c r="P45" s="264"/>
      <c r="T45" s="133" t="s">
        <v>144</v>
      </c>
      <c r="W45" s="191">
        <v>42222</v>
      </c>
      <c r="X45" s="13">
        <v>32.950000000000003</v>
      </c>
      <c r="Y45" s="13">
        <v>33.31</v>
      </c>
      <c r="Z45" s="13">
        <v>32.840000000000003</v>
      </c>
      <c r="AA45" s="13">
        <v>32.950000000000003</v>
      </c>
      <c r="AB45" s="137">
        <v>629200</v>
      </c>
      <c r="AC45" s="13">
        <v>32.69</v>
      </c>
      <c r="AD45" s="2">
        <f t="shared" si="0"/>
        <v>0.46999999999999886</v>
      </c>
      <c r="AE45" s="196">
        <f t="shared" si="1"/>
        <v>0</v>
      </c>
    </row>
    <row r="46" spans="15:31" ht="15.75" thickTop="1" x14ac:dyDescent="0.25">
      <c r="O46" s="125">
        <v>1.1000000000000001</v>
      </c>
      <c r="P46" s="125">
        <f>O46*$Q$4</f>
        <v>32.747</v>
      </c>
      <c r="Q46" s="2"/>
      <c r="T46" s="186" t="s">
        <v>126</v>
      </c>
      <c r="U46" s="140">
        <v>27.46</v>
      </c>
      <c r="W46" s="191">
        <v>42221</v>
      </c>
      <c r="X46" s="13">
        <v>33.03</v>
      </c>
      <c r="Y46" s="13">
        <v>33.369999999999997</v>
      </c>
      <c r="Z46" s="13">
        <v>32.82</v>
      </c>
      <c r="AA46" s="13">
        <v>32.950000000000003</v>
      </c>
      <c r="AB46" s="137">
        <v>809700</v>
      </c>
      <c r="AC46" s="13">
        <v>32.69</v>
      </c>
      <c r="AD46" s="2">
        <f t="shared" si="0"/>
        <v>0.54999999999999716</v>
      </c>
      <c r="AE46" s="196">
        <f t="shared" si="1"/>
        <v>6.4655172413794482E-3</v>
      </c>
    </row>
    <row r="47" spans="15:31" x14ac:dyDescent="0.25">
      <c r="O47" s="125">
        <v>1.0900000000000001</v>
      </c>
      <c r="P47" s="125">
        <f t="shared" ref="P47:P66" si="2">O47*$Q$4</f>
        <v>32.449300000000001</v>
      </c>
      <c r="Q47" s="2"/>
      <c r="T47" s="135" t="s">
        <v>127</v>
      </c>
      <c r="U47" s="130">
        <v>27.09</v>
      </c>
      <c r="W47" s="191">
        <v>42220</v>
      </c>
      <c r="X47" s="13">
        <v>32.630000000000003</v>
      </c>
      <c r="Y47" s="13">
        <v>33.159999999999997</v>
      </c>
      <c r="Z47" s="13">
        <v>32.5</v>
      </c>
      <c r="AA47" s="13">
        <v>32.74</v>
      </c>
      <c r="AB47" s="137">
        <v>847900</v>
      </c>
      <c r="AC47" s="13">
        <v>32.479999999999997</v>
      </c>
      <c r="AD47" s="2">
        <f t="shared" si="0"/>
        <v>0.65999999999999659</v>
      </c>
      <c r="AE47" s="196">
        <f t="shared" si="1"/>
        <v>3.7082818294189579E-3</v>
      </c>
    </row>
    <row r="48" spans="15:31" x14ac:dyDescent="0.25">
      <c r="O48" s="125">
        <v>1.08</v>
      </c>
      <c r="P48" s="125">
        <f t="shared" si="2"/>
        <v>32.151600000000002</v>
      </c>
      <c r="Q48" s="2"/>
      <c r="T48" s="135" t="s">
        <v>128</v>
      </c>
      <c r="U48" s="130" t="s">
        <v>258</v>
      </c>
      <c r="W48" s="191">
        <v>42219</v>
      </c>
      <c r="X48" s="13">
        <v>33.380000000000003</v>
      </c>
      <c r="Y48" s="13">
        <v>33.44</v>
      </c>
      <c r="Z48" s="13">
        <v>32.49</v>
      </c>
      <c r="AA48" s="13">
        <v>32.619999999999997</v>
      </c>
      <c r="AB48" s="137">
        <v>843100</v>
      </c>
      <c r="AC48" s="13">
        <v>32.36</v>
      </c>
      <c r="AD48" s="2">
        <f t="shared" si="0"/>
        <v>0.94999999999999574</v>
      </c>
      <c r="AE48" s="196">
        <f t="shared" si="1"/>
        <v>-2.2946859903381633E-2</v>
      </c>
    </row>
    <row r="49" spans="15:31" x14ac:dyDescent="0.25">
      <c r="O49" s="125">
        <v>1.07</v>
      </c>
      <c r="P49" s="125">
        <f t="shared" si="2"/>
        <v>31.853900000000003</v>
      </c>
      <c r="Q49" s="2"/>
      <c r="T49" s="135" t="s">
        <v>129</v>
      </c>
      <c r="U49" s="130" t="s">
        <v>259</v>
      </c>
      <c r="W49" s="191">
        <v>42216</v>
      </c>
      <c r="X49" s="13">
        <v>33.39</v>
      </c>
      <c r="Y49" s="13">
        <v>33.590000000000003</v>
      </c>
      <c r="Z49" s="13">
        <v>33.01</v>
      </c>
      <c r="AA49" s="13">
        <v>33.380000000000003</v>
      </c>
      <c r="AB49" s="137">
        <v>1056500</v>
      </c>
      <c r="AC49" s="13">
        <v>33.119999999999997</v>
      </c>
      <c r="AD49" s="2">
        <f t="shared" si="0"/>
        <v>0.5800000000000054</v>
      </c>
      <c r="AE49" s="196">
        <f t="shared" si="1"/>
        <v>-3.0102347983143041E-3</v>
      </c>
    </row>
    <row r="50" spans="15:31" x14ac:dyDescent="0.25">
      <c r="O50" s="125">
        <v>1.06</v>
      </c>
      <c r="P50" s="125">
        <f t="shared" si="2"/>
        <v>31.5562</v>
      </c>
      <c r="Q50" s="2"/>
      <c r="T50" s="135" t="s">
        <v>130</v>
      </c>
      <c r="U50" s="130">
        <v>41.6</v>
      </c>
      <c r="W50" s="191">
        <v>42215</v>
      </c>
      <c r="X50" s="13">
        <v>31.06</v>
      </c>
      <c r="Y50" s="13">
        <v>33.549999999999997</v>
      </c>
      <c r="Z50" s="13">
        <v>31.06</v>
      </c>
      <c r="AA50" s="13">
        <v>33.49</v>
      </c>
      <c r="AB50" s="137">
        <v>1134100</v>
      </c>
      <c r="AC50" s="13">
        <v>33.22</v>
      </c>
      <c r="AD50" s="2">
        <f t="shared" si="0"/>
        <v>2.4899999999999984</v>
      </c>
      <c r="AE50" s="196">
        <f t="shared" si="1"/>
        <v>1.3113754193351701E-2</v>
      </c>
    </row>
    <row r="51" spans="15:31" x14ac:dyDescent="0.25">
      <c r="O51" s="125">
        <v>1.05</v>
      </c>
      <c r="P51" s="125">
        <f t="shared" si="2"/>
        <v>31.258500000000002</v>
      </c>
      <c r="Q51" s="2"/>
      <c r="T51" s="135" t="s">
        <v>131</v>
      </c>
      <c r="U51" s="130">
        <v>0.93208199999999997</v>
      </c>
      <c r="W51" s="191">
        <v>42214</v>
      </c>
      <c r="X51" s="13">
        <v>31.98</v>
      </c>
      <c r="Y51" s="13">
        <v>33.28</v>
      </c>
      <c r="Z51" s="13">
        <v>31.96</v>
      </c>
      <c r="AA51" s="13">
        <v>33.049999999999997</v>
      </c>
      <c r="AB51" s="137">
        <v>1464300</v>
      </c>
      <c r="AC51" s="13">
        <v>32.79</v>
      </c>
      <c r="AD51" s="2">
        <f t="shared" si="0"/>
        <v>1.3200000000000003</v>
      </c>
      <c r="AE51" s="196">
        <f t="shared" si="1"/>
        <v>3.3406870469587124E-2</v>
      </c>
    </row>
    <row r="52" spans="15:31" x14ac:dyDescent="0.25">
      <c r="O52" s="125">
        <v>1.04</v>
      </c>
      <c r="P52" s="125">
        <f t="shared" si="2"/>
        <v>30.960799999999999</v>
      </c>
      <c r="Q52" s="2"/>
      <c r="T52" s="135" t="s">
        <v>157</v>
      </c>
      <c r="U52" s="130" t="s">
        <v>260</v>
      </c>
      <c r="W52" s="191">
        <v>42213</v>
      </c>
      <c r="X52" s="13">
        <v>31.65</v>
      </c>
      <c r="Y52" s="13">
        <v>31.98</v>
      </c>
      <c r="Z52" s="13">
        <v>31.4</v>
      </c>
      <c r="AA52" s="13">
        <v>31.98</v>
      </c>
      <c r="AB52" s="137">
        <v>1086300</v>
      </c>
      <c r="AC52" s="13">
        <v>31.73</v>
      </c>
      <c r="AD52" s="2">
        <f t="shared" si="0"/>
        <v>0.58000000000000185</v>
      </c>
      <c r="AE52" s="196">
        <f t="shared" si="1"/>
        <v>1.4062000639181838E-2</v>
      </c>
    </row>
    <row r="53" spans="15:31" x14ac:dyDescent="0.25">
      <c r="O53" s="125">
        <v>1.03</v>
      </c>
      <c r="P53" s="125">
        <f t="shared" si="2"/>
        <v>30.6631</v>
      </c>
      <c r="Q53" s="2"/>
      <c r="T53" s="135"/>
      <c r="U53" s="130"/>
      <c r="W53" s="191">
        <v>42212</v>
      </c>
      <c r="X53" s="13">
        <v>31.45</v>
      </c>
      <c r="Y53" s="13">
        <v>31.78</v>
      </c>
      <c r="Z53" s="13">
        <v>31.36</v>
      </c>
      <c r="AA53" s="13">
        <v>31.54</v>
      </c>
      <c r="AB53" s="137">
        <v>619400</v>
      </c>
      <c r="AC53" s="13">
        <v>31.29</v>
      </c>
      <c r="AD53" s="2">
        <f t="shared" si="0"/>
        <v>0.42000000000000171</v>
      </c>
      <c r="AE53" s="196">
        <f t="shared" si="1"/>
        <v>-1.0749288650015787E-2</v>
      </c>
    </row>
    <row r="54" spans="15:31" x14ac:dyDescent="0.25">
      <c r="O54" s="125">
        <v>1.02</v>
      </c>
      <c r="P54" s="125">
        <f t="shared" si="2"/>
        <v>30.365400000000001</v>
      </c>
      <c r="Q54" s="2"/>
      <c r="T54" s="135" t="s">
        <v>133</v>
      </c>
      <c r="U54" s="130" t="s">
        <v>261</v>
      </c>
      <c r="W54" s="191">
        <v>42209</v>
      </c>
      <c r="X54" s="13">
        <v>32.69</v>
      </c>
      <c r="Y54" s="13">
        <v>32.69</v>
      </c>
      <c r="Z54" s="13">
        <v>31.73</v>
      </c>
      <c r="AA54" s="13">
        <v>31.88</v>
      </c>
      <c r="AB54" s="137">
        <v>694100</v>
      </c>
      <c r="AC54" s="13">
        <v>31.63</v>
      </c>
      <c r="AD54" s="2">
        <f t="shared" si="0"/>
        <v>0.9599999999999973</v>
      </c>
      <c r="AE54" s="196">
        <f t="shared" si="1"/>
        <v>-2.3765432098765471E-2</v>
      </c>
    </row>
    <row r="55" spans="15:31" x14ac:dyDescent="0.25">
      <c r="O55" s="125">
        <v>1.01</v>
      </c>
      <c r="P55" s="125">
        <f t="shared" si="2"/>
        <v>30.067699999999999</v>
      </c>
      <c r="Q55" s="2"/>
      <c r="T55" s="135" t="s">
        <v>134</v>
      </c>
      <c r="U55" s="130" t="s">
        <v>262</v>
      </c>
      <c r="W55" s="191">
        <v>42208</v>
      </c>
      <c r="X55" s="13">
        <v>33.119999999999997</v>
      </c>
      <c r="Y55" s="13">
        <v>33.32</v>
      </c>
      <c r="Z55" s="13">
        <v>32.61</v>
      </c>
      <c r="AA55" s="13">
        <v>32.659999999999997</v>
      </c>
      <c r="AB55" s="137">
        <v>680200</v>
      </c>
      <c r="AC55" s="13">
        <v>32.4</v>
      </c>
      <c r="AD55" s="2">
        <f t="shared" si="0"/>
        <v>0.71000000000000085</v>
      </c>
      <c r="AE55" s="196">
        <f t="shared" si="1"/>
        <v>-1.6990291262136026E-2</v>
      </c>
    </row>
    <row r="56" spans="15:31" x14ac:dyDescent="0.25">
      <c r="O56" s="125">
        <v>1</v>
      </c>
      <c r="P56" s="125">
        <f t="shared" si="2"/>
        <v>29.77</v>
      </c>
      <c r="Q56" s="2"/>
      <c r="T56" s="135" t="s">
        <v>135</v>
      </c>
      <c r="U56" s="132">
        <v>116670</v>
      </c>
      <c r="W56" s="191">
        <v>42207</v>
      </c>
      <c r="X56" s="13">
        <v>33.729999999999997</v>
      </c>
      <c r="Y56" s="13">
        <v>33.79</v>
      </c>
      <c r="Z56" s="13">
        <v>33.18</v>
      </c>
      <c r="AA56" s="13">
        <v>33.22</v>
      </c>
      <c r="AB56" s="137">
        <v>513500</v>
      </c>
      <c r="AC56" s="13">
        <v>32.96</v>
      </c>
      <c r="AD56" s="2">
        <f t="shared" si="0"/>
        <v>0.60999999999999943</v>
      </c>
      <c r="AE56" s="196">
        <f t="shared" si="1"/>
        <v>-1.9047619047619091E-2</v>
      </c>
    </row>
    <row r="57" spans="15:31" x14ac:dyDescent="0.25">
      <c r="O57" s="125">
        <v>0.99</v>
      </c>
      <c r="P57" s="125">
        <f t="shared" si="2"/>
        <v>29.472300000000001</v>
      </c>
      <c r="Q57" s="2"/>
      <c r="T57" s="135" t="s">
        <v>140</v>
      </c>
      <c r="U57" s="132">
        <v>808672</v>
      </c>
      <c r="W57" s="191">
        <v>42206</v>
      </c>
      <c r="X57" s="13">
        <v>34.06</v>
      </c>
      <c r="Y57" s="13">
        <v>34.35</v>
      </c>
      <c r="Z57" s="13">
        <v>33.71</v>
      </c>
      <c r="AA57" s="13">
        <v>33.869999999999997</v>
      </c>
      <c r="AB57" s="137">
        <v>587800</v>
      </c>
      <c r="AC57" s="13">
        <v>33.6</v>
      </c>
      <c r="AD57" s="2">
        <f t="shared" si="0"/>
        <v>0.64000000000000057</v>
      </c>
      <c r="AE57" s="196">
        <f t="shared" si="1"/>
        <v>-7.6786769049024262E-3</v>
      </c>
    </row>
    <row r="58" spans="15:31" x14ac:dyDescent="0.25">
      <c r="O58" s="125">
        <v>0.98</v>
      </c>
      <c r="P58" s="125">
        <f t="shared" si="2"/>
        <v>29.174599999999998</v>
      </c>
      <c r="Q58" s="2"/>
      <c r="T58" s="135" t="s">
        <v>136</v>
      </c>
      <c r="U58" s="130" t="s">
        <v>263</v>
      </c>
      <c r="W58" s="191">
        <v>42205</v>
      </c>
      <c r="X58" s="13">
        <v>34.299999999999997</v>
      </c>
      <c r="Y58" s="13">
        <v>34.409999999999997</v>
      </c>
      <c r="Z58" s="13">
        <v>34.049999999999997</v>
      </c>
      <c r="AA58" s="13">
        <v>34.130000000000003</v>
      </c>
      <c r="AB58" s="137">
        <v>477400</v>
      </c>
      <c r="AC58" s="13">
        <v>33.86</v>
      </c>
      <c r="AD58" s="2">
        <f t="shared" si="0"/>
        <v>0.35999999999999943</v>
      </c>
      <c r="AE58" s="196">
        <f t="shared" si="1"/>
        <v>-5.5800293685756008E-3</v>
      </c>
    </row>
    <row r="59" spans="15:31" x14ac:dyDescent="0.25">
      <c r="O59" s="125">
        <v>0.97</v>
      </c>
      <c r="P59" s="125">
        <f t="shared" si="2"/>
        <v>28.876899999999999</v>
      </c>
      <c r="T59" s="135" t="s">
        <v>141</v>
      </c>
      <c r="U59" s="130" t="s">
        <v>226</v>
      </c>
      <c r="W59" s="191">
        <v>42202</v>
      </c>
      <c r="X59" s="13">
        <v>34.75</v>
      </c>
      <c r="Y59" s="13">
        <v>34.9</v>
      </c>
      <c r="Z59" s="13">
        <v>34.299999999999997</v>
      </c>
      <c r="AA59" s="13">
        <v>34.32</v>
      </c>
      <c r="AB59" s="137">
        <v>457700</v>
      </c>
      <c r="AC59" s="13">
        <v>34.049999999999997</v>
      </c>
      <c r="AD59" s="2">
        <f t="shared" si="0"/>
        <v>0.60000000000000142</v>
      </c>
      <c r="AE59" s="196">
        <f t="shared" si="1"/>
        <v>-1.4471780028943559E-2</v>
      </c>
    </row>
    <row r="60" spans="15:31" x14ac:dyDescent="0.25">
      <c r="O60" s="125">
        <v>0.96</v>
      </c>
      <c r="P60" s="125">
        <f t="shared" si="2"/>
        <v>28.5792</v>
      </c>
      <c r="T60" s="135" t="s">
        <v>142</v>
      </c>
      <c r="U60" s="130">
        <v>-0.84</v>
      </c>
      <c r="W60" s="191">
        <v>42201</v>
      </c>
      <c r="X60" s="13">
        <v>35.049999999999997</v>
      </c>
      <c r="Y60" s="13">
        <v>35.17</v>
      </c>
      <c r="Z60" s="13">
        <v>34.67</v>
      </c>
      <c r="AA60" s="13">
        <v>34.83</v>
      </c>
      <c r="AB60" s="137">
        <v>575500</v>
      </c>
      <c r="AC60" s="13">
        <v>34.549999999999997</v>
      </c>
      <c r="AD60" s="2">
        <f t="shared" si="0"/>
        <v>0.5</v>
      </c>
      <c r="AE60" s="196">
        <f t="shared" si="1"/>
        <v>2.3208587177254714E-3</v>
      </c>
    </row>
    <row r="61" spans="15:31" x14ac:dyDescent="0.25">
      <c r="O61" s="125">
        <v>0.95</v>
      </c>
      <c r="P61" s="125">
        <f t="shared" si="2"/>
        <v>28.281499999999998</v>
      </c>
      <c r="T61" s="135" t="s">
        <v>137</v>
      </c>
      <c r="U61" s="130" t="s">
        <v>264</v>
      </c>
      <c r="W61" s="191">
        <v>42200</v>
      </c>
      <c r="X61" s="13">
        <v>35.11</v>
      </c>
      <c r="Y61" s="13">
        <v>35.11</v>
      </c>
      <c r="Z61" s="13">
        <v>34.409999999999997</v>
      </c>
      <c r="AA61" s="13">
        <v>34.75</v>
      </c>
      <c r="AB61" s="137">
        <v>1153200</v>
      </c>
      <c r="AC61" s="13">
        <v>34.47</v>
      </c>
      <c r="AD61" s="2">
        <f t="shared" si="0"/>
        <v>0.70000000000000284</v>
      </c>
      <c r="AE61" s="196">
        <f t="shared" si="1"/>
        <v>-1.7388825541619135E-2</v>
      </c>
    </row>
    <row r="62" spans="15:31" x14ac:dyDescent="0.25">
      <c r="O62" s="125">
        <v>0.94</v>
      </c>
      <c r="P62" s="125">
        <f t="shared" si="2"/>
        <v>27.983799999999999</v>
      </c>
      <c r="W62" s="191">
        <v>42199</v>
      </c>
      <c r="X62" s="13">
        <v>35.22</v>
      </c>
      <c r="Y62" s="13">
        <v>35.54</v>
      </c>
      <c r="Z62" s="13">
        <v>35.1</v>
      </c>
      <c r="AA62" s="13">
        <v>35.36</v>
      </c>
      <c r="AB62" s="137">
        <v>679500</v>
      </c>
      <c r="AC62" s="13">
        <v>35.08</v>
      </c>
      <c r="AD62" s="2">
        <f t="shared" si="0"/>
        <v>0.43999999999999773</v>
      </c>
      <c r="AE62" s="196">
        <f t="shared" si="1"/>
        <v>5.7045065601823985E-4</v>
      </c>
    </row>
    <row r="63" spans="15:31" x14ac:dyDescent="0.25">
      <c r="O63" s="125">
        <v>0.93</v>
      </c>
      <c r="P63" s="125">
        <f t="shared" si="2"/>
        <v>27.6861</v>
      </c>
      <c r="W63" s="191">
        <v>42198</v>
      </c>
      <c r="X63" s="13">
        <v>35.07</v>
      </c>
      <c r="Y63" s="13">
        <v>35.380000000000003</v>
      </c>
      <c r="Z63" s="13">
        <v>34.92</v>
      </c>
      <c r="AA63" s="13">
        <v>35.340000000000003</v>
      </c>
      <c r="AB63" s="137">
        <v>697700</v>
      </c>
      <c r="AC63" s="13">
        <v>35.06</v>
      </c>
      <c r="AD63" s="2">
        <f t="shared" si="0"/>
        <v>0.46000000000000085</v>
      </c>
      <c r="AE63" s="196">
        <f t="shared" si="1"/>
        <v>1.4761215629522484E-2</v>
      </c>
    </row>
    <row r="64" spans="15:31" x14ac:dyDescent="0.25">
      <c r="O64" s="125">
        <v>0.92</v>
      </c>
      <c r="P64" s="125">
        <f t="shared" si="2"/>
        <v>27.388400000000001</v>
      </c>
      <c r="W64" s="191">
        <v>42195</v>
      </c>
      <c r="X64" s="13">
        <v>35.08</v>
      </c>
      <c r="Y64" s="13">
        <v>35.130000000000003</v>
      </c>
      <c r="Z64" s="13">
        <v>34.770000000000003</v>
      </c>
      <c r="AA64" s="13">
        <v>34.83</v>
      </c>
      <c r="AB64" s="137">
        <v>630100</v>
      </c>
      <c r="AC64" s="13">
        <v>34.549999999999997</v>
      </c>
      <c r="AD64" s="2">
        <f t="shared" si="0"/>
        <v>0.35999999999999943</v>
      </c>
      <c r="AE64" s="196">
        <f t="shared" si="1"/>
        <v>2.6117237376668268E-3</v>
      </c>
    </row>
    <row r="65" spans="15:31" x14ac:dyDescent="0.25">
      <c r="O65" s="125">
        <v>0.91</v>
      </c>
      <c r="P65" s="125">
        <f t="shared" si="2"/>
        <v>27.090700000000002</v>
      </c>
      <c r="W65" s="191">
        <v>42194</v>
      </c>
      <c r="X65" s="13">
        <v>35.799999999999997</v>
      </c>
      <c r="Y65" s="13">
        <v>35.89</v>
      </c>
      <c r="Z65" s="13">
        <v>34.74</v>
      </c>
      <c r="AA65" s="13">
        <v>34.74</v>
      </c>
      <c r="AB65" s="137">
        <v>1049000</v>
      </c>
      <c r="AC65" s="13">
        <v>34.46</v>
      </c>
      <c r="AD65" s="2">
        <f t="shared" si="0"/>
        <v>1.1499999999999986</v>
      </c>
      <c r="AE65" s="196">
        <f t="shared" si="1"/>
        <v>-1.7673888255416159E-2</v>
      </c>
    </row>
    <row r="66" spans="15:31" x14ac:dyDescent="0.25">
      <c r="O66" s="125">
        <v>0.9</v>
      </c>
      <c r="P66" s="125">
        <f t="shared" si="2"/>
        <v>26.792999999999999</v>
      </c>
      <c r="W66" s="191">
        <v>42193</v>
      </c>
      <c r="X66" s="13">
        <v>35.700000000000003</v>
      </c>
      <c r="Y66" s="13">
        <v>35.81</v>
      </c>
      <c r="Z66" s="13">
        <v>35.25</v>
      </c>
      <c r="AA66" s="13">
        <v>35.36</v>
      </c>
      <c r="AB66" s="137">
        <v>884400</v>
      </c>
      <c r="AC66" s="13">
        <v>35.08</v>
      </c>
      <c r="AD66" s="2">
        <f t="shared" si="0"/>
        <v>0.56000000000000227</v>
      </c>
      <c r="AE66" s="196">
        <f t="shared" si="1"/>
        <v>-1.7091622303166187E-2</v>
      </c>
    </row>
    <row r="67" spans="15:31" x14ac:dyDescent="0.25">
      <c r="W67" s="191">
        <v>42192</v>
      </c>
      <c r="X67" s="13">
        <v>35.65</v>
      </c>
      <c r="Y67" s="13">
        <v>36</v>
      </c>
      <c r="Z67" s="13">
        <v>35.31</v>
      </c>
      <c r="AA67" s="13">
        <v>35.979999999999997</v>
      </c>
      <c r="AB67" s="137">
        <v>721000</v>
      </c>
      <c r="AC67" s="13">
        <v>35.69</v>
      </c>
      <c r="AD67" s="2">
        <f t="shared" ref="AD67:AD69" si="3">Y67-Z67</f>
        <v>0.68999999999999773</v>
      </c>
      <c r="AE67" s="196">
        <f t="shared" ref="AE67:AE69" si="4">AC67/AC68-1</f>
        <v>9.047215154085464E-3</v>
      </c>
    </row>
    <row r="68" spans="15:31" x14ac:dyDescent="0.25">
      <c r="W68" s="191">
        <v>42191</v>
      </c>
      <c r="X68" s="13">
        <v>35.92</v>
      </c>
      <c r="Y68" s="13">
        <v>36.049999999999997</v>
      </c>
      <c r="Z68" s="13">
        <v>35.47</v>
      </c>
      <c r="AA68" s="13">
        <v>35.65</v>
      </c>
      <c r="AB68" s="137">
        <v>416200</v>
      </c>
      <c r="AC68" s="13">
        <v>35.369999999999997</v>
      </c>
      <c r="AD68" s="2">
        <f t="shared" si="3"/>
        <v>0.57999999999999829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5:P45"/>
  </mergeCells>
  <conditionalFormatting sqref="Q7">
    <cfRule type="expression" dxfId="29" priority="6">
      <formula>Q7&gt;0</formula>
    </cfRule>
    <cfRule type="expression" dxfId="28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6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49">
        <v>42292</v>
      </c>
      <c r="U2" s="128" t="s">
        <v>365</v>
      </c>
      <c r="W2" s="191">
        <v>42283</v>
      </c>
      <c r="X2" s="13">
        <v>4.1500000000000004</v>
      </c>
      <c r="Y2" s="13">
        <v>4.34</v>
      </c>
      <c r="Z2" s="13">
        <v>3.97</v>
      </c>
      <c r="AA2" s="13">
        <v>4.1900000000000004</v>
      </c>
      <c r="AB2" s="137">
        <v>81100</v>
      </c>
      <c r="AC2" s="13">
        <v>4.1900000000000004</v>
      </c>
      <c r="AD2" s="2">
        <f>Y2-Z2</f>
        <v>0.36999999999999966</v>
      </c>
      <c r="AE2" s="196">
        <f>AC2/AC3-1</f>
        <v>-7.1090047393362887E-3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28"/>
      <c r="W3" s="191">
        <v>42282</v>
      </c>
      <c r="X3" s="13">
        <v>4.25</v>
      </c>
      <c r="Y3" s="13">
        <v>4.34</v>
      </c>
      <c r="Z3" s="13">
        <v>4.05</v>
      </c>
      <c r="AA3" s="13">
        <v>4.22</v>
      </c>
      <c r="AB3" s="137">
        <v>184300</v>
      </c>
      <c r="AC3" s="13">
        <v>4.22</v>
      </c>
      <c r="AD3" s="2">
        <f t="shared" ref="AD3:AD66" si="0">Y3-Z3</f>
        <v>0.29000000000000004</v>
      </c>
      <c r="AE3" s="196">
        <f t="shared" ref="AE3:AE66" si="1">AC3/AC4-1</f>
        <v>3.9408866995073843E-2</v>
      </c>
    </row>
    <row r="4" spans="1:31" x14ac:dyDescent="0.25">
      <c r="B4" s="1"/>
      <c r="D4" s="2"/>
      <c r="E4" s="2"/>
      <c r="F4" s="2"/>
      <c r="O4" s="15" t="s">
        <v>66</v>
      </c>
      <c r="Q4" s="78">
        <v>4.1900000000000004</v>
      </c>
      <c r="U4" s="128"/>
      <c r="W4" s="191">
        <v>42279</v>
      </c>
      <c r="X4" s="13">
        <v>3.8</v>
      </c>
      <c r="Y4" s="13">
        <v>4.09</v>
      </c>
      <c r="Z4" s="13">
        <v>3.58</v>
      </c>
      <c r="AA4" s="13">
        <v>4.0599999999999996</v>
      </c>
      <c r="AB4" s="137">
        <v>256700</v>
      </c>
      <c r="AC4" s="13">
        <v>4.0599999999999996</v>
      </c>
      <c r="AD4" s="2">
        <f t="shared" si="0"/>
        <v>0.50999999999999979</v>
      </c>
      <c r="AE4" s="196">
        <f t="shared" si="1"/>
        <v>6.0052219321148792E-2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628.50000000000011</v>
      </c>
      <c r="U5" s="128"/>
      <c r="W5" s="191">
        <v>42278</v>
      </c>
      <c r="X5" s="13">
        <v>5.17</v>
      </c>
      <c r="Y5" s="13">
        <v>5.17</v>
      </c>
      <c r="Z5" s="13">
        <v>3.37</v>
      </c>
      <c r="AA5" s="13">
        <v>3.83</v>
      </c>
      <c r="AB5" s="137">
        <v>448700</v>
      </c>
      <c r="AC5" s="13">
        <v>3.83</v>
      </c>
      <c r="AD5" s="2">
        <f t="shared" si="0"/>
        <v>1.7999999999999998</v>
      </c>
      <c r="AE5" s="196">
        <f t="shared" si="1"/>
        <v>-0.25631067961165055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28"/>
      <c r="W6" s="191">
        <v>42277</v>
      </c>
      <c r="X6" s="13">
        <v>5.3</v>
      </c>
      <c r="Y6" s="13">
        <v>5.4</v>
      </c>
      <c r="Z6" s="13">
        <v>4.8600000000000003</v>
      </c>
      <c r="AA6" s="13">
        <v>5.15</v>
      </c>
      <c r="AB6" s="137">
        <v>233400</v>
      </c>
      <c r="AC6" s="13">
        <v>5.15</v>
      </c>
      <c r="AD6" s="2">
        <f t="shared" si="0"/>
        <v>0.54</v>
      </c>
      <c r="AE6" s="196">
        <f t="shared" si="1"/>
        <v>-2.8301886792452713E-2</v>
      </c>
    </row>
    <row r="7" spans="1:31" ht="15.75" x14ac:dyDescent="0.25">
      <c r="E7" s="2"/>
      <c r="O7" s="15" t="s">
        <v>65</v>
      </c>
      <c r="Q7" s="2">
        <f>Q5-Q6</f>
        <v>66.000000000000114</v>
      </c>
      <c r="R7" s="214" t="s">
        <v>237</v>
      </c>
      <c r="U7" s="128"/>
      <c r="W7" s="191">
        <v>42276</v>
      </c>
      <c r="X7" s="13">
        <v>5.84</v>
      </c>
      <c r="Y7" s="13">
        <v>5.84</v>
      </c>
      <c r="Z7" s="13">
        <v>5.16</v>
      </c>
      <c r="AA7" s="13">
        <v>5.3</v>
      </c>
      <c r="AB7" s="137">
        <v>219200</v>
      </c>
      <c r="AC7" s="13">
        <v>5.3</v>
      </c>
      <c r="AD7" s="2">
        <f t="shared" si="0"/>
        <v>0.67999999999999972</v>
      </c>
      <c r="AE7" s="196">
        <f t="shared" si="1"/>
        <v>-8.3044982698961989E-2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28"/>
      <c r="W8" s="191">
        <v>42275</v>
      </c>
      <c r="X8" s="13">
        <v>6.9</v>
      </c>
      <c r="Y8" s="13">
        <v>6.94</v>
      </c>
      <c r="Z8" s="13">
        <v>5</v>
      </c>
      <c r="AA8" s="13">
        <v>5.78</v>
      </c>
      <c r="AB8" s="137">
        <v>464700</v>
      </c>
      <c r="AC8" s="13">
        <v>5.78</v>
      </c>
      <c r="AD8" s="2">
        <f t="shared" si="0"/>
        <v>1.9400000000000004</v>
      </c>
      <c r="AE8" s="196">
        <f t="shared" si="1"/>
        <v>-0.14115898959881135</v>
      </c>
    </row>
    <row r="9" spans="1:31" x14ac:dyDescent="0.25">
      <c r="E9" s="2"/>
      <c r="U9" s="128"/>
      <c r="W9" s="191">
        <v>42272</v>
      </c>
      <c r="X9" s="13">
        <v>6.8</v>
      </c>
      <c r="Y9" s="13">
        <v>6.8</v>
      </c>
      <c r="Z9" s="13">
        <v>6.39</v>
      </c>
      <c r="AA9" s="13">
        <v>6.73</v>
      </c>
      <c r="AB9" s="137">
        <v>136700</v>
      </c>
      <c r="AC9" s="13">
        <v>6.73</v>
      </c>
      <c r="AD9" s="2">
        <f t="shared" si="0"/>
        <v>0.41000000000000014</v>
      </c>
      <c r="AE9" s="196">
        <f t="shared" si="1"/>
        <v>-4.4378698224850632E-3</v>
      </c>
    </row>
    <row r="10" spans="1:31" x14ac:dyDescent="0.25">
      <c r="E10" s="2"/>
      <c r="U10" s="128"/>
      <c r="W10" s="191">
        <v>42271</v>
      </c>
      <c r="X10" s="13">
        <v>6.79</v>
      </c>
      <c r="Y10" s="13">
        <v>6.85</v>
      </c>
      <c r="Z10" s="13">
        <v>6.49</v>
      </c>
      <c r="AA10" s="13">
        <v>6.76</v>
      </c>
      <c r="AB10" s="137">
        <v>98300</v>
      </c>
      <c r="AC10" s="13">
        <v>6.76</v>
      </c>
      <c r="AD10" s="2">
        <f t="shared" si="0"/>
        <v>0.35999999999999943</v>
      </c>
      <c r="AE10" s="196">
        <f t="shared" si="1"/>
        <v>-1.1695906432748537E-2</v>
      </c>
    </row>
    <row r="11" spans="1:31" x14ac:dyDescent="0.25">
      <c r="E11" s="2"/>
      <c r="U11" s="128"/>
      <c r="W11" s="191">
        <v>42270</v>
      </c>
      <c r="X11" s="13">
        <v>6.94</v>
      </c>
      <c r="Y11" s="13">
        <v>6.94</v>
      </c>
      <c r="Z11" s="13">
        <v>6.67</v>
      </c>
      <c r="AA11" s="13">
        <v>6.84</v>
      </c>
      <c r="AB11" s="137">
        <v>55500</v>
      </c>
      <c r="AC11" s="13">
        <v>6.84</v>
      </c>
      <c r="AD11" s="2">
        <f t="shared" si="0"/>
        <v>0.27000000000000046</v>
      </c>
      <c r="AE11" s="196">
        <f t="shared" si="1"/>
        <v>-7.2568940493468181E-3</v>
      </c>
    </row>
    <row r="12" spans="1:31" x14ac:dyDescent="0.25">
      <c r="E12" s="2"/>
      <c r="U12" s="128"/>
      <c r="W12" s="191">
        <v>42269</v>
      </c>
      <c r="X12" s="13">
        <v>6.85</v>
      </c>
      <c r="Y12" s="13">
        <v>6.92</v>
      </c>
      <c r="Z12" s="13">
        <v>6.67</v>
      </c>
      <c r="AA12" s="13">
        <v>6.89</v>
      </c>
      <c r="AB12" s="137">
        <v>157700</v>
      </c>
      <c r="AC12" s="13">
        <v>6.89</v>
      </c>
      <c r="AD12" s="2">
        <f t="shared" si="0"/>
        <v>0.25</v>
      </c>
      <c r="AE12" s="196">
        <f t="shared" si="1"/>
        <v>1.1747430249632984E-2</v>
      </c>
    </row>
    <row r="13" spans="1:31" x14ac:dyDescent="0.25">
      <c r="E13" s="2"/>
      <c r="U13" s="128"/>
      <c r="W13" s="191">
        <v>42268</v>
      </c>
      <c r="X13" s="13">
        <v>6.65</v>
      </c>
      <c r="Y13" s="13">
        <v>6.9</v>
      </c>
      <c r="Z13" s="13">
        <v>6.45</v>
      </c>
      <c r="AA13" s="13">
        <v>6.81</v>
      </c>
      <c r="AB13" s="137">
        <v>171700</v>
      </c>
      <c r="AC13" s="13">
        <v>6.81</v>
      </c>
      <c r="AD13" s="2">
        <f t="shared" si="0"/>
        <v>0.45000000000000018</v>
      </c>
      <c r="AE13" s="196">
        <f t="shared" si="1"/>
        <v>3.4954407294832679E-2</v>
      </c>
    </row>
    <row r="14" spans="1:31" x14ac:dyDescent="0.25">
      <c r="E14" s="2"/>
      <c r="U14" s="128"/>
      <c r="W14" s="191">
        <v>42265</v>
      </c>
      <c r="X14" s="13">
        <v>6.28</v>
      </c>
      <c r="Y14" s="13">
        <v>6.6</v>
      </c>
      <c r="Z14" s="13">
        <v>6.18</v>
      </c>
      <c r="AA14" s="13">
        <v>6.58</v>
      </c>
      <c r="AB14" s="137">
        <v>434400</v>
      </c>
      <c r="AC14" s="13">
        <v>6.58</v>
      </c>
      <c r="AD14" s="2">
        <f t="shared" si="0"/>
        <v>0.41999999999999993</v>
      </c>
      <c r="AE14" s="196">
        <f t="shared" si="1"/>
        <v>4.2789223454833714E-2</v>
      </c>
    </row>
    <row r="15" spans="1:31" x14ac:dyDescent="0.25">
      <c r="E15" s="2"/>
      <c r="U15" s="128"/>
      <c r="W15" s="191">
        <v>42264</v>
      </c>
      <c r="X15" s="13">
        <v>6.25</v>
      </c>
      <c r="Y15" s="13">
        <v>6.4</v>
      </c>
      <c r="Z15" s="13">
        <v>6.09</v>
      </c>
      <c r="AA15" s="13">
        <v>6.31</v>
      </c>
      <c r="AB15" s="137">
        <v>84900</v>
      </c>
      <c r="AC15" s="13">
        <v>6.31</v>
      </c>
      <c r="AD15" s="2">
        <f t="shared" si="0"/>
        <v>0.3100000000000005</v>
      </c>
      <c r="AE15" s="196">
        <f t="shared" si="1"/>
        <v>9.5999999999998309E-3</v>
      </c>
    </row>
    <row r="16" spans="1:31" x14ac:dyDescent="0.25">
      <c r="E16" s="2"/>
      <c r="U16" s="128"/>
      <c r="W16" s="191">
        <v>42263</v>
      </c>
      <c r="X16" s="13">
        <v>6.2</v>
      </c>
      <c r="Y16" s="13">
        <v>6.26</v>
      </c>
      <c r="Z16" s="13">
        <v>6.17</v>
      </c>
      <c r="AA16" s="13">
        <v>6.25</v>
      </c>
      <c r="AB16" s="137">
        <v>52200</v>
      </c>
      <c r="AC16" s="13">
        <v>6.25</v>
      </c>
      <c r="AD16" s="2">
        <f t="shared" si="0"/>
        <v>8.9999999999999858E-2</v>
      </c>
      <c r="AE16" s="196">
        <f t="shared" si="1"/>
        <v>6.441223832528209E-3</v>
      </c>
    </row>
    <row r="17" spans="5:31" x14ac:dyDescent="0.25">
      <c r="E17" s="2"/>
      <c r="U17" s="128"/>
      <c r="W17" s="191">
        <v>42262</v>
      </c>
      <c r="X17" s="13">
        <v>6.28</v>
      </c>
      <c r="Y17" s="13">
        <v>6.28</v>
      </c>
      <c r="Z17" s="13">
        <v>6.16</v>
      </c>
      <c r="AA17" s="13">
        <v>6.21</v>
      </c>
      <c r="AB17" s="137">
        <v>48300</v>
      </c>
      <c r="AC17" s="13">
        <v>6.21</v>
      </c>
      <c r="AD17" s="2">
        <f t="shared" si="0"/>
        <v>0.12000000000000011</v>
      </c>
      <c r="AE17" s="196">
        <f t="shared" si="1"/>
        <v>-1.4285714285714235E-2</v>
      </c>
    </row>
    <row r="18" spans="5:31" x14ac:dyDescent="0.25">
      <c r="W18" s="191">
        <v>42261</v>
      </c>
      <c r="X18" s="13">
        <v>6.39</v>
      </c>
      <c r="Y18" s="13">
        <v>6.42</v>
      </c>
      <c r="Z18" s="13">
        <v>6.11</v>
      </c>
      <c r="AA18" s="13">
        <v>6.3</v>
      </c>
      <c r="AB18" s="137">
        <v>81500</v>
      </c>
      <c r="AC18" s="13">
        <v>6.3</v>
      </c>
      <c r="AD18" s="2">
        <f t="shared" si="0"/>
        <v>0.30999999999999961</v>
      </c>
      <c r="AE18" s="196">
        <f t="shared" si="1"/>
        <v>-4.7393364928910442E-3</v>
      </c>
    </row>
    <row r="19" spans="5:31" x14ac:dyDescent="0.25">
      <c r="W19" s="191">
        <v>42258</v>
      </c>
      <c r="X19" s="13">
        <v>6.12</v>
      </c>
      <c r="Y19" s="13">
        <v>6.4</v>
      </c>
      <c r="Z19" s="13">
        <v>6.07</v>
      </c>
      <c r="AA19" s="13">
        <v>6.33</v>
      </c>
      <c r="AB19" s="137">
        <v>200400</v>
      </c>
      <c r="AC19" s="13">
        <v>6.33</v>
      </c>
      <c r="AD19" s="2">
        <f t="shared" si="0"/>
        <v>0.33000000000000007</v>
      </c>
      <c r="AE19" s="196">
        <f t="shared" si="1"/>
        <v>3.4313725490196179E-2</v>
      </c>
    </row>
    <row r="20" spans="5:31" x14ac:dyDescent="0.25">
      <c r="W20" s="191">
        <v>42257</v>
      </c>
      <c r="X20" s="13">
        <v>6.19</v>
      </c>
      <c r="Y20" s="13">
        <v>6.2</v>
      </c>
      <c r="Z20" s="13">
        <v>6.05</v>
      </c>
      <c r="AA20" s="13">
        <v>6.12</v>
      </c>
      <c r="AB20" s="137">
        <v>82100</v>
      </c>
      <c r="AC20" s="13">
        <v>6.12</v>
      </c>
      <c r="AD20" s="2">
        <f t="shared" si="0"/>
        <v>0.15000000000000036</v>
      </c>
      <c r="AE20" s="196">
        <f t="shared" si="1"/>
        <v>-8.1037277147487652E-3</v>
      </c>
    </row>
    <row r="21" spans="5:31" x14ac:dyDescent="0.25">
      <c r="W21" s="191">
        <v>42256</v>
      </c>
      <c r="X21" s="13">
        <v>6</v>
      </c>
      <c r="Y21" s="13">
        <v>6.29</v>
      </c>
      <c r="Z21" s="13">
        <v>6</v>
      </c>
      <c r="AA21" s="13">
        <v>6.17</v>
      </c>
      <c r="AB21" s="137">
        <v>124900</v>
      </c>
      <c r="AC21" s="13">
        <v>6.17</v>
      </c>
      <c r="AD21" s="2">
        <f t="shared" si="0"/>
        <v>0.29000000000000004</v>
      </c>
      <c r="AE21" s="196">
        <f t="shared" si="1"/>
        <v>3.005008347245397E-2</v>
      </c>
    </row>
    <row r="22" spans="5:31" x14ac:dyDescent="0.25">
      <c r="W22" s="191">
        <v>42255</v>
      </c>
      <c r="X22" s="13">
        <v>5.85</v>
      </c>
      <c r="Y22" s="13">
        <v>6.05</v>
      </c>
      <c r="Z22" s="13">
        <v>5.75</v>
      </c>
      <c r="AA22" s="13">
        <v>5.99</v>
      </c>
      <c r="AB22" s="137">
        <v>104000</v>
      </c>
      <c r="AC22" s="13">
        <v>5.99</v>
      </c>
      <c r="AD22" s="2">
        <f t="shared" si="0"/>
        <v>0.29999999999999982</v>
      </c>
      <c r="AE22" s="196">
        <f t="shared" si="1"/>
        <v>2.3931623931624069E-2</v>
      </c>
    </row>
    <row r="23" spans="5:31" x14ac:dyDescent="0.25">
      <c r="W23" s="191">
        <v>42251</v>
      </c>
      <c r="X23" s="13">
        <v>5.79</v>
      </c>
      <c r="Y23" s="13">
        <v>5.85</v>
      </c>
      <c r="Z23" s="13">
        <v>5.62</v>
      </c>
      <c r="AA23" s="13">
        <v>5.85</v>
      </c>
      <c r="AB23" s="137">
        <v>63400</v>
      </c>
      <c r="AC23" s="13">
        <v>5.85</v>
      </c>
      <c r="AD23" s="2">
        <f t="shared" si="0"/>
        <v>0.22999999999999954</v>
      </c>
      <c r="AE23" s="196">
        <f t="shared" si="1"/>
        <v>6.8846815834768815E-3</v>
      </c>
    </row>
    <row r="24" spans="5:31" x14ac:dyDescent="0.25">
      <c r="W24" s="191">
        <v>42250</v>
      </c>
      <c r="X24" s="13">
        <v>5.57</v>
      </c>
      <c r="Y24" s="13">
        <v>5.85</v>
      </c>
      <c r="Z24" s="13">
        <v>5.57</v>
      </c>
      <c r="AA24" s="13">
        <v>5.81</v>
      </c>
      <c r="AB24" s="137">
        <v>72800</v>
      </c>
      <c r="AC24" s="13">
        <v>5.81</v>
      </c>
      <c r="AD24" s="2">
        <f t="shared" si="0"/>
        <v>0.27999999999999936</v>
      </c>
      <c r="AE24" s="196">
        <f t="shared" si="1"/>
        <v>8.6805555555555802E-3</v>
      </c>
    </row>
    <row r="25" spans="5:31" x14ac:dyDescent="0.25">
      <c r="W25" s="191">
        <v>42249</v>
      </c>
      <c r="X25" s="13">
        <v>5.77</v>
      </c>
      <c r="Y25" s="13">
        <v>5.86</v>
      </c>
      <c r="Z25" s="13">
        <v>5.55</v>
      </c>
      <c r="AA25" s="13">
        <v>5.76</v>
      </c>
      <c r="AB25" s="137">
        <v>206700</v>
      </c>
      <c r="AC25" s="13">
        <v>5.76</v>
      </c>
      <c r="AD25" s="2">
        <f t="shared" si="0"/>
        <v>0.3100000000000005</v>
      </c>
      <c r="AE25" s="196">
        <f t="shared" si="1"/>
        <v>-1.7331022530329143E-3</v>
      </c>
    </row>
    <row r="26" spans="5:31" x14ac:dyDescent="0.25">
      <c r="W26" s="191">
        <v>42248</v>
      </c>
      <c r="X26" s="13">
        <v>5.33</v>
      </c>
      <c r="Y26" s="13">
        <v>5.84</v>
      </c>
      <c r="Z26" s="13">
        <v>5.23</v>
      </c>
      <c r="AA26" s="13">
        <v>5.77</v>
      </c>
      <c r="AB26" s="137">
        <v>257900</v>
      </c>
      <c r="AC26" s="13">
        <v>5.77</v>
      </c>
      <c r="AD26" s="2">
        <f t="shared" si="0"/>
        <v>0.60999999999999943</v>
      </c>
      <c r="AE26" s="196">
        <f t="shared" si="1"/>
        <v>7.2490706319702447E-2</v>
      </c>
    </row>
    <row r="27" spans="5:31" x14ac:dyDescent="0.25">
      <c r="W27" s="191">
        <v>42247</v>
      </c>
      <c r="X27" s="13">
        <v>5.23</v>
      </c>
      <c r="Y27" s="13">
        <v>5.38</v>
      </c>
      <c r="Z27" s="13">
        <v>5.15</v>
      </c>
      <c r="AA27" s="13">
        <v>5.38</v>
      </c>
      <c r="AB27" s="137">
        <v>43000</v>
      </c>
      <c r="AC27" s="13">
        <v>5.38</v>
      </c>
      <c r="AD27" s="2">
        <f t="shared" si="0"/>
        <v>0.22999999999999954</v>
      </c>
      <c r="AE27" s="196">
        <f t="shared" si="1"/>
        <v>3.4615384615384492E-2</v>
      </c>
    </row>
    <row r="28" spans="5:31" x14ac:dyDescent="0.25">
      <c r="W28" s="191">
        <v>42244</v>
      </c>
      <c r="X28" s="13">
        <v>5.15</v>
      </c>
      <c r="Y28" s="13">
        <v>5.28</v>
      </c>
      <c r="Z28" s="13">
        <v>5</v>
      </c>
      <c r="AA28" s="13">
        <v>5.2</v>
      </c>
      <c r="AB28" s="137">
        <v>78300</v>
      </c>
      <c r="AC28" s="13">
        <v>5.2</v>
      </c>
      <c r="AD28" s="2">
        <f t="shared" si="0"/>
        <v>0.28000000000000025</v>
      </c>
      <c r="AE28" s="196">
        <f t="shared" si="1"/>
        <v>3.8610038610038533E-3</v>
      </c>
    </row>
    <row r="29" spans="5:31" x14ac:dyDescent="0.25">
      <c r="W29" s="191">
        <v>42243</v>
      </c>
      <c r="X29" s="13">
        <v>5.3</v>
      </c>
      <c r="Y29" s="13">
        <v>5.32</v>
      </c>
      <c r="Z29" s="13">
        <v>5.12</v>
      </c>
      <c r="AA29" s="13">
        <v>5.18</v>
      </c>
      <c r="AB29" s="137">
        <v>56100</v>
      </c>
      <c r="AC29" s="13">
        <v>5.18</v>
      </c>
      <c r="AD29" s="2">
        <f t="shared" si="0"/>
        <v>0.20000000000000018</v>
      </c>
      <c r="AE29" s="196">
        <f t="shared" si="1"/>
        <v>1.171875E-2</v>
      </c>
    </row>
    <row r="30" spans="5:31" x14ac:dyDescent="0.25">
      <c r="O30" s="49"/>
      <c r="S30" s="128"/>
      <c r="W30" s="191">
        <v>42242</v>
      </c>
      <c r="X30" s="13">
        <v>5.25</v>
      </c>
      <c r="Y30" s="13">
        <v>5.32</v>
      </c>
      <c r="Z30" s="13">
        <v>5</v>
      </c>
      <c r="AA30" s="13">
        <v>5.12</v>
      </c>
      <c r="AB30" s="137">
        <v>49600</v>
      </c>
      <c r="AC30" s="13">
        <v>5.12</v>
      </c>
      <c r="AD30" s="2">
        <f t="shared" si="0"/>
        <v>0.32000000000000028</v>
      </c>
      <c r="AE30" s="196">
        <f t="shared" si="1"/>
        <v>-9.6711798839458352E-3</v>
      </c>
    </row>
    <row r="31" spans="5:31" ht="20.25" thickBot="1" x14ac:dyDescent="0.35">
      <c r="O31" s="264" t="s">
        <v>83</v>
      </c>
      <c r="P31" s="264"/>
      <c r="Q31" s="49"/>
      <c r="T31" s="133" t="s">
        <v>144</v>
      </c>
      <c r="W31" s="191">
        <v>42241</v>
      </c>
      <c r="X31" s="13">
        <v>5.6</v>
      </c>
      <c r="Y31" s="13">
        <v>5.67</v>
      </c>
      <c r="Z31" s="13">
        <v>5.0999999999999996</v>
      </c>
      <c r="AA31" s="13">
        <v>5.17</v>
      </c>
      <c r="AB31" s="137">
        <v>137100</v>
      </c>
      <c r="AC31" s="13">
        <v>5.17</v>
      </c>
      <c r="AD31" s="2">
        <f t="shared" si="0"/>
        <v>0.57000000000000028</v>
      </c>
      <c r="AE31" s="196">
        <f t="shared" si="1"/>
        <v>-3.0018761726078869E-2</v>
      </c>
    </row>
    <row r="32" spans="5:31" ht="15.75" thickTop="1" x14ac:dyDescent="0.25">
      <c r="O32" s="125">
        <v>1.1000000000000001</v>
      </c>
      <c r="P32" s="125">
        <f>O32*$Q$4</f>
        <v>4.6090000000000009</v>
      </c>
      <c r="Q32" s="49"/>
      <c r="T32" s="139" t="s">
        <v>126</v>
      </c>
      <c r="U32" s="140">
        <v>3.83</v>
      </c>
      <c r="W32" s="191">
        <v>42240</v>
      </c>
      <c r="X32" s="13">
        <v>5.55</v>
      </c>
      <c r="Y32" s="13">
        <v>5.55</v>
      </c>
      <c r="Z32" s="13">
        <v>5.0599999999999996</v>
      </c>
      <c r="AA32" s="13">
        <v>5.33</v>
      </c>
      <c r="AB32" s="137">
        <v>256800</v>
      </c>
      <c r="AC32" s="13">
        <v>5.33</v>
      </c>
      <c r="AD32" s="2">
        <f t="shared" si="0"/>
        <v>0.49000000000000021</v>
      </c>
      <c r="AE32" s="196">
        <f t="shared" si="1"/>
        <v>-7.4652777777777679E-2</v>
      </c>
    </row>
    <row r="33" spans="15:31" x14ac:dyDescent="0.25">
      <c r="O33" s="125">
        <v>1.0900000000000001</v>
      </c>
      <c r="P33" s="125">
        <f t="shared" ref="P33:P52" si="2">O33*$Q$4</f>
        <v>4.5671000000000008</v>
      </c>
      <c r="Q33" s="49"/>
      <c r="T33" s="129" t="s">
        <v>127</v>
      </c>
      <c r="U33" s="130">
        <v>3.8</v>
      </c>
      <c r="W33" s="191">
        <v>42237</v>
      </c>
      <c r="X33" s="13">
        <v>5.55</v>
      </c>
      <c r="Y33" s="13">
        <v>5.94</v>
      </c>
      <c r="Z33" s="13">
        <v>5.55</v>
      </c>
      <c r="AA33" s="13">
        <v>5.76</v>
      </c>
      <c r="AB33" s="137">
        <v>57600</v>
      </c>
      <c r="AC33" s="13">
        <v>5.76</v>
      </c>
      <c r="AD33" s="2">
        <f t="shared" si="0"/>
        <v>0.39000000000000057</v>
      </c>
      <c r="AE33" s="196">
        <f t="shared" si="1"/>
        <v>1.5873015873015817E-2</v>
      </c>
    </row>
    <row r="34" spans="15:31" x14ac:dyDescent="0.25">
      <c r="O34" s="125">
        <v>1.08</v>
      </c>
      <c r="P34" s="125">
        <f t="shared" si="2"/>
        <v>4.5252000000000008</v>
      </c>
      <c r="Q34" s="49"/>
      <c r="T34" s="129" t="s">
        <v>128</v>
      </c>
      <c r="U34" s="130" t="s">
        <v>329</v>
      </c>
      <c r="W34" s="191">
        <v>42236</v>
      </c>
      <c r="X34" s="13">
        <v>5.77</v>
      </c>
      <c r="Y34" s="13">
        <v>6</v>
      </c>
      <c r="Z34" s="13">
        <v>5.65</v>
      </c>
      <c r="AA34" s="13">
        <v>5.67</v>
      </c>
      <c r="AB34" s="137">
        <v>73300</v>
      </c>
      <c r="AC34" s="13">
        <v>5.67</v>
      </c>
      <c r="AD34" s="2">
        <f t="shared" si="0"/>
        <v>0.34999999999999964</v>
      </c>
      <c r="AE34" s="196">
        <f t="shared" si="1"/>
        <v>-1.5625E-2</v>
      </c>
    </row>
    <row r="35" spans="15:31" x14ac:dyDescent="0.25">
      <c r="O35" s="125">
        <v>1.07</v>
      </c>
      <c r="P35" s="125">
        <f t="shared" si="2"/>
        <v>4.4833000000000007</v>
      </c>
      <c r="Q35" s="125"/>
      <c r="T35" s="129" t="s">
        <v>129</v>
      </c>
      <c r="U35" s="130" t="s">
        <v>330</v>
      </c>
      <c r="W35" s="191">
        <v>42235</v>
      </c>
      <c r="X35" s="13">
        <v>5.93</v>
      </c>
      <c r="Y35" s="13">
        <v>5.93</v>
      </c>
      <c r="Z35" s="13">
        <v>5.65</v>
      </c>
      <c r="AA35" s="13">
        <v>5.76</v>
      </c>
      <c r="AB35" s="137">
        <v>67100</v>
      </c>
      <c r="AC35" s="13">
        <v>5.76</v>
      </c>
      <c r="AD35" s="2">
        <f t="shared" si="0"/>
        <v>0.27999999999999936</v>
      </c>
      <c r="AE35" s="196">
        <f t="shared" si="1"/>
        <v>-2.8667790893760481E-2</v>
      </c>
    </row>
    <row r="36" spans="15:31" x14ac:dyDescent="0.25">
      <c r="O36" s="125">
        <v>1.06</v>
      </c>
      <c r="P36" s="125">
        <f t="shared" si="2"/>
        <v>4.4414000000000007</v>
      </c>
      <c r="Q36" s="125"/>
      <c r="T36" s="129" t="s">
        <v>130</v>
      </c>
      <c r="U36" s="130">
        <v>19</v>
      </c>
      <c r="W36" s="191">
        <v>42234</v>
      </c>
      <c r="X36" s="13">
        <v>6.28</v>
      </c>
      <c r="Y36" s="13">
        <v>6.28</v>
      </c>
      <c r="Z36" s="13">
        <v>5.82</v>
      </c>
      <c r="AA36" s="13">
        <v>5.93</v>
      </c>
      <c r="AB36" s="137">
        <v>112500</v>
      </c>
      <c r="AC36" s="13">
        <v>5.93</v>
      </c>
      <c r="AD36" s="2">
        <f t="shared" si="0"/>
        <v>0.45999999999999996</v>
      </c>
      <c r="AE36" s="196">
        <f t="shared" si="1"/>
        <v>-1.0016694490818101E-2</v>
      </c>
    </row>
    <row r="37" spans="15:31" x14ac:dyDescent="0.25">
      <c r="O37" s="125">
        <v>1.05</v>
      </c>
      <c r="P37" s="125">
        <f t="shared" si="2"/>
        <v>4.3995000000000006</v>
      </c>
      <c r="Q37" s="125"/>
      <c r="T37" s="129" t="s">
        <v>131</v>
      </c>
      <c r="U37" s="130">
        <v>2.8305899999999999</v>
      </c>
      <c r="W37" s="191">
        <v>42233</v>
      </c>
      <c r="X37" s="13">
        <v>6</v>
      </c>
      <c r="Y37" s="13">
        <v>6</v>
      </c>
      <c r="Z37" s="13">
        <v>5.85</v>
      </c>
      <c r="AA37" s="13">
        <v>5.99</v>
      </c>
      <c r="AB37" s="137">
        <v>88400</v>
      </c>
      <c r="AC37" s="13">
        <v>5.99</v>
      </c>
      <c r="AD37" s="2">
        <f t="shared" si="0"/>
        <v>0.15000000000000036</v>
      </c>
      <c r="AE37" s="196">
        <f t="shared" si="1"/>
        <v>5.0335570469799418E-3</v>
      </c>
    </row>
    <row r="38" spans="15:31" x14ac:dyDescent="0.25">
      <c r="O38" s="125">
        <v>1.04</v>
      </c>
      <c r="P38" s="125">
        <f t="shared" si="2"/>
        <v>4.3576000000000006</v>
      </c>
      <c r="Q38" s="125"/>
      <c r="T38" s="129" t="s">
        <v>157</v>
      </c>
      <c r="U38" s="131" t="s">
        <v>331</v>
      </c>
      <c r="W38" s="191">
        <v>42230</v>
      </c>
      <c r="X38" s="13">
        <v>6.08</v>
      </c>
      <c r="Y38" s="13">
        <v>6.15</v>
      </c>
      <c r="Z38" s="13">
        <v>5.91</v>
      </c>
      <c r="AA38" s="13">
        <v>5.96</v>
      </c>
      <c r="AB38" s="137">
        <v>45300</v>
      </c>
      <c r="AC38" s="13">
        <v>5.96</v>
      </c>
      <c r="AD38" s="2">
        <f t="shared" si="0"/>
        <v>0.24000000000000021</v>
      </c>
      <c r="AE38" s="196">
        <f t="shared" si="1"/>
        <v>-2.2950819672131084E-2</v>
      </c>
    </row>
    <row r="39" spans="15:31" x14ac:dyDescent="0.25">
      <c r="O39" s="125">
        <v>1.03</v>
      </c>
      <c r="P39" s="125">
        <f t="shared" si="2"/>
        <v>4.3157000000000005</v>
      </c>
      <c r="Q39" s="125"/>
      <c r="T39" s="129"/>
      <c r="U39" s="130"/>
      <c r="W39" s="191">
        <v>42229</v>
      </c>
      <c r="X39" s="13">
        <v>6.01</v>
      </c>
      <c r="Y39" s="13">
        <v>6.36</v>
      </c>
      <c r="Z39" s="13">
        <v>5.81</v>
      </c>
      <c r="AA39" s="13">
        <v>6.1</v>
      </c>
      <c r="AB39" s="137">
        <v>198200</v>
      </c>
      <c r="AC39" s="13">
        <v>6.1</v>
      </c>
      <c r="AD39" s="2">
        <f t="shared" si="0"/>
        <v>0.55000000000000071</v>
      </c>
      <c r="AE39" s="196">
        <f t="shared" si="1"/>
        <v>1.8363939899832982E-2</v>
      </c>
    </row>
    <row r="40" spans="15:31" x14ac:dyDescent="0.25">
      <c r="O40" s="125">
        <v>1.02</v>
      </c>
      <c r="P40" s="125">
        <f t="shared" si="2"/>
        <v>4.2738000000000005</v>
      </c>
      <c r="Q40" s="125"/>
      <c r="T40" s="129" t="s">
        <v>133</v>
      </c>
      <c r="U40" s="130" t="s">
        <v>332</v>
      </c>
      <c r="W40" s="191">
        <v>42228</v>
      </c>
      <c r="X40" s="13">
        <v>5.77</v>
      </c>
      <c r="Y40" s="13">
        <v>6.14</v>
      </c>
      <c r="Z40" s="13">
        <v>5.7</v>
      </c>
      <c r="AA40" s="13">
        <v>5.99</v>
      </c>
      <c r="AB40" s="137">
        <v>348100</v>
      </c>
      <c r="AC40" s="13">
        <v>5.99</v>
      </c>
      <c r="AD40" s="2">
        <f t="shared" si="0"/>
        <v>0.4399999999999995</v>
      </c>
      <c r="AE40" s="196">
        <f t="shared" si="1"/>
        <v>7.9279279279279358E-2</v>
      </c>
    </row>
    <row r="41" spans="15:31" x14ac:dyDescent="0.25">
      <c r="O41" s="125">
        <v>1.01</v>
      </c>
      <c r="P41" s="125">
        <f t="shared" si="2"/>
        <v>4.2319000000000004</v>
      </c>
      <c r="Q41" s="125"/>
      <c r="T41" s="129" t="s">
        <v>134</v>
      </c>
      <c r="U41" s="130" t="s">
        <v>333</v>
      </c>
      <c r="W41" s="191">
        <v>42227</v>
      </c>
      <c r="X41" s="13">
        <v>5.65</v>
      </c>
      <c r="Y41" s="13">
        <v>5.69</v>
      </c>
      <c r="Z41" s="13">
        <v>5.21</v>
      </c>
      <c r="AA41" s="13">
        <v>5.55</v>
      </c>
      <c r="AB41" s="137">
        <v>143000</v>
      </c>
      <c r="AC41" s="13">
        <v>5.55</v>
      </c>
      <c r="AD41" s="2">
        <f t="shared" si="0"/>
        <v>0.48000000000000043</v>
      </c>
      <c r="AE41" s="196">
        <f t="shared" si="1"/>
        <v>-1.9434628975265045E-2</v>
      </c>
    </row>
    <row r="42" spans="15:31" x14ac:dyDescent="0.25">
      <c r="O42" s="125">
        <v>1</v>
      </c>
      <c r="P42" s="125">
        <f t="shared" si="2"/>
        <v>4.1900000000000004</v>
      </c>
      <c r="Q42" s="125"/>
      <c r="T42" s="129" t="s">
        <v>135</v>
      </c>
      <c r="U42" s="132">
        <v>256677</v>
      </c>
      <c r="W42" s="191">
        <v>42226</v>
      </c>
      <c r="X42" s="13">
        <v>4.93</v>
      </c>
      <c r="Y42" s="13">
        <v>5.69</v>
      </c>
      <c r="Z42" s="13">
        <v>4.91</v>
      </c>
      <c r="AA42" s="13">
        <v>5.66</v>
      </c>
      <c r="AB42" s="137">
        <v>223700</v>
      </c>
      <c r="AC42" s="13">
        <v>5.66</v>
      </c>
      <c r="AD42" s="2">
        <f t="shared" si="0"/>
        <v>0.78000000000000025</v>
      </c>
      <c r="AE42" s="196">
        <f t="shared" si="1"/>
        <v>0.15274949083503064</v>
      </c>
    </row>
    <row r="43" spans="15:31" x14ac:dyDescent="0.25">
      <c r="O43" s="125">
        <v>0.99</v>
      </c>
      <c r="P43" s="125">
        <f t="shared" si="2"/>
        <v>4.1481000000000003</v>
      </c>
      <c r="Q43" s="125"/>
      <c r="T43" s="129" t="s">
        <v>140</v>
      </c>
      <c r="U43" s="132">
        <v>144752</v>
      </c>
      <c r="W43" s="191">
        <v>42223</v>
      </c>
      <c r="X43" s="13">
        <v>5.0599999999999996</v>
      </c>
      <c r="Y43" s="13">
        <v>5.09</v>
      </c>
      <c r="Z43" s="13">
        <v>4.7300000000000004</v>
      </c>
      <c r="AA43" s="13">
        <v>4.91</v>
      </c>
      <c r="AB43" s="137">
        <v>96100</v>
      </c>
      <c r="AC43" s="13">
        <v>4.91</v>
      </c>
      <c r="AD43" s="2">
        <f t="shared" si="0"/>
        <v>0.35999999999999943</v>
      </c>
      <c r="AE43" s="196">
        <f t="shared" si="1"/>
        <v>-2.7722772277227636E-2</v>
      </c>
    </row>
    <row r="44" spans="15:31" x14ac:dyDescent="0.25">
      <c r="O44" s="125">
        <v>0.98</v>
      </c>
      <c r="P44" s="125">
        <f t="shared" si="2"/>
        <v>4.1062000000000003</v>
      </c>
      <c r="Q44" s="125"/>
      <c r="T44" s="129" t="s">
        <v>136</v>
      </c>
      <c r="U44" s="130" t="s">
        <v>334</v>
      </c>
      <c r="W44" s="191">
        <v>42222</v>
      </c>
      <c r="X44" s="13">
        <v>5.52</v>
      </c>
      <c r="Y44" s="13">
        <v>5.59</v>
      </c>
      <c r="Z44" s="13">
        <v>4.59</v>
      </c>
      <c r="AA44" s="13">
        <v>5.05</v>
      </c>
      <c r="AB44" s="137">
        <v>303300</v>
      </c>
      <c r="AC44" s="13">
        <v>5.05</v>
      </c>
      <c r="AD44" s="2">
        <f t="shared" si="0"/>
        <v>1</v>
      </c>
      <c r="AE44" s="196">
        <f t="shared" si="1"/>
        <v>-9.3357271095152683E-2</v>
      </c>
    </row>
    <row r="45" spans="15:31" x14ac:dyDescent="0.25">
      <c r="O45" s="125">
        <v>0.97</v>
      </c>
      <c r="P45" s="125">
        <f t="shared" si="2"/>
        <v>4.0643000000000002</v>
      </c>
      <c r="Q45" s="125"/>
      <c r="T45" s="129" t="s">
        <v>141</v>
      </c>
      <c r="U45" s="130" t="s">
        <v>226</v>
      </c>
      <c r="W45" s="191">
        <v>42221</v>
      </c>
      <c r="X45" s="13">
        <v>5.75</v>
      </c>
      <c r="Y45" s="13">
        <v>5.8</v>
      </c>
      <c r="Z45" s="13">
        <v>5.55</v>
      </c>
      <c r="AA45" s="13">
        <v>5.57</v>
      </c>
      <c r="AB45" s="137">
        <v>149200</v>
      </c>
      <c r="AC45" s="13">
        <v>5.57</v>
      </c>
      <c r="AD45" s="2">
        <f t="shared" si="0"/>
        <v>0.25</v>
      </c>
      <c r="AE45" s="196">
        <f t="shared" si="1"/>
        <v>-3.7996545768566481E-2</v>
      </c>
    </row>
    <row r="46" spans="15:31" x14ac:dyDescent="0.25">
      <c r="O46" s="125">
        <v>0.96</v>
      </c>
      <c r="P46" s="125">
        <f t="shared" si="2"/>
        <v>4.0224000000000002</v>
      </c>
      <c r="Q46" s="125"/>
      <c r="T46" s="129" t="s">
        <v>142</v>
      </c>
      <c r="U46" s="130">
        <v>-1.5</v>
      </c>
      <c r="W46" s="191">
        <v>42220</v>
      </c>
      <c r="X46" s="13">
        <v>5.91</v>
      </c>
      <c r="Y46" s="13">
        <v>5.95</v>
      </c>
      <c r="Z46" s="13">
        <v>5.61</v>
      </c>
      <c r="AA46" s="13">
        <v>5.79</v>
      </c>
      <c r="AB46" s="137">
        <v>59400</v>
      </c>
      <c r="AC46" s="13">
        <v>5.79</v>
      </c>
      <c r="AD46" s="2">
        <f t="shared" si="0"/>
        <v>0.33999999999999986</v>
      </c>
      <c r="AE46" s="196">
        <f t="shared" si="1"/>
        <v>-3.177257525083621E-2</v>
      </c>
    </row>
    <row r="47" spans="15:31" x14ac:dyDescent="0.25">
      <c r="O47" s="125">
        <v>0.95</v>
      </c>
      <c r="P47" s="125">
        <f t="shared" si="2"/>
        <v>3.9805000000000001</v>
      </c>
      <c r="Q47" s="125"/>
      <c r="T47" s="129" t="s">
        <v>137</v>
      </c>
      <c r="U47" s="130" t="s">
        <v>160</v>
      </c>
      <c r="W47" s="191">
        <v>42219</v>
      </c>
      <c r="X47" s="13">
        <v>6</v>
      </c>
      <c r="Y47" s="13">
        <v>6.13</v>
      </c>
      <c r="Z47" s="13">
        <v>5.86</v>
      </c>
      <c r="AA47" s="13">
        <v>5.98</v>
      </c>
      <c r="AB47" s="137">
        <v>76000</v>
      </c>
      <c r="AC47" s="13">
        <v>5.98</v>
      </c>
      <c r="AD47" s="2">
        <f t="shared" si="0"/>
        <v>0.26999999999999957</v>
      </c>
      <c r="AE47" s="196">
        <f t="shared" si="1"/>
        <v>-1.3201320132013028E-2</v>
      </c>
    </row>
    <row r="48" spans="15:31" x14ac:dyDescent="0.25">
      <c r="O48" s="125">
        <v>0.94</v>
      </c>
      <c r="P48" s="125">
        <f t="shared" si="2"/>
        <v>3.9386000000000001</v>
      </c>
      <c r="Q48" s="125"/>
      <c r="S48" s="128"/>
      <c r="W48" s="191">
        <v>42216</v>
      </c>
      <c r="X48" s="13">
        <v>6.1</v>
      </c>
      <c r="Y48" s="13">
        <v>6.21</v>
      </c>
      <c r="Z48" s="13">
        <v>5.86</v>
      </c>
      <c r="AA48" s="13">
        <v>6.06</v>
      </c>
      <c r="AB48" s="137">
        <v>95800</v>
      </c>
      <c r="AC48" s="13">
        <v>6.06</v>
      </c>
      <c r="AD48" s="2">
        <f t="shared" si="0"/>
        <v>0.34999999999999964</v>
      </c>
      <c r="AE48" s="196">
        <f t="shared" si="1"/>
        <v>-6.5573770491803574E-3</v>
      </c>
    </row>
    <row r="49" spans="15:31" x14ac:dyDescent="0.25">
      <c r="O49" s="125">
        <v>0.93</v>
      </c>
      <c r="P49" s="125">
        <f t="shared" si="2"/>
        <v>3.8967000000000005</v>
      </c>
      <c r="Q49" s="125"/>
      <c r="S49" s="128"/>
      <c r="W49" s="191">
        <v>42215</v>
      </c>
      <c r="X49" s="13">
        <v>6.17</v>
      </c>
      <c r="Y49" s="13">
        <v>6.25</v>
      </c>
      <c r="Z49" s="13">
        <v>6.03</v>
      </c>
      <c r="AA49" s="13">
        <v>6.1</v>
      </c>
      <c r="AB49" s="137">
        <v>57600</v>
      </c>
      <c r="AC49" s="13">
        <v>6.1</v>
      </c>
      <c r="AD49" s="2">
        <f t="shared" si="0"/>
        <v>0.21999999999999975</v>
      </c>
      <c r="AE49" s="196">
        <f t="shared" si="1"/>
        <v>-1.1345218800648316E-2</v>
      </c>
    </row>
    <row r="50" spans="15:31" x14ac:dyDescent="0.25">
      <c r="O50" s="125">
        <v>0.92</v>
      </c>
      <c r="P50" s="125">
        <f t="shared" si="2"/>
        <v>3.8548000000000004</v>
      </c>
      <c r="Q50" s="125"/>
      <c r="S50" s="128"/>
      <c r="W50" s="191">
        <v>42214</v>
      </c>
      <c r="X50" s="13">
        <v>6.2</v>
      </c>
      <c r="Y50" s="13">
        <v>6.33</v>
      </c>
      <c r="Z50" s="13">
        <v>6.16</v>
      </c>
      <c r="AA50" s="13">
        <v>6.17</v>
      </c>
      <c r="AB50" s="137">
        <v>69500</v>
      </c>
      <c r="AC50" s="13">
        <v>6.17</v>
      </c>
      <c r="AD50" s="2">
        <f t="shared" si="0"/>
        <v>0.16999999999999993</v>
      </c>
      <c r="AE50" s="196">
        <f t="shared" si="1"/>
        <v>-1.5948963317384268E-2</v>
      </c>
    </row>
    <row r="51" spans="15:31" x14ac:dyDescent="0.25">
      <c r="O51" s="125">
        <v>0.91</v>
      </c>
      <c r="P51" s="125">
        <f t="shared" si="2"/>
        <v>3.8129000000000004</v>
      </c>
      <c r="Q51" s="125"/>
      <c r="S51" s="128"/>
      <c r="W51" s="191">
        <v>42213</v>
      </c>
      <c r="X51" s="13">
        <v>6.02</v>
      </c>
      <c r="Y51" s="13">
        <v>6.45</v>
      </c>
      <c r="Z51" s="13">
        <v>6.02</v>
      </c>
      <c r="AA51" s="13">
        <v>6.27</v>
      </c>
      <c r="AB51" s="137">
        <v>178600</v>
      </c>
      <c r="AC51" s="13">
        <v>6.27</v>
      </c>
      <c r="AD51" s="2">
        <f t="shared" si="0"/>
        <v>0.4300000000000006</v>
      </c>
      <c r="AE51" s="196">
        <f t="shared" si="1"/>
        <v>3.9800995024875441E-2</v>
      </c>
    </row>
    <row r="52" spans="15:31" x14ac:dyDescent="0.25">
      <c r="O52" s="125">
        <v>0.9</v>
      </c>
      <c r="P52" s="125">
        <f t="shared" si="2"/>
        <v>3.7710000000000004</v>
      </c>
      <c r="Q52" s="125"/>
      <c r="S52" s="128"/>
      <c r="W52" s="191">
        <v>42212</v>
      </c>
      <c r="X52" s="13">
        <v>6.29</v>
      </c>
      <c r="Y52" s="13">
        <v>6.39</v>
      </c>
      <c r="Z52" s="13">
        <v>5.95</v>
      </c>
      <c r="AA52" s="13">
        <v>6.03</v>
      </c>
      <c r="AB52" s="137">
        <v>93700</v>
      </c>
      <c r="AC52" s="13">
        <v>6.03</v>
      </c>
      <c r="AD52" s="2">
        <f t="shared" si="0"/>
        <v>0.4399999999999995</v>
      </c>
      <c r="AE52" s="196">
        <f t="shared" si="1"/>
        <v>-5.0393700787401463E-2</v>
      </c>
    </row>
    <row r="53" spans="15:31" x14ac:dyDescent="0.25">
      <c r="O53" s="49"/>
      <c r="S53" s="128"/>
      <c r="W53" s="191">
        <v>42209</v>
      </c>
      <c r="X53" s="13">
        <v>6.3</v>
      </c>
      <c r="Y53" s="13">
        <v>6.45</v>
      </c>
      <c r="Z53" s="13">
        <v>6.15</v>
      </c>
      <c r="AA53" s="13">
        <v>6.35</v>
      </c>
      <c r="AB53" s="137">
        <v>116000</v>
      </c>
      <c r="AC53" s="13">
        <v>6.35</v>
      </c>
      <c r="AD53" s="2">
        <f t="shared" si="0"/>
        <v>0.29999999999999982</v>
      </c>
      <c r="AE53" s="196">
        <f t="shared" si="1"/>
        <v>1.7628205128205066E-2</v>
      </c>
    </row>
    <row r="54" spans="15:31" x14ac:dyDescent="0.25">
      <c r="O54" s="49"/>
      <c r="S54" s="128"/>
      <c r="W54" s="191">
        <v>42208</v>
      </c>
      <c r="X54" s="13">
        <v>6.14</v>
      </c>
      <c r="Y54" s="13">
        <v>6.3</v>
      </c>
      <c r="Z54" s="13">
        <v>6.01</v>
      </c>
      <c r="AA54" s="13">
        <v>6.24</v>
      </c>
      <c r="AB54" s="137">
        <v>61000</v>
      </c>
      <c r="AC54" s="13">
        <v>6.24</v>
      </c>
      <c r="AD54" s="2">
        <f t="shared" si="0"/>
        <v>0.29000000000000004</v>
      </c>
      <c r="AE54" s="196">
        <f t="shared" si="1"/>
        <v>2.2950819672131306E-2</v>
      </c>
    </row>
    <row r="55" spans="15:31" x14ac:dyDescent="0.25">
      <c r="W55" s="191">
        <v>42207</v>
      </c>
      <c r="X55" s="13">
        <v>5.85</v>
      </c>
      <c r="Y55" s="13">
        <v>6.14</v>
      </c>
      <c r="Z55" s="13">
        <v>5.83</v>
      </c>
      <c r="AA55" s="13">
        <v>6.1</v>
      </c>
      <c r="AB55" s="137">
        <v>163200</v>
      </c>
      <c r="AC55" s="13">
        <v>6.1</v>
      </c>
      <c r="AD55" s="2">
        <f t="shared" si="0"/>
        <v>0.30999999999999961</v>
      </c>
      <c r="AE55" s="196">
        <f t="shared" si="1"/>
        <v>3.7414965986394488E-2</v>
      </c>
    </row>
    <row r="56" spans="15:31" x14ac:dyDescent="0.25">
      <c r="W56" s="191">
        <v>42206</v>
      </c>
      <c r="X56" s="13">
        <v>6.01</v>
      </c>
      <c r="Y56" s="13">
        <v>6.23</v>
      </c>
      <c r="Z56" s="13">
        <v>5.82</v>
      </c>
      <c r="AA56" s="13">
        <v>5.88</v>
      </c>
      <c r="AB56" s="137">
        <v>172300</v>
      </c>
      <c r="AC56" s="13">
        <v>5.88</v>
      </c>
      <c r="AD56" s="2">
        <f t="shared" si="0"/>
        <v>0.41000000000000014</v>
      </c>
      <c r="AE56" s="196">
        <f t="shared" si="1"/>
        <v>-1.5075376884422065E-2</v>
      </c>
    </row>
    <row r="57" spans="15:31" x14ac:dyDescent="0.25">
      <c r="W57" s="191">
        <v>42205</v>
      </c>
      <c r="X57" s="13">
        <v>6.1</v>
      </c>
      <c r="Y57" s="13">
        <v>6.35</v>
      </c>
      <c r="Z57" s="13">
        <v>5.9</v>
      </c>
      <c r="AA57" s="13">
        <v>5.97</v>
      </c>
      <c r="AB57" s="137">
        <v>81400</v>
      </c>
      <c r="AC57" s="13">
        <v>5.97</v>
      </c>
      <c r="AD57" s="2">
        <f t="shared" si="0"/>
        <v>0.44999999999999929</v>
      </c>
      <c r="AE57" s="196">
        <f t="shared" si="1"/>
        <v>-2.9268292682926966E-2</v>
      </c>
    </row>
    <row r="58" spans="15:31" x14ac:dyDescent="0.25">
      <c r="W58" s="191">
        <v>42202</v>
      </c>
      <c r="X58" s="13">
        <v>6.05</v>
      </c>
      <c r="Y58" s="13">
        <v>6.2</v>
      </c>
      <c r="Z58" s="13">
        <v>5.95</v>
      </c>
      <c r="AA58" s="13">
        <v>6.15</v>
      </c>
      <c r="AB58" s="137">
        <v>95900</v>
      </c>
      <c r="AC58" s="13">
        <v>6.15</v>
      </c>
      <c r="AD58" s="2">
        <f t="shared" si="0"/>
        <v>0.25</v>
      </c>
      <c r="AE58" s="196">
        <f t="shared" si="1"/>
        <v>-9.6618357487922024E-3</v>
      </c>
    </row>
    <row r="59" spans="15:31" x14ac:dyDescent="0.25">
      <c r="W59" s="191">
        <v>42201</v>
      </c>
      <c r="X59" s="13">
        <v>6.27</v>
      </c>
      <c r="Y59" s="13">
        <v>6.4</v>
      </c>
      <c r="Z59" s="13">
        <v>6.05</v>
      </c>
      <c r="AA59" s="13">
        <v>6.21</v>
      </c>
      <c r="AB59" s="137">
        <v>110000</v>
      </c>
      <c r="AC59" s="13">
        <v>6.21</v>
      </c>
      <c r="AD59" s="2">
        <f t="shared" si="0"/>
        <v>0.35000000000000053</v>
      </c>
      <c r="AE59" s="196">
        <f t="shared" si="1"/>
        <v>-2.6645768025078342E-2</v>
      </c>
    </row>
    <row r="60" spans="15:31" x14ac:dyDescent="0.25">
      <c r="W60" s="191">
        <v>42200</v>
      </c>
      <c r="X60" s="13">
        <v>6.6</v>
      </c>
      <c r="Y60" s="13">
        <v>6.77</v>
      </c>
      <c r="Z60" s="13">
        <v>6.01</v>
      </c>
      <c r="AA60" s="13">
        <v>6.38</v>
      </c>
      <c r="AB60" s="137">
        <v>181900</v>
      </c>
      <c r="AC60" s="13">
        <v>6.38</v>
      </c>
      <c r="AD60" s="2">
        <f t="shared" si="0"/>
        <v>0.75999999999999979</v>
      </c>
      <c r="AE60" s="196">
        <f t="shared" si="1"/>
        <v>-1.0852713178294615E-2</v>
      </c>
    </row>
    <row r="61" spans="15:31" x14ac:dyDescent="0.25">
      <c r="W61" s="191">
        <v>42199</v>
      </c>
      <c r="X61" s="13">
        <v>5.72</v>
      </c>
      <c r="Y61" s="13">
        <v>6.92</v>
      </c>
      <c r="Z61" s="13">
        <v>5.52</v>
      </c>
      <c r="AA61" s="13">
        <v>6.45</v>
      </c>
      <c r="AB61" s="137">
        <v>306500</v>
      </c>
      <c r="AC61" s="13">
        <v>6.45</v>
      </c>
      <c r="AD61" s="2">
        <f t="shared" si="0"/>
        <v>1.4000000000000004</v>
      </c>
      <c r="AE61" s="196">
        <f t="shared" si="1"/>
        <v>0.13157894736842102</v>
      </c>
    </row>
    <row r="62" spans="15:31" x14ac:dyDescent="0.25">
      <c r="W62" s="191">
        <v>42198</v>
      </c>
      <c r="X62" s="13">
        <v>5.75</v>
      </c>
      <c r="Y62" s="13">
        <v>6</v>
      </c>
      <c r="Z62" s="13">
        <v>5.7</v>
      </c>
      <c r="AA62" s="13">
        <v>5.7</v>
      </c>
      <c r="AB62" s="137">
        <v>77900</v>
      </c>
      <c r="AC62" s="13">
        <v>5.7</v>
      </c>
      <c r="AD62" s="2">
        <f t="shared" si="0"/>
        <v>0.29999999999999982</v>
      </c>
      <c r="AE62" s="196">
        <f t="shared" si="1"/>
        <v>-8.6956521739129933E-3</v>
      </c>
    </row>
    <row r="63" spans="15:31" x14ac:dyDescent="0.25">
      <c r="W63" s="191">
        <v>42195</v>
      </c>
      <c r="X63" s="13">
        <v>6</v>
      </c>
      <c r="Y63" s="13">
        <v>6</v>
      </c>
      <c r="Z63" s="13">
        <v>5.5</v>
      </c>
      <c r="AA63" s="13">
        <v>5.75</v>
      </c>
      <c r="AB63" s="137">
        <v>150100</v>
      </c>
      <c r="AC63" s="13">
        <v>5.75</v>
      </c>
      <c r="AD63" s="2">
        <f t="shared" si="0"/>
        <v>0.5</v>
      </c>
      <c r="AE63" s="196">
        <f t="shared" si="1"/>
        <v>-1.03270223752151E-2</v>
      </c>
    </row>
    <row r="64" spans="15:31" x14ac:dyDescent="0.25">
      <c r="W64" s="191">
        <v>42194</v>
      </c>
      <c r="X64" s="13">
        <v>6</v>
      </c>
      <c r="Y64" s="13">
        <v>6.17</v>
      </c>
      <c r="Z64" s="13">
        <v>5.76</v>
      </c>
      <c r="AA64" s="13">
        <v>5.81</v>
      </c>
      <c r="AB64" s="137">
        <v>103100</v>
      </c>
      <c r="AC64" s="13">
        <v>5.81</v>
      </c>
      <c r="AD64" s="2">
        <f t="shared" si="0"/>
        <v>0.41000000000000014</v>
      </c>
      <c r="AE64" s="196">
        <f t="shared" si="1"/>
        <v>-1.6920473773265776E-2</v>
      </c>
    </row>
    <row r="65" spans="23:31" x14ac:dyDescent="0.25">
      <c r="W65" s="191">
        <v>42193</v>
      </c>
      <c r="X65" s="13">
        <v>5.95</v>
      </c>
      <c r="Y65" s="13">
        <v>6.01</v>
      </c>
      <c r="Z65" s="13">
        <v>5.75</v>
      </c>
      <c r="AA65" s="13">
        <v>5.91</v>
      </c>
      <c r="AB65" s="137">
        <v>156600</v>
      </c>
      <c r="AC65" s="13">
        <v>5.91</v>
      </c>
      <c r="AD65" s="2">
        <f t="shared" si="0"/>
        <v>0.25999999999999979</v>
      </c>
      <c r="AE65" s="196">
        <f t="shared" si="1"/>
        <v>-1.8272425249169388E-2</v>
      </c>
    </row>
    <row r="66" spans="23:31" x14ac:dyDescent="0.25">
      <c r="W66" s="191">
        <v>42192</v>
      </c>
      <c r="X66" s="13">
        <v>6.27</v>
      </c>
      <c r="Y66" s="13">
        <v>6.38</v>
      </c>
      <c r="Z66" s="13">
        <v>5.87</v>
      </c>
      <c r="AA66" s="13">
        <v>6.02</v>
      </c>
      <c r="AB66" s="137">
        <v>160600</v>
      </c>
      <c r="AC66" s="13">
        <v>6.02</v>
      </c>
      <c r="AD66" s="2">
        <f t="shared" si="0"/>
        <v>0.50999999999999979</v>
      </c>
      <c r="AE66" s="196">
        <f t="shared" si="1"/>
        <v>-1.6339869281045805E-2</v>
      </c>
    </row>
    <row r="67" spans="23:31" x14ac:dyDescent="0.25">
      <c r="W67" s="191">
        <v>42191</v>
      </c>
      <c r="X67" s="13">
        <v>6.15</v>
      </c>
      <c r="Y67" s="13">
        <v>6.41</v>
      </c>
      <c r="Z67" s="13">
        <v>6.07</v>
      </c>
      <c r="AA67" s="13">
        <v>6.12</v>
      </c>
      <c r="AB67" s="137">
        <v>93000</v>
      </c>
      <c r="AC67" s="13">
        <v>6.12</v>
      </c>
      <c r="AD67" s="2">
        <f t="shared" ref="AD67:AD68" si="3">Y67-Z67</f>
        <v>0.33999999999999986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31:P3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1">
        <v>42283</v>
      </c>
      <c r="X2" s="13">
        <v>92.15</v>
      </c>
      <c r="Y2" s="13">
        <v>92.85</v>
      </c>
      <c r="Z2" s="13">
        <v>92.01</v>
      </c>
      <c r="AA2" s="13">
        <v>92.55</v>
      </c>
      <c r="AB2" s="137">
        <v>3338000</v>
      </c>
      <c r="AC2" s="13">
        <v>92.55</v>
      </c>
      <c r="AD2" s="2">
        <f>Y2-Z2</f>
        <v>0.8399999999999892</v>
      </c>
      <c r="AE2" s="196">
        <f>AC2/AC3-1</f>
        <v>3.1432907001949228E-3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1">
        <v>42282</v>
      </c>
      <c r="X3" s="13">
        <v>90.44</v>
      </c>
      <c r="Y3" s="13">
        <v>92.48</v>
      </c>
      <c r="Z3" s="13">
        <v>90.22</v>
      </c>
      <c r="AA3" s="13">
        <v>92.26</v>
      </c>
      <c r="AB3" s="137">
        <v>4767000</v>
      </c>
      <c r="AC3" s="13">
        <v>92.26</v>
      </c>
      <c r="AD3" s="2">
        <f t="shared" ref="AD3:AD66" si="0">Y3-Z3</f>
        <v>2.2600000000000051</v>
      </c>
      <c r="AE3" s="196">
        <f t="shared" ref="AE3:AE66" si="1">AC3/AC4-1</f>
        <v>2.7737551520552683E-2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92.55</v>
      </c>
      <c r="W4" s="191">
        <v>42279</v>
      </c>
      <c r="X4" s="13">
        <v>87.49</v>
      </c>
      <c r="Y4" s="13">
        <v>89.89</v>
      </c>
      <c r="Z4" s="13">
        <v>86.82</v>
      </c>
      <c r="AA4" s="13">
        <v>89.77</v>
      </c>
      <c r="AB4" s="137">
        <v>4593200</v>
      </c>
      <c r="AC4" s="13">
        <v>89.77</v>
      </c>
      <c r="AD4" s="2">
        <f t="shared" si="0"/>
        <v>3.0700000000000074</v>
      </c>
      <c r="AE4" s="196">
        <f t="shared" si="1"/>
        <v>1.5957446808510634E-2</v>
      </c>
    </row>
    <row r="5" spans="1:31" x14ac:dyDescent="0.25">
      <c r="O5" s="15" t="s">
        <v>67</v>
      </c>
      <c r="Q5" s="3">
        <f>Q4*Q2</f>
        <v>1388.25</v>
      </c>
      <c r="W5" s="191">
        <v>42278</v>
      </c>
      <c r="X5" s="13">
        <v>88.9</v>
      </c>
      <c r="Y5" s="13">
        <v>89.43</v>
      </c>
      <c r="Z5" s="13">
        <v>87.53</v>
      </c>
      <c r="AA5" s="13">
        <v>88.36</v>
      </c>
      <c r="AB5" s="137">
        <v>3592300</v>
      </c>
      <c r="AC5" s="13">
        <v>88.36</v>
      </c>
      <c r="AD5" s="2">
        <f t="shared" si="0"/>
        <v>1.9000000000000057</v>
      </c>
      <c r="AE5" s="196">
        <f t="shared" si="1"/>
        <v>-7.0794471288908589E-3</v>
      </c>
    </row>
    <row r="6" spans="1:31" x14ac:dyDescent="0.25">
      <c r="O6" s="15" t="s">
        <v>64</v>
      </c>
      <c r="Q6" s="2">
        <f>Q3*Q2</f>
        <v>1366.3700000000003</v>
      </c>
      <c r="W6" s="191">
        <v>42277</v>
      </c>
      <c r="X6" s="13">
        <v>88.64</v>
      </c>
      <c r="Y6" s="13">
        <v>89.57</v>
      </c>
      <c r="Z6" s="13">
        <v>88.08</v>
      </c>
      <c r="AA6" s="13">
        <v>88.99</v>
      </c>
      <c r="AB6" s="137">
        <v>5051600</v>
      </c>
      <c r="AC6" s="13">
        <v>88.99</v>
      </c>
      <c r="AD6" s="2">
        <f t="shared" si="0"/>
        <v>1.4899999999999949</v>
      </c>
      <c r="AE6" s="196">
        <f t="shared" si="1"/>
        <v>1.1479881791316204E-2</v>
      </c>
    </row>
    <row r="7" spans="1:31" ht="15.75" x14ac:dyDescent="0.25">
      <c r="O7" s="15" t="s">
        <v>65</v>
      </c>
      <c r="Q7" s="2">
        <f>Q5-Q6</f>
        <v>21.879999999999654</v>
      </c>
      <c r="R7" s="214" t="s">
        <v>237</v>
      </c>
      <c r="W7" s="191">
        <v>42276</v>
      </c>
      <c r="X7" s="13">
        <v>86.58</v>
      </c>
      <c r="Y7" s="13">
        <v>88.08</v>
      </c>
      <c r="Z7" s="13">
        <v>86.46</v>
      </c>
      <c r="AA7" s="13">
        <v>87.98</v>
      </c>
      <c r="AB7" s="137">
        <v>4108800</v>
      </c>
      <c r="AC7" s="13">
        <v>87.98</v>
      </c>
      <c r="AD7" s="2">
        <f t="shared" si="0"/>
        <v>1.6200000000000045</v>
      </c>
      <c r="AE7" s="196">
        <f t="shared" si="1"/>
        <v>1.3244270413451664E-2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1">
        <v>42275</v>
      </c>
      <c r="X8" s="13">
        <v>86.6</v>
      </c>
      <c r="Y8" s="13">
        <v>87.47</v>
      </c>
      <c r="Z8" s="13">
        <v>86.29</v>
      </c>
      <c r="AA8" s="13">
        <v>86.83</v>
      </c>
      <c r="AB8" s="137">
        <v>5339500</v>
      </c>
      <c r="AC8" s="13">
        <v>86.83</v>
      </c>
      <c r="AD8" s="2">
        <f t="shared" si="0"/>
        <v>1.1799999999999926</v>
      </c>
      <c r="AE8" s="196">
        <f t="shared" si="1"/>
        <v>-5.383734249713612E-3</v>
      </c>
    </row>
    <row r="9" spans="1:31" x14ac:dyDescent="0.25">
      <c r="W9" s="191">
        <v>42272</v>
      </c>
      <c r="X9" s="13">
        <v>87.63</v>
      </c>
      <c r="Y9" s="13">
        <v>88.17</v>
      </c>
      <c r="Z9" s="13">
        <v>86.73</v>
      </c>
      <c r="AA9" s="13">
        <v>87.3</v>
      </c>
      <c r="AB9" s="137">
        <v>7434800</v>
      </c>
      <c r="AC9" s="13">
        <v>87.3</v>
      </c>
      <c r="AD9" s="2">
        <f t="shared" si="0"/>
        <v>1.4399999999999977</v>
      </c>
      <c r="AE9" s="196">
        <f t="shared" si="1"/>
        <v>5.5286800276435066E-3</v>
      </c>
    </row>
    <row r="10" spans="1:31" x14ac:dyDescent="0.25">
      <c r="W10" s="191">
        <v>42271</v>
      </c>
      <c r="X10" s="13">
        <v>85.75</v>
      </c>
      <c r="Y10" s="13">
        <v>86.99</v>
      </c>
      <c r="Z10" s="13">
        <v>85.5</v>
      </c>
      <c r="AA10" s="13">
        <v>86.82</v>
      </c>
      <c r="AB10" s="137">
        <v>7077400</v>
      </c>
      <c r="AC10" s="13">
        <v>86.82</v>
      </c>
      <c r="AD10" s="2">
        <f t="shared" si="0"/>
        <v>1.4899999999999949</v>
      </c>
      <c r="AE10" s="196">
        <f t="shared" si="1"/>
        <v>-1.6099356025759404E-3</v>
      </c>
    </row>
    <row r="11" spans="1:31" x14ac:dyDescent="0.25">
      <c r="W11" s="191">
        <v>42270</v>
      </c>
      <c r="X11" s="13">
        <v>88.15</v>
      </c>
      <c r="Y11" s="13">
        <v>88.38</v>
      </c>
      <c r="Z11" s="13">
        <v>85.9</v>
      </c>
      <c r="AA11" s="13">
        <v>86.96</v>
      </c>
      <c r="AB11" s="137">
        <v>7238200</v>
      </c>
      <c r="AC11" s="13">
        <v>86.96</v>
      </c>
      <c r="AD11" s="2">
        <f t="shared" si="0"/>
        <v>2.4799999999999898</v>
      </c>
      <c r="AE11" s="196">
        <f t="shared" si="1"/>
        <v>-1.4058956916099929E-2</v>
      </c>
    </row>
    <row r="12" spans="1:31" x14ac:dyDescent="0.25">
      <c r="W12" s="191">
        <v>42269</v>
      </c>
      <c r="X12" s="13">
        <v>88.98</v>
      </c>
      <c r="Y12" s="13">
        <v>89.7</v>
      </c>
      <c r="Z12" s="13">
        <v>87.66</v>
      </c>
      <c r="AA12" s="13">
        <v>88.2</v>
      </c>
      <c r="AB12" s="137">
        <v>7396300</v>
      </c>
      <c r="AC12" s="13">
        <v>88.2</v>
      </c>
      <c r="AD12" s="2">
        <f t="shared" si="0"/>
        <v>2.0400000000000063</v>
      </c>
      <c r="AE12" s="196">
        <f t="shared" si="1"/>
        <v>-3.6592026215182871E-2</v>
      </c>
    </row>
    <row r="13" spans="1:31" x14ac:dyDescent="0.25">
      <c r="W13" s="191">
        <v>42268</v>
      </c>
      <c r="X13" s="13">
        <v>91.33</v>
      </c>
      <c r="Y13" s="13">
        <v>92.17</v>
      </c>
      <c r="Z13" s="13">
        <v>91</v>
      </c>
      <c r="AA13" s="13">
        <v>91.55</v>
      </c>
      <c r="AB13" s="137">
        <v>2961600</v>
      </c>
      <c r="AC13" s="13">
        <v>91.55</v>
      </c>
      <c r="AD13" s="2">
        <f t="shared" si="0"/>
        <v>1.1700000000000017</v>
      </c>
      <c r="AE13" s="196">
        <f t="shared" si="1"/>
        <v>5.2706709124850093E-3</v>
      </c>
    </row>
    <row r="14" spans="1:31" x14ac:dyDescent="0.25">
      <c r="W14" s="191">
        <v>42265</v>
      </c>
      <c r="X14" s="13">
        <v>92.41</v>
      </c>
      <c r="Y14" s="13">
        <v>92.6</v>
      </c>
      <c r="Z14" s="13">
        <v>90.53</v>
      </c>
      <c r="AA14" s="13">
        <v>91.07</v>
      </c>
      <c r="AB14" s="137">
        <v>10335600</v>
      </c>
      <c r="AC14" s="13">
        <v>91.07</v>
      </c>
      <c r="AD14" s="2">
        <f t="shared" si="0"/>
        <v>2.0699999999999932</v>
      </c>
      <c r="AE14" s="196">
        <f t="shared" si="1"/>
        <v>-2.400600150037524E-2</v>
      </c>
    </row>
    <row r="15" spans="1:31" x14ac:dyDescent="0.25">
      <c r="W15" s="191">
        <v>42264</v>
      </c>
      <c r="X15" s="13">
        <v>93.89</v>
      </c>
      <c r="Y15" s="13">
        <v>94.92</v>
      </c>
      <c r="Z15" s="13">
        <v>93.14</v>
      </c>
      <c r="AA15" s="13">
        <v>93.31</v>
      </c>
      <c r="AB15" s="137">
        <v>5163400</v>
      </c>
      <c r="AC15" s="13">
        <v>93.31</v>
      </c>
      <c r="AD15" s="2">
        <f t="shared" si="0"/>
        <v>1.7800000000000011</v>
      </c>
      <c r="AE15" s="196">
        <f t="shared" si="1"/>
        <v>-6.7064083457525347E-3</v>
      </c>
    </row>
    <row r="16" spans="1:31" x14ac:dyDescent="0.25">
      <c r="W16" s="191">
        <v>42263</v>
      </c>
      <c r="X16" s="13">
        <v>92.72</v>
      </c>
      <c r="Y16" s="13">
        <v>94.11</v>
      </c>
      <c r="Z16" s="13">
        <v>92.68</v>
      </c>
      <c r="AA16" s="13">
        <v>93.94</v>
      </c>
      <c r="AB16" s="137">
        <v>3504200</v>
      </c>
      <c r="AC16" s="13">
        <v>93.94</v>
      </c>
      <c r="AD16" s="2">
        <f t="shared" si="0"/>
        <v>1.4299999999999926</v>
      </c>
      <c r="AE16" s="196">
        <f t="shared" si="1"/>
        <v>1.3595166163141936E-2</v>
      </c>
    </row>
    <row r="17" spans="9:31" x14ac:dyDescent="0.25">
      <c r="W17" s="191">
        <v>42262</v>
      </c>
      <c r="X17" s="13">
        <v>92.62</v>
      </c>
      <c r="Y17" s="13">
        <v>93.11</v>
      </c>
      <c r="Z17" s="13">
        <v>92.08</v>
      </c>
      <c r="AA17" s="13">
        <v>92.68</v>
      </c>
      <c r="AB17" s="137">
        <v>4104000</v>
      </c>
      <c r="AC17" s="13">
        <v>92.68</v>
      </c>
      <c r="AD17" s="2">
        <f t="shared" si="0"/>
        <v>1.0300000000000011</v>
      </c>
      <c r="AE17" s="196">
        <f t="shared" si="1"/>
        <v>9.2562343460742547E-3</v>
      </c>
    </row>
    <row r="18" spans="9:31" x14ac:dyDescent="0.25">
      <c r="W18" s="191">
        <v>42261</v>
      </c>
      <c r="X18" s="13">
        <v>92.3</v>
      </c>
      <c r="Y18" s="13">
        <v>92.44</v>
      </c>
      <c r="Z18" s="13">
        <v>91.39</v>
      </c>
      <c r="AA18" s="13">
        <v>91.83</v>
      </c>
      <c r="AB18" s="137">
        <v>3286000</v>
      </c>
      <c r="AC18" s="13">
        <v>91.83</v>
      </c>
      <c r="AD18" s="2">
        <f t="shared" si="0"/>
        <v>1.0499999999999972</v>
      </c>
      <c r="AE18" s="196">
        <f t="shared" si="1"/>
        <v>-5.4153579551607933E-3</v>
      </c>
    </row>
    <row r="19" spans="9:31" x14ac:dyDescent="0.25">
      <c r="I19" s="2"/>
      <c r="W19" s="191">
        <v>42258</v>
      </c>
      <c r="X19" s="13">
        <v>91.2</v>
      </c>
      <c r="Y19" s="13">
        <v>92.34</v>
      </c>
      <c r="Z19" s="13">
        <v>91</v>
      </c>
      <c r="AA19" s="13">
        <v>92.33</v>
      </c>
      <c r="AB19" s="137">
        <v>4446900</v>
      </c>
      <c r="AC19" s="13">
        <v>92.33</v>
      </c>
      <c r="AD19" s="2">
        <f t="shared" si="0"/>
        <v>1.3400000000000034</v>
      </c>
      <c r="AE19" s="196">
        <f t="shared" si="1"/>
        <v>1.0175054704595121E-2</v>
      </c>
    </row>
    <row r="20" spans="9:31" x14ac:dyDescent="0.25">
      <c r="W20" s="191">
        <v>42257</v>
      </c>
      <c r="X20" s="13">
        <v>92.04</v>
      </c>
      <c r="Y20" s="13">
        <v>92.09</v>
      </c>
      <c r="Z20" s="13">
        <v>90.89</v>
      </c>
      <c r="AA20" s="13">
        <v>91.4</v>
      </c>
      <c r="AB20" s="137">
        <v>6117200</v>
      </c>
      <c r="AC20" s="13">
        <v>91.4</v>
      </c>
      <c r="AD20" s="2">
        <f t="shared" si="0"/>
        <v>1.2000000000000028</v>
      </c>
      <c r="AE20" s="196">
        <f t="shared" si="1"/>
        <v>-4.8992923244418618E-3</v>
      </c>
    </row>
    <row r="21" spans="9:31" x14ac:dyDescent="0.25">
      <c r="W21" s="191">
        <v>42256</v>
      </c>
      <c r="X21" s="13">
        <v>93.65</v>
      </c>
      <c r="Y21" s="13">
        <v>93.84</v>
      </c>
      <c r="Z21" s="13">
        <v>91.74</v>
      </c>
      <c r="AA21" s="13">
        <v>91.85</v>
      </c>
      <c r="AB21" s="137">
        <v>4760700</v>
      </c>
      <c r="AC21" s="13">
        <v>91.85</v>
      </c>
      <c r="AD21" s="2">
        <f t="shared" si="0"/>
        <v>2.1000000000000085</v>
      </c>
      <c r="AE21" s="196">
        <f t="shared" si="1"/>
        <v>-1.0450333979745707E-2</v>
      </c>
    </row>
    <row r="22" spans="9:31" x14ac:dyDescent="0.25">
      <c r="W22" s="191">
        <v>42255</v>
      </c>
      <c r="X22" s="13">
        <v>92.15</v>
      </c>
      <c r="Y22" s="13">
        <v>92.96</v>
      </c>
      <c r="Z22" s="13">
        <v>91.95</v>
      </c>
      <c r="AA22" s="13">
        <v>92.82</v>
      </c>
      <c r="AB22" s="137">
        <v>4800100</v>
      </c>
      <c r="AC22" s="13">
        <v>92.82</v>
      </c>
      <c r="AD22" s="2">
        <f t="shared" si="0"/>
        <v>1.0099999999999909</v>
      </c>
      <c r="AE22" s="196">
        <f t="shared" si="1"/>
        <v>2.3599470666078259E-2</v>
      </c>
    </row>
    <row r="23" spans="9:31" x14ac:dyDescent="0.25">
      <c r="W23" s="191">
        <v>42251</v>
      </c>
      <c r="X23" s="13">
        <v>90.82</v>
      </c>
      <c r="Y23" s="13">
        <v>91.15</v>
      </c>
      <c r="Z23" s="13">
        <v>90.36</v>
      </c>
      <c r="AA23" s="13">
        <v>90.68</v>
      </c>
      <c r="AB23" s="137">
        <v>4562800</v>
      </c>
      <c r="AC23" s="13">
        <v>90.68</v>
      </c>
      <c r="AD23" s="2">
        <f t="shared" si="0"/>
        <v>0.79000000000000625</v>
      </c>
      <c r="AE23" s="196">
        <f t="shared" si="1"/>
        <v>-1.3382656947013238E-2</v>
      </c>
    </row>
    <row r="24" spans="9:31" x14ac:dyDescent="0.25">
      <c r="W24" s="191">
        <v>42250</v>
      </c>
      <c r="X24" s="13">
        <v>92</v>
      </c>
      <c r="Y24" s="13">
        <v>92.58</v>
      </c>
      <c r="Z24" s="13">
        <v>91.64</v>
      </c>
      <c r="AA24" s="13">
        <v>91.91</v>
      </c>
      <c r="AB24" s="137">
        <v>4490400</v>
      </c>
      <c r="AC24" s="13">
        <v>91.91</v>
      </c>
      <c r="AD24" s="2">
        <f t="shared" si="0"/>
        <v>0.93999999999999773</v>
      </c>
      <c r="AE24" s="196">
        <f t="shared" si="1"/>
        <v>7.3432704953968475E-3</v>
      </c>
    </row>
    <row r="25" spans="9:31" x14ac:dyDescent="0.25">
      <c r="W25" s="191">
        <v>42249</v>
      </c>
      <c r="X25" s="13">
        <v>90.94</v>
      </c>
      <c r="Y25" s="13">
        <v>91.26</v>
      </c>
      <c r="Z25" s="13">
        <v>89.97</v>
      </c>
      <c r="AA25" s="13">
        <v>91.24</v>
      </c>
      <c r="AB25" s="137">
        <v>5636400</v>
      </c>
      <c r="AC25" s="13">
        <v>91.24</v>
      </c>
      <c r="AD25" s="2">
        <f t="shared" si="0"/>
        <v>1.2900000000000063</v>
      </c>
      <c r="AE25" s="196">
        <f t="shared" si="1"/>
        <v>1.6941596076682996E-2</v>
      </c>
    </row>
    <row r="26" spans="9:31" x14ac:dyDescent="0.25">
      <c r="W26" s="191">
        <v>42248</v>
      </c>
      <c r="X26" s="13">
        <v>89.49</v>
      </c>
      <c r="Y26" s="13">
        <v>90.68</v>
      </c>
      <c r="Z26" s="13">
        <v>89.28</v>
      </c>
      <c r="AA26" s="13">
        <v>89.72</v>
      </c>
      <c r="AB26" s="137">
        <v>6778500</v>
      </c>
      <c r="AC26" s="13">
        <v>89.72</v>
      </c>
      <c r="AD26" s="2">
        <f t="shared" si="0"/>
        <v>1.4000000000000057</v>
      </c>
      <c r="AE26" s="196">
        <f t="shared" si="1"/>
        <v>-2.0630935487392255E-2</v>
      </c>
    </row>
    <row r="27" spans="9:31" x14ac:dyDescent="0.25">
      <c r="W27" s="191">
        <v>42247</v>
      </c>
      <c r="X27" s="13">
        <v>91.21</v>
      </c>
      <c r="Y27" s="13">
        <v>92.62</v>
      </c>
      <c r="Z27" s="13">
        <v>90.54</v>
      </c>
      <c r="AA27" s="13">
        <v>91.61</v>
      </c>
      <c r="AB27" s="137">
        <v>7004500</v>
      </c>
      <c r="AC27" s="13">
        <v>91.61</v>
      </c>
      <c r="AD27" s="2">
        <f t="shared" si="0"/>
        <v>2.0799999999999983</v>
      </c>
      <c r="AE27" s="196">
        <f t="shared" si="1"/>
        <v>-1.7481767481767441E-2</v>
      </c>
    </row>
    <row r="28" spans="9:31" x14ac:dyDescent="0.25">
      <c r="W28" s="191">
        <v>42244</v>
      </c>
      <c r="X28" s="13">
        <v>92.85</v>
      </c>
      <c r="Y28" s="13">
        <v>93.55</v>
      </c>
      <c r="Z28" s="13">
        <v>92.67</v>
      </c>
      <c r="AA28" s="13">
        <v>93.24</v>
      </c>
      <c r="AB28" s="137">
        <v>5230200</v>
      </c>
      <c r="AC28" s="13">
        <v>93.24</v>
      </c>
      <c r="AD28" s="2">
        <f t="shared" si="0"/>
        <v>0.87999999999999545</v>
      </c>
      <c r="AE28" s="196">
        <f t="shared" si="1"/>
        <v>-3.2164683177871023E-4</v>
      </c>
    </row>
    <row r="29" spans="9:31" x14ac:dyDescent="0.25">
      <c r="W29" s="191">
        <v>42243</v>
      </c>
      <c r="X29" s="13">
        <v>92.52</v>
      </c>
      <c r="Y29" s="13">
        <v>93.48</v>
      </c>
      <c r="Z29" s="13">
        <v>91.55</v>
      </c>
      <c r="AA29" s="13">
        <v>93.27</v>
      </c>
      <c r="AB29" s="137">
        <v>7452100</v>
      </c>
      <c r="AC29" s="13">
        <v>93.27</v>
      </c>
      <c r="AD29" s="2">
        <f t="shared" si="0"/>
        <v>1.9300000000000068</v>
      </c>
      <c r="AE29" s="196">
        <f t="shared" si="1"/>
        <v>1.8676277850589784E-2</v>
      </c>
    </row>
    <row r="30" spans="9:31" x14ac:dyDescent="0.25">
      <c r="W30" s="191">
        <v>42242</v>
      </c>
      <c r="X30" s="13">
        <v>90.69</v>
      </c>
      <c r="Y30" s="13">
        <v>91.69</v>
      </c>
      <c r="Z30" s="13">
        <v>88.81</v>
      </c>
      <c r="AA30" s="13">
        <v>91.56</v>
      </c>
      <c r="AB30" s="137">
        <v>7367100</v>
      </c>
      <c r="AC30" s="13">
        <v>91.56</v>
      </c>
      <c r="AD30" s="2">
        <f t="shared" si="0"/>
        <v>2.8799999999999955</v>
      </c>
      <c r="AE30" s="196">
        <f t="shared" si="1"/>
        <v>3.1081081081081097E-2</v>
      </c>
    </row>
    <row r="31" spans="9:31" x14ac:dyDescent="0.25">
      <c r="W31" s="191">
        <v>42241</v>
      </c>
      <c r="X31" s="13">
        <v>93.36</v>
      </c>
      <c r="Y31" s="13">
        <v>93.75</v>
      </c>
      <c r="Z31" s="13">
        <v>88.69</v>
      </c>
      <c r="AA31" s="13">
        <v>88.8</v>
      </c>
      <c r="AB31" s="137">
        <v>8259800</v>
      </c>
      <c r="AC31" s="13">
        <v>88.8</v>
      </c>
      <c r="AD31" s="2">
        <f t="shared" si="0"/>
        <v>5.0600000000000023</v>
      </c>
      <c r="AE31" s="196">
        <f t="shared" si="1"/>
        <v>-2.2779795311984263E-2</v>
      </c>
    </row>
    <row r="32" spans="9:31" x14ac:dyDescent="0.25">
      <c r="W32" s="191">
        <v>42240</v>
      </c>
      <c r="X32" s="13">
        <v>88.67</v>
      </c>
      <c r="Y32" s="13">
        <v>93.19</v>
      </c>
      <c r="Z32" s="13">
        <v>87.17</v>
      </c>
      <c r="AA32" s="13">
        <v>90.87</v>
      </c>
      <c r="AB32" s="137">
        <v>10711700</v>
      </c>
      <c r="AC32" s="13">
        <v>90.87</v>
      </c>
      <c r="AD32" s="2">
        <f t="shared" si="0"/>
        <v>6.019999999999996</v>
      </c>
      <c r="AE32" s="196">
        <f t="shared" si="1"/>
        <v>-2.3008278679711891E-2</v>
      </c>
    </row>
    <row r="33" spans="15:31" x14ac:dyDescent="0.25">
      <c r="W33" s="191">
        <v>42237</v>
      </c>
      <c r="X33" s="13">
        <v>94.96</v>
      </c>
      <c r="Y33" s="13">
        <v>95.22</v>
      </c>
      <c r="Z33" s="13">
        <v>92.92</v>
      </c>
      <c r="AA33" s="13">
        <v>93.01</v>
      </c>
      <c r="AB33" s="137">
        <v>7612800</v>
      </c>
      <c r="AC33" s="13">
        <v>93.01</v>
      </c>
      <c r="AD33" s="2">
        <f t="shared" si="0"/>
        <v>2.2999999999999972</v>
      </c>
      <c r="AE33" s="196">
        <f t="shared" si="1"/>
        <v>-2.9325819244416462E-2</v>
      </c>
    </row>
    <row r="34" spans="15:31" x14ac:dyDescent="0.25">
      <c r="W34" s="191">
        <v>42236</v>
      </c>
      <c r="X34" s="13">
        <v>97.5</v>
      </c>
      <c r="Y34" s="13">
        <v>98.15</v>
      </c>
      <c r="Z34" s="13">
        <v>95.82</v>
      </c>
      <c r="AA34" s="13">
        <v>95.82</v>
      </c>
      <c r="AB34" s="137">
        <v>6078700</v>
      </c>
      <c r="AC34" s="13">
        <v>95.82</v>
      </c>
      <c r="AD34" s="2">
        <f t="shared" si="0"/>
        <v>2.3300000000000125</v>
      </c>
      <c r="AE34" s="196">
        <f t="shared" si="1"/>
        <v>-2.4335607371958057E-2</v>
      </c>
    </row>
    <row r="35" spans="15:31" x14ac:dyDescent="0.25">
      <c r="W35" s="191">
        <v>42235</v>
      </c>
      <c r="X35" s="13">
        <v>98.7</v>
      </c>
      <c r="Y35" s="13">
        <v>99.37</v>
      </c>
      <c r="Z35" s="13">
        <v>97.87</v>
      </c>
      <c r="AA35" s="13">
        <v>98.21</v>
      </c>
      <c r="AB35" s="137">
        <v>3616300</v>
      </c>
      <c r="AC35" s="13">
        <v>98.21</v>
      </c>
      <c r="AD35" s="2">
        <f t="shared" si="0"/>
        <v>1.5</v>
      </c>
      <c r="AE35" s="196">
        <f t="shared" si="1"/>
        <v>-1.207122019917517E-2</v>
      </c>
    </row>
    <row r="36" spans="15:31" x14ac:dyDescent="0.25">
      <c r="W36" s="191">
        <v>42234</v>
      </c>
      <c r="X36" s="13">
        <v>98.96</v>
      </c>
      <c r="Y36" s="13">
        <v>100.02</v>
      </c>
      <c r="Z36" s="13">
        <v>98.96</v>
      </c>
      <c r="AA36" s="13">
        <v>99.41</v>
      </c>
      <c r="AB36" s="137">
        <v>4579300</v>
      </c>
      <c r="AC36" s="13">
        <v>99.41</v>
      </c>
      <c r="AD36" s="2">
        <f t="shared" si="0"/>
        <v>1.0600000000000023</v>
      </c>
      <c r="AE36" s="196">
        <f t="shared" si="1"/>
        <v>5.0322061191621081E-4</v>
      </c>
    </row>
    <row r="37" spans="15:31" x14ac:dyDescent="0.25">
      <c r="W37" s="191">
        <v>42233</v>
      </c>
      <c r="X37" s="13">
        <v>98.13</v>
      </c>
      <c r="Y37" s="13">
        <v>99.43</v>
      </c>
      <c r="Z37" s="13">
        <v>97.61</v>
      </c>
      <c r="AA37" s="13">
        <v>99.36</v>
      </c>
      <c r="AB37" s="137">
        <v>4227100</v>
      </c>
      <c r="AC37" s="13">
        <v>99.36</v>
      </c>
      <c r="AD37" s="2">
        <f t="shared" si="0"/>
        <v>1.8200000000000074</v>
      </c>
      <c r="AE37" s="196">
        <f t="shared" si="1"/>
        <v>6.6869300911853724E-3</v>
      </c>
    </row>
    <row r="38" spans="15:31" x14ac:dyDescent="0.25">
      <c r="W38" s="191">
        <v>42230</v>
      </c>
      <c r="X38" s="13">
        <v>98.11</v>
      </c>
      <c r="Y38" s="13">
        <v>98.88</v>
      </c>
      <c r="Z38" s="13">
        <v>97.99</v>
      </c>
      <c r="AA38" s="13">
        <v>98.7</v>
      </c>
      <c r="AB38" s="137">
        <v>4413300</v>
      </c>
      <c r="AC38" s="13">
        <v>98.7</v>
      </c>
      <c r="AD38" s="2">
        <f t="shared" si="0"/>
        <v>0.89000000000000057</v>
      </c>
      <c r="AE38" s="196">
        <f t="shared" si="1"/>
        <v>3.252693636918158E-3</v>
      </c>
    </row>
    <row r="39" spans="15:31" ht="20.25" thickBot="1" x14ac:dyDescent="0.35">
      <c r="P39" s="264" t="s">
        <v>83</v>
      </c>
      <c r="Q39" s="264"/>
      <c r="T39" s="133" t="s">
        <v>144</v>
      </c>
      <c r="W39" s="191">
        <v>42229</v>
      </c>
      <c r="X39" s="13">
        <v>98.54</v>
      </c>
      <c r="Y39" s="13">
        <v>99</v>
      </c>
      <c r="Z39" s="13">
        <v>98.06</v>
      </c>
      <c r="AA39" s="13">
        <v>98.38</v>
      </c>
      <c r="AB39" s="137">
        <v>4689900</v>
      </c>
      <c r="AC39" s="13">
        <v>98.38</v>
      </c>
      <c r="AD39" s="2">
        <f t="shared" si="0"/>
        <v>0.93999999999999773</v>
      </c>
      <c r="AE39" s="196">
        <f t="shared" si="1"/>
        <v>-3.1411490525888874E-3</v>
      </c>
    </row>
    <row r="40" spans="15:31" ht="15.75" thickTop="1" x14ac:dyDescent="0.25">
      <c r="O40" s="2"/>
      <c r="P40" s="125">
        <v>1.1000000000000001</v>
      </c>
      <c r="Q40" s="125">
        <f>P40*$Q$4</f>
        <v>101.80500000000001</v>
      </c>
      <c r="T40" s="186" t="s">
        <v>126</v>
      </c>
      <c r="U40" s="140">
        <v>88.36</v>
      </c>
      <c r="W40" s="191">
        <v>42228</v>
      </c>
      <c r="X40" s="13">
        <v>97.25</v>
      </c>
      <c r="Y40" s="13">
        <v>98.84</v>
      </c>
      <c r="Z40" s="13">
        <v>96.65</v>
      </c>
      <c r="AA40" s="13">
        <v>98.69</v>
      </c>
      <c r="AB40" s="137">
        <v>4618800</v>
      </c>
      <c r="AC40" s="13">
        <v>98.69</v>
      </c>
      <c r="AD40" s="2">
        <f t="shared" si="0"/>
        <v>2.1899999999999977</v>
      </c>
      <c r="AE40" s="196" t="e">
        <f t="shared" si="1"/>
        <v>#DIV/0!</v>
      </c>
    </row>
    <row r="41" spans="15:31" x14ac:dyDescent="0.25">
      <c r="O41" s="2"/>
      <c r="P41" s="125">
        <v>1.0900000000000001</v>
      </c>
      <c r="Q41" s="125">
        <f t="shared" ref="Q41:Q60" si="2">P41*$Q$4</f>
        <v>100.87950000000001</v>
      </c>
      <c r="T41" s="135" t="s">
        <v>127</v>
      </c>
      <c r="U41" s="130">
        <v>87.49</v>
      </c>
      <c r="W41" s="191">
        <v>42228</v>
      </c>
      <c r="X41" s="13" t="s">
        <v>355</v>
      </c>
      <c r="Y41" s="13"/>
      <c r="Z41" s="13"/>
      <c r="AA41" s="13"/>
      <c r="AB41" s="137"/>
      <c r="AC41" s="13"/>
      <c r="AD41" s="2">
        <f t="shared" si="0"/>
        <v>0</v>
      </c>
      <c r="AE41" s="196">
        <f t="shared" si="1"/>
        <v>-1</v>
      </c>
    </row>
    <row r="42" spans="15:31" x14ac:dyDescent="0.25">
      <c r="O42" s="2"/>
      <c r="P42" s="125">
        <v>1.08</v>
      </c>
      <c r="Q42" s="125">
        <f t="shared" si="2"/>
        <v>99.954000000000008</v>
      </c>
      <c r="T42" s="135" t="s">
        <v>128</v>
      </c>
      <c r="U42" s="130" t="s">
        <v>348</v>
      </c>
      <c r="W42" s="191">
        <v>42227</v>
      </c>
      <c r="X42" s="13">
        <v>98.68</v>
      </c>
      <c r="Y42" s="13">
        <v>98.89</v>
      </c>
      <c r="Z42" s="13">
        <v>98</v>
      </c>
      <c r="AA42" s="13">
        <v>98.61</v>
      </c>
      <c r="AB42" s="137">
        <v>7671400</v>
      </c>
      <c r="AC42" s="13">
        <v>97.97</v>
      </c>
      <c r="AD42" s="2">
        <f t="shared" si="0"/>
        <v>0.89000000000000057</v>
      </c>
      <c r="AE42" s="196">
        <f t="shared" si="1"/>
        <v>-9.4034378159758569E-3</v>
      </c>
    </row>
    <row r="43" spans="15:31" x14ac:dyDescent="0.25">
      <c r="O43" s="2"/>
      <c r="P43" s="125">
        <v>1.07</v>
      </c>
      <c r="Q43" s="125">
        <f t="shared" si="2"/>
        <v>99.028500000000008</v>
      </c>
      <c r="T43" s="135" t="s">
        <v>129</v>
      </c>
      <c r="U43" s="130" t="s">
        <v>349</v>
      </c>
      <c r="W43" s="191">
        <v>42226</v>
      </c>
      <c r="X43" s="13">
        <v>98.85</v>
      </c>
      <c r="Y43" s="13">
        <v>99.79</v>
      </c>
      <c r="Z43" s="13">
        <v>98.85</v>
      </c>
      <c r="AA43" s="13">
        <v>99.55</v>
      </c>
      <c r="AB43" s="137">
        <v>6068400</v>
      </c>
      <c r="AC43" s="13">
        <v>98.9</v>
      </c>
      <c r="AD43" s="2">
        <f t="shared" si="0"/>
        <v>0.94000000000001194</v>
      </c>
      <c r="AE43" s="196">
        <f t="shared" si="1"/>
        <v>1.2800819252432261E-2</v>
      </c>
    </row>
    <row r="44" spans="15:31" x14ac:dyDescent="0.25">
      <c r="O44" s="2"/>
      <c r="P44" s="125">
        <v>1.06</v>
      </c>
      <c r="Q44" s="125">
        <f t="shared" si="2"/>
        <v>98.103000000000009</v>
      </c>
      <c r="T44" s="135" t="s">
        <v>130</v>
      </c>
      <c r="U44" s="130">
        <v>109.75</v>
      </c>
      <c r="W44" s="191">
        <v>42223</v>
      </c>
      <c r="X44" s="13">
        <v>98.72</v>
      </c>
      <c r="Y44" s="13">
        <v>98.99</v>
      </c>
      <c r="Z44" s="13">
        <v>98</v>
      </c>
      <c r="AA44" s="13">
        <v>98.29</v>
      </c>
      <c r="AB44" s="137">
        <v>2897100</v>
      </c>
      <c r="AC44" s="13">
        <v>97.65</v>
      </c>
      <c r="AD44" s="2">
        <f t="shared" si="0"/>
        <v>0.98999999999999488</v>
      </c>
      <c r="AE44" s="196">
        <f t="shared" si="1"/>
        <v>-7.0164734594264644E-3</v>
      </c>
    </row>
    <row r="45" spans="15:31" x14ac:dyDescent="0.25">
      <c r="O45" s="2"/>
      <c r="P45" s="125">
        <v>1.05</v>
      </c>
      <c r="Q45" s="125">
        <f t="shared" si="2"/>
        <v>97.177499999999995</v>
      </c>
      <c r="T45" s="135" t="s">
        <v>131</v>
      </c>
      <c r="U45" s="130">
        <v>1.08731</v>
      </c>
      <c r="W45" s="191">
        <v>42222</v>
      </c>
      <c r="X45" s="13">
        <v>98.99</v>
      </c>
      <c r="Y45" s="13">
        <v>99.21</v>
      </c>
      <c r="Z45" s="13">
        <v>98.36</v>
      </c>
      <c r="AA45" s="13">
        <v>98.98</v>
      </c>
      <c r="AB45" s="137">
        <v>4198400</v>
      </c>
      <c r="AC45" s="13">
        <v>98.34</v>
      </c>
      <c r="AD45" s="2">
        <f t="shared" si="0"/>
        <v>0.84999999999999432</v>
      </c>
      <c r="AE45" s="196">
        <f t="shared" si="1"/>
        <v>1.1198208286673506E-3</v>
      </c>
    </row>
    <row r="46" spans="15:31" x14ac:dyDescent="0.25">
      <c r="O46" s="2"/>
      <c r="P46" s="125">
        <v>1.04</v>
      </c>
      <c r="Q46" s="125">
        <f t="shared" si="2"/>
        <v>96.251999999999995</v>
      </c>
      <c r="T46" s="135" t="s">
        <v>157</v>
      </c>
      <c r="U46" s="130" t="s">
        <v>350</v>
      </c>
      <c r="W46" s="191">
        <v>42221</v>
      </c>
      <c r="X46" s="13">
        <v>99.97</v>
      </c>
      <c r="Y46" s="13">
        <v>100.13</v>
      </c>
      <c r="Z46" s="13">
        <v>98.73</v>
      </c>
      <c r="AA46" s="13">
        <v>98.87</v>
      </c>
      <c r="AB46" s="137">
        <v>3895600</v>
      </c>
      <c r="AC46" s="13">
        <v>98.23</v>
      </c>
      <c r="AD46" s="2">
        <f t="shared" si="0"/>
        <v>1.3999999999999915</v>
      </c>
      <c r="AE46" s="196">
        <f t="shared" si="1"/>
        <v>-1.626181522512371E-3</v>
      </c>
    </row>
    <row r="47" spans="15:31" x14ac:dyDescent="0.25">
      <c r="O47" s="2"/>
      <c r="P47" s="125">
        <v>1.03</v>
      </c>
      <c r="Q47" s="125">
        <f t="shared" si="2"/>
        <v>95.326499999999996</v>
      </c>
      <c r="T47" s="135"/>
      <c r="U47" s="130"/>
      <c r="W47" s="191">
        <v>42220</v>
      </c>
      <c r="X47" s="13">
        <v>100.03</v>
      </c>
      <c r="Y47" s="13">
        <v>100.12</v>
      </c>
      <c r="Z47" s="13">
        <v>98.91</v>
      </c>
      <c r="AA47" s="13">
        <v>99.03</v>
      </c>
      <c r="AB47" s="137">
        <v>5557600</v>
      </c>
      <c r="AC47" s="13">
        <v>98.39</v>
      </c>
      <c r="AD47" s="2">
        <f t="shared" si="0"/>
        <v>1.210000000000008</v>
      </c>
      <c r="AE47" s="196">
        <f t="shared" si="1"/>
        <v>-3.84732206135463E-3</v>
      </c>
    </row>
    <row r="48" spans="15:31" x14ac:dyDescent="0.25">
      <c r="O48" s="2"/>
      <c r="P48" s="125">
        <v>1.02</v>
      </c>
      <c r="Q48" s="125">
        <f t="shared" si="2"/>
        <v>94.400999999999996</v>
      </c>
      <c r="T48" s="135" t="s">
        <v>133</v>
      </c>
      <c r="U48" s="130" t="s">
        <v>351</v>
      </c>
      <c r="W48" s="191">
        <v>42219</v>
      </c>
      <c r="X48" s="13">
        <v>100.31</v>
      </c>
      <c r="Y48" s="13">
        <v>100.31</v>
      </c>
      <c r="Z48" s="13">
        <v>98.18</v>
      </c>
      <c r="AA48" s="13">
        <v>99.42</v>
      </c>
      <c r="AB48" s="137">
        <v>7123700</v>
      </c>
      <c r="AC48" s="13">
        <v>98.77</v>
      </c>
      <c r="AD48" s="2">
        <f t="shared" si="0"/>
        <v>2.1299999999999955</v>
      </c>
      <c r="AE48" s="196">
        <f t="shared" si="1"/>
        <v>-8.9303632349989615E-3</v>
      </c>
    </row>
    <row r="49" spans="15:31" x14ac:dyDescent="0.25">
      <c r="O49" s="2"/>
      <c r="P49" s="125">
        <v>1.01</v>
      </c>
      <c r="Q49" s="125">
        <f t="shared" si="2"/>
        <v>93.475499999999997</v>
      </c>
      <c r="T49" s="135" t="s">
        <v>134</v>
      </c>
      <c r="U49" s="130" t="s">
        <v>352</v>
      </c>
      <c r="W49" s="191">
        <v>42216</v>
      </c>
      <c r="X49" s="13">
        <v>100.92</v>
      </c>
      <c r="Y49" s="13">
        <v>101.49</v>
      </c>
      <c r="Z49" s="13">
        <v>100.25</v>
      </c>
      <c r="AA49" s="13">
        <v>100.31</v>
      </c>
      <c r="AB49" s="137">
        <v>7217200</v>
      </c>
      <c r="AC49" s="13">
        <v>99.66</v>
      </c>
      <c r="AD49" s="2">
        <f t="shared" si="0"/>
        <v>1.2399999999999949</v>
      </c>
      <c r="AE49" s="196">
        <f t="shared" si="1"/>
        <v>-4.1966426858512929E-3</v>
      </c>
    </row>
    <row r="50" spans="15:31" x14ac:dyDescent="0.25">
      <c r="O50" s="2"/>
      <c r="P50" s="125">
        <v>1</v>
      </c>
      <c r="Q50" s="125">
        <f t="shared" si="2"/>
        <v>92.55</v>
      </c>
      <c r="T50" s="135" t="s">
        <v>135</v>
      </c>
      <c r="U50" s="132">
        <v>4624219</v>
      </c>
      <c r="W50" s="191">
        <v>42215</v>
      </c>
      <c r="X50" s="13">
        <v>99.38</v>
      </c>
      <c r="Y50" s="13">
        <v>101.29</v>
      </c>
      <c r="Z50" s="13">
        <v>99</v>
      </c>
      <c r="AA50" s="13">
        <v>100.73</v>
      </c>
      <c r="AB50" s="137">
        <v>6739100</v>
      </c>
      <c r="AC50" s="13">
        <v>100.08</v>
      </c>
      <c r="AD50" s="2">
        <f t="shared" si="0"/>
        <v>2.2900000000000063</v>
      </c>
      <c r="AE50" s="196">
        <f t="shared" si="1"/>
        <v>1.3776337115072979E-2</v>
      </c>
    </row>
    <row r="51" spans="15:31" x14ac:dyDescent="0.25">
      <c r="O51" s="2"/>
      <c r="P51" s="125">
        <v>0.99</v>
      </c>
      <c r="Q51" s="125">
        <f t="shared" si="2"/>
        <v>91.624499999999998</v>
      </c>
      <c r="T51" s="135" t="s">
        <v>140</v>
      </c>
      <c r="U51" s="132">
        <v>5795900</v>
      </c>
      <c r="W51" s="191">
        <v>42214</v>
      </c>
      <c r="X51" s="13">
        <v>99.09</v>
      </c>
      <c r="Y51" s="13">
        <v>99.58</v>
      </c>
      <c r="Z51" s="13">
        <v>97.59</v>
      </c>
      <c r="AA51" s="13">
        <v>99.36</v>
      </c>
      <c r="AB51" s="137">
        <v>11935800</v>
      </c>
      <c r="AC51" s="13">
        <v>98.72</v>
      </c>
      <c r="AD51" s="2">
        <f t="shared" si="0"/>
        <v>1.9899999999999949</v>
      </c>
      <c r="AE51" s="196">
        <f t="shared" si="1"/>
        <v>3.9662361435981452E-3</v>
      </c>
    </row>
    <row r="52" spans="15:31" x14ac:dyDescent="0.25">
      <c r="O52" s="2"/>
      <c r="P52" s="125">
        <v>0.98</v>
      </c>
      <c r="Q52" s="125">
        <f t="shared" si="2"/>
        <v>90.698999999999998</v>
      </c>
      <c r="T52" s="135" t="s">
        <v>136</v>
      </c>
      <c r="U52" s="130" t="s">
        <v>353</v>
      </c>
      <c r="W52" s="191">
        <v>42213</v>
      </c>
      <c r="X52" s="13">
        <v>99.03</v>
      </c>
      <c r="Y52" s="13">
        <v>99.28</v>
      </c>
      <c r="Z52" s="13">
        <v>98.02</v>
      </c>
      <c r="AA52" s="13">
        <v>98.97</v>
      </c>
      <c r="AB52" s="137">
        <v>5583000</v>
      </c>
      <c r="AC52" s="13">
        <v>98.33</v>
      </c>
      <c r="AD52" s="2">
        <f t="shared" si="0"/>
        <v>1.2600000000000051</v>
      </c>
      <c r="AE52" s="196">
        <f t="shared" si="1"/>
        <v>1.0180189351520763E-3</v>
      </c>
    </row>
    <row r="53" spans="15:31" x14ac:dyDescent="0.25">
      <c r="P53" s="125">
        <v>0.97</v>
      </c>
      <c r="Q53" s="125">
        <f t="shared" si="2"/>
        <v>89.773499999999999</v>
      </c>
      <c r="T53" s="135" t="s">
        <v>141</v>
      </c>
      <c r="U53" s="130">
        <v>12.87</v>
      </c>
      <c r="W53" s="191">
        <v>42212</v>
      </c>
      <c r="X53" s="13">
        <v>98.78</v>
      </c>
      <c r="Y53" s="13">
        <v>99.54</v>
      </c>
      <c r="Z53" s="13">
        <v>98.38</v>
      </c>
      <c r="AA53" s="13">
        <v>98.87</v>
      </c>
      <c r="AB53" s="137">
        <v>7560400</v>
      </c>
      <c r="AC53" s="13">
        <v>98.23</v>
      </c>
      <c r="AD53" s="2">
        <f t="shared" si="0"/>
        <v>1.1600000000000108</v>
      </c>
      <c r="AE53" s="196">
        <f t="shared" si="1"/>
        <v>-4.4593088071348541E-3</v>
      </c>
    </row>
    <row r="54" spans="15:31" x14ac:dyDescent="0.25">
      <c r="P54" s="125">
        <v>0.96</v>
      </c>
      <c r="Q54" s="125">
        <f t="shared" si="2"/>
        <v>88.847999999999999</v>
      </c>
      <c r="T54" s="135" t="s">
        <v>142</v>
      </c>
      <c r="U54" s="130">
        <v>6.97</v>
      </c>
      <c r="W54" s="191">
        <v>42209</v>
      </c>
      <c r="X54" s="13">
        <v>101</v>
      </c>
      <c r="Y54" s="13">
        <v>101.19</v>
      </c>
      <c r="Z54" s="13">
        <v>99.26</v>
      </c>
      <c r="AA54" s="13">
        <v>99.31</v>
      </c>
      <c r="AB54" s="137">
        <v>6588000</v>
      </c>
      <c r="AC54" s="13">
        <v>98.67</v>
      </c>
      <c r="AD54" s="2">
        <f t="shared" si="0"/>
        <v>1.9299999999999926</v>
      </c>
      <c r="AE54" s="196">
        <f t="shared" si="1"/>
        <v>-1.8013535031847105E-2</v>
      </c>
    </row>
    <row r="55" spans="15:31" x14ac:dyDescent="0.25">
      <c r="P55" s="125">
        <v>0.95</v>
      </c>
      <c r="Q55" s="125">
        <f t="shared" si="2"/>
        <v>87.922499999999999</v>
      </c>
      <c r="T55" s="135" t="s">
        <v>137</v>
      </c>
      <c r="U55" s="130" t="s">
        <v>354</v>
      </c>
      <c r="W55" s="191">
        <v>42208</v>
      </c>
      <c r="X55" s="13">
        <v>102.18</v>
      </c>
      <c r="Y55" s="13">
        <v>102.19</v>
      </c>
      <c r="Z55" s="13">
        <v>100.74</v>
      </c>
      <c r="AA55" s="13">
        <v>101.14</v>
      </c>
      <c r="AB55" s="137">
        <v>5925700</v>
      </c>
      <c r="AC55" s="13">
        <v>100.48</v>
      </c>
      <c r="AD55" s="2">
        <f t="shared" si="0"/>
        <v>1.4500000000000028</v>
      </c>
      <c r="AE55" s="196">
        <f t="shared" si="1"/>
        <v>-4.0638318961244702E-3</v>
      </c>
    </row>
    <row r="56" spans="15:31" x14ac:dyDescent="0.25">
      <c r="P56" s="125">
        <v>0.94</v>
      </c>
      <c r="Q56" s="125">
        <f t="shared" si="2"/>
        <v>86.996999999999986</v>
      </c>
      <c r="W56" s="191">
        <v>42207</v>
      </c>
      <c r="X56" s="13">
        <v>102.26</v>
      </c>
      <c r="Y56" s="13">
        <v>102.5</v>
      </c>
      <c r="Z56" s="13">
        <v>100.89</v>
      </c>
      <c r="AA56" s="13">
        <v>101.55</v>
      </c>
      <c r="AB56" s="137">
        <v>9433700</v>
      </c>
      <c r="AC56" s="13">
        <v>100.89</v>
      </c>
      <c r="AD56" s="2">
        <f t="shared" si="0"/>
        <v>1.6099999999999994</v>
      </c>
      <c r="AE56" s="196">
        <f t="shared" si="1"/>
        <v>-1.1270090160721336E-2</v>
      </c>
    </row>
    <row r="57" spans="15:31" x14ac:dyDescent="0.25">
      <c r="P57" s="125">
        <v>0.93</v>
      </c>
      <c r="Q57" s="125">
        <f t="shared" si="2"/>
        <v>86.0715</v>
      </c>
      <c r="W57" s="191">
        <v>42206</v>
      </c>
      <c r="X57" s="13">
        <v>104.35</v>
      </c>
      <c r="Y57" s="13">
        <v>104.95</v>
      </c>
      <c r="Z57" s="13">
        <v>101.78</v>
      </c>
      <c r="AA57" s="13">
        <v>102.71</v>
      </c>
      <c r="AB57" s="137">
        <v>19540100</v>
      </c>
      <c r="AC57" s="13">
        <v>102.04</v>
      </c>
      <c r="AD57" s="2">
        <f t="shared" si="0"/>
        <v>3.1700000000000017</v>
      </c>
      <c r="AE57" s="196">
        <f t="shared" si="1"/>
        <v>-7.0335276967929961E-2</v>
      </c>
    </row>
    <row r="58" spans="15:31" x14ac:dyDescent="0.25">
      <c r="P58" s="125">
        <v>0.92</v>
      </c>
      <c r="Q58" s="125">
        <f t="shared" si="2"/>
        <v>85.146000000000001</v>
      </c>
      <c r="W58" s="191">
        <v>42205</v>
      </c>
      <c r="X58" s="13">
        <v>110.97</v>
      </c>
      <c r="Y58" s="13">
        <v>111.01</v>
      </c>
      <c r="Z58" s="13">
        <v>109.51</v>
      </c>
      <c r="AA58" s="13">
        <v>110.48</v>
      </c>
      <c r="AB58" s="137">
        <v>7487000</v>
      </c>
      <c r="AC58" s="13">
        <v>109.76</v>
      </c>
      <c r="AD58" s="2">
        <f t="shared" si="0"/>
        <v>1.5</v>
      </c>
      <c r="AE58" s="196">
        <f t="shared" si="1"/>
        <v>-2.3632066896926984E-3</v>
      </c>
    </row>
    <row r="59" spans="15:31" x14ac:dyDescent="0.25">
      <c r="P59" s="125">
        <v>0.91</v>
      </c>
      <c r="Q59" s="125">
        <f t="shared" si="2"/>
        <v>84.220500000000001</v>
      </c>
      <c r="W59" s="191">
        <v>42202</v>
      </c>
      <c r="X59" s="13">
        <v>111.26</v>
      </c>
      <c r="Y59" s="13">
        <v>111.47</v>
      </c>
      <c r="Z59" s="13">
        <v>110.6</v>
      </c>
      <c r="AA59" s="13">
        <v>110.74</v>
      </c>
      <c r="AB59" s="137">
        <v>3465100</v>
      </c>
      <c r="AC59" s="13">
        <v>110.02</v>
      </c>
      <c r="AD59" s="2">
        <f t="shared" si="0"/>
        <v>0.87000000000000455</v>
      </c>
      <c r="AE59" s="196">
        <f t="shared" si="1"/>
        <v>-4.704179482540316E-3</v>
      </c>
    </row>
    <row r="60" spans="15:31" x14ac:dyDescent="0.25">
      <c r="P60" s="125">
        <v>0.9</v>
      </c>
      <c r="Q60" s="125">
        <f t="shared" si="2"/>
        <v>83.295000000000002</v>
      </c>
      <c r="W60" s="191">
        <v>42201</v>
      </c>
      <c r="X60" s="13">
        <v>112.32</v>
      </c>
      <c r="Y60" s="13">
        <v>112.36</v>
      </c>
      <c r="Z60" s="13">
        <v>111.04</v>
      </c>
      <c r="AA60" s="13">
        <v>111.26</v>
      </c>
      <c r="AB60" s="137">
        <v>3063800</v>
      </c>
      <c r="AC60" s="13">
        <v>110.54</v>
      </c>
      <c r="AD60" s="2">
        <f t="shared" si="0"/>
        <v>1.3199999999999932</v>
      </c>
      <c r="AE60" s="196">
        <f t="shared" si="1"/>
        <v>9.0473174703786796E-5</v>
      </c>
    </row>
    <row r="61" spans="15:31" x14ac:dyDescent="0.25">
      <c r="W61" s="191">
        <v>42200</v>
      </c>
      <c r="X61" s="13">
        <v>111.5</v>
      </c>
      <c r="Y61" s="13">
        <v>111.83</v>
      </c>
      <c r="Z61" s="13">
        <v>110.81</v>
      </c>
      <c r="AA61" s="13">
        <v>111.25</v>
      </c>
      <c r="AB61" s="137">
        <v>2844500</v>
      </c>
      <c r="AC61" s="13">
        <v>110.53</v>
      </c>
      <c r="AD61" s="2">
        <f t="shared" si="0"/>
        <v>1.019999999999996</v>
      </c>
      <c r="AE61" s="196">
        <f t="shared" si="1"/>
        <v>-2.3467822005596162E-3</v>
      </c>
    </row>
    <row r="62" spans="15:31" x14ac:dyDescent="0.25">
      <c r="W62" s="191">
        <v>42199</v>
      </c>
      <c r="X62" s="13">
        <v>111.5</v>
      </c>
      <c r="Y62" s="13">
        <v>111.64</v>
      </c>
      <c r="Z62" s="13">
        <v>111.02</v>
      </c>
      <c r="AA62" s="13">
        <v>111.51</v>
      </c>
      <c r="AB62" s="137">
        <v>2987500</v>
      </c>
      <c r="AC62" s="13">
        <v>110.79</v>
      </c>
      <c r="AD62" s="2">
        <f t="shared" si="0"/>
        <v>0.62000000000000455</v>
      </c>
      <c r="AE62" s="196">
        <f t="shared" si="1"/>
        <v>-6.3142702507656967E-4</v>
      </c>
    </row>
    <row r="63" spans="15:31" x14ac:dyDescent="0.25">
      <c r="W63" s="191">
        <v>42198</v>
      </c>
      <c r="X63" s="13">
        <v>111.19</v>
      </c>
      <c r="Y63" s="13">
        <v>111.98</v>
      </c>
      <c r="Z63" s="13">
        <v>110.75</v>
      </c>
      <c r="AA63" s="13">
        <v>111.58</v>
      </c>
      <c r="AB63" s="137">
        <v>3892900</v>
      </c>
      <c r="AC63" s="13">
        <v>110.86</v>
      </c>
      <c r="AD63" s="2">
        <f t="shared" si="0"/>
        <v>1.230000000000004</v>
      </c>
      <c r="AE63" s="196">
        <f t="shared" si="1"/>
        <v>1.2790060295998495E-2</v>
      </c>
    </row>
    <row r="64" spans="15:31" x14ac:dyDescent="0.25">
      <c r="W64" s="191">
        <v>42195</v>
      </c>
      <c r="X64" s="13">
        <v>110.38</v>
      </c>
      <c r="Y64" s="13">
        <v>111.28</v>
      </c>
      <c r="Z64" s="13">
        <v>109.51</v>
      </c>
      <c r="AA64" s="13">
        <v>110.18</v>
      </c>
      <c r="AB64" s="137">
        <v>4309600</v>
      </c>
      <c r="AC64" s="13">
        <v>109.46</v>
      </c>
      <c r="AD64" s="2">
        <f t="shared" si="0"/>
        <v>1.769999999999996</v>
      </c>
      <c r="AE64" s="196">
        <f t="shared" si="1"/>
        <v>1.155161260511961E-2</v>
      </c>
    </row>
    <row r="65" spans="23:31" x14ac:dyDescent="0.25">
      <c r="W65" s="191">
        <v>42194</v>
      </c>
      <c r="X65" s="13">
        <v>110</v>
      </c>
      <c r="Y65" s="13">
        <v>110.44</v>
      </c>
      <c r="Z65" s="13">
        <v>108.92</v>
      </c>
      <c r="AA65" s="13">
        <v>108.92</v>
      </c>
      <c r="AB65" s="137">
        <v>2555000</v>
      </c>
      <c r="AC65" s="13">
        <v>108.21</v>
      </c>
      <c r="AD65" s="2">
        <f t="shared" si="0"/>
        <v>1.519999999999996</v>
      </c>
      <c r="AE65" s="196">
        <f t="shared" si="1"/>
        <v>2.3156724712856125E-3</v>
      </c>
    </row>
    <row r="66" spans="23:31" x14ac:dyDescent="0.25">
      <c r="W66" s="191">
        <v>42193</v>
      </c>
      <c r="X66" s="13">
        <v>108.76</v>
      </c>
      <c r="Y66" s="13">
        <v>109.72</v>
      </c>
      <c r="Z66" s="13">
        <v>108.26</v>
      </c>
      <c r="AA66" s="13">
        <v>108.67</v>
      </c>
      <c r="AB66" s="137">
        <v>3806300</v>
      </c>
      <c r="AC66" s="13">
        <v>107.96</v>
      </c>
      <c r="AD66" s="2">
        <f t="shared" si="0"/>
        <v>1.4599999999999937</v>
      </c>
      <c r="AE66" s="196">
        <f t="shared" si="1"/>
        <v>-1.2982263667946636E-2</v>
      </c>
    </row>
    <row r="67" spans="23:31" x14ac:dyDescent="0.25">
      <c r="W67" s="191">
        <v>42192</v>
      </c>
      <c r="X67" s="13">
        <v>109.54</v>
      </c>
      <c r="Y67" s="13">
        <v>110.22</v>
      </c>
      <c r="Z67" s="13">
        <v>108.05</v>
      </c>
      <c r="AA67" s="13">
        <v>110.09</v>
      </c>
      <c r="AB67" s="137">
        <v>4732100</v>
      </c>
      <c r="AC67" s="13">
        <v>109.38</v>
      </c>
      <c r="AD67" s="2">
        <f t="shared" ref="AD67:AD69" si="3">Y67-Z67</f>
        <v>2.1700000000000017</v>
      </c>
      <c r="AE67" s="196">
        <f t="shared" ref="AE67:AE69" si="4">AC67/AC68-1</f>
        <v>6.718821905200123E-3</v>
      </c>
    </row>
    <row r="68" spans="23:31" x14ac:dyDescent="0.25">
      <c r="W68" s="191">
        <v>42191</v>
      </c>
      <c r="X68" s="13">
        <v>108.36</v>
      </c>
      <c r="Y68" s="13">
        <v>109.81</v>
      </c>
      <c r="Z68" s="13">
        <v>107.95</v>
      </c>
      <c r="AA68" s="13">
        <v>109.36</v>
      </c>
      <c r="AB68" s="137">
        <v>4195100</v>
      </c>
      <c r="AC68" s="13">
        <v>108.65</v>
      </c>
      <c r="AD68" s="2">
        <f t="shared" si="3"/>
        <v>1.8599999999999994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P39:Q39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366</v>
      </c>
      <c r="W2" s="191">
        <v>42283</v>
      </c>
      <c r="X2" s="13">
        <v>119.46</v>
      </c>
      <c r="Y2" s="13">
        <v>119.6</v>
      </c>
      <c r="Z2" s="13">
        <v>114.67</v>
      </c>
      <c r="AA2" s="13">
        <v>116.05</v>
      </c>
      <c r="AB2" s="137">
        <v>4612300</v>
      </c>
      <c r="AC2" s="13">
        <v>116.05</v>
      </c>
      <c r="AD2" s="2">
        <f>Y2-Z2</f>
        <v>4.9299999999999926</v>
      </c>
      <c r="AE2" s="196">
        <f>AC2/AC3-1</f>
        <v>-3.0087755954868456E-2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91">
        <v>42282</v>
      </c>
      <c r="X3" s="13">
        <v>119.67</v>
      </c>
      <c r="Y3" s="13">
        <v>120.34</v>
      </c>
      <c r="Z3" s="13">
        <v>118.13</v>
      </c>
      <c r="AA3" s="13">
        <v>119.65</v>
      </c>
      <c r="AB3" s="137">
        <v>3427100</v>
      </c>
      <c r="AC3" s="13">
        <v>119.65</v>
      </c>
      <c r="AD3" s="2">
        <f t="shared" ref="AD3:AD66" si="0">Y3-Z3</f>
        <v>2.210000000000008</v>
      </c>
      <c r="AE3" s="196">
        <f t="shared" ref="AE3:AE66" si="1">AC3/AC4-1</f>
        <v>6.9006143229823902E-3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8">
        <v>116.05</v>
      </c>
      <c r="W4" s="191">
        <v>42279</v>
      </c>
      <c r="X4" s="13">
        <v>115.14</v>
      </c>
      <c r="Y4" s="13">
        <v>118.85</v>
      </c>
      <c r="Z4" s="13">
        <v>114.82</v>
      </c>
      <c r="AA4" s="13">
        <v>118.83</v>
      </c>
      <c r="AB4" s="137">
        <v>3470100</v>
      </c>
      <c r="AC4" s="13">
        <v>118.83</v>
      </c>
      <c r="AD4" s="2">
        <f t="shared" si="0"/>
        <v>4.0300000000000011</v>
      </c>
      <c r="AE4" s="196">
        <f t="shared" si="1"/>
        <v>1.9037818368921933E-2</v>
      </c>
    </row>
    <row r="5" spans="1:31" x14ac:dyDescent="0.25">
      <c r="O5" s="15" t="s">
        <v>67</v>
      </c>
      <c r="Q5" s="3">
        <f>Q4*Q2</f>
        <v>2901.25</v>
      </c>
      <c r="W5" s="191">
        <v>42278</v>
      </c>
      <c r="X5" s="13">
        <v>115.94</v>
      </c>
      <c r="Y5" s="13">
        <v>116.71</v>
      </c>
      <c r="Z5" s="13">
        <v>114.91</v>
      </c>
      <c r="AA5" s="13">
        <v>116.61</v>
      </c>
      <c r="AB5" s="137">
        <v>3748300</v>
      </c>
      <c r="AC5" s="13">
        <v>116.61</v>
      </c>
      <c r="AD5" s="2">
        <f t="shared" si="0"/>
        <v>1.7999999999999972</v>
      </c>
      <c r="AE5" s="196">
        <f t="shared" si="1"/>
        <v>5.1719679337987046E-3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91">
        <v>42277</v>
      </c>
      <c r="X6" s="13">
        <v>115.39</v>
      </c>
      <c r="Y6" s="13">
        <v>116.92</v>
      </c>
      <c r="Z6" s="13">
        <v>114.88</v>
      </c>
      <c r="AA6" s="13">
        <v>116.01</v>
      </c>
      <c r="AB6" s="137">
        <v>4601600</v>
      </c>
      <c r="AC6" s="13">
        <v>116.01</v>
      </c>
      <c r="AD6" s="2">
        <f t="shared" si="0"/>
        <v>2.0400000000000063</v>
      </c>
      <c r="AE6" s="196">
        <f t="shared" si="1"/>
        <v>1.5671511118893422E-2</v>
      </c>
    </row>
    <row r="7" spans="1:31" ht="15.75" x14ac:dyDescent="0.25">
      <c r="O7" s="15" t="s">
        <v>65</v>
      </c>
      <c r="Q7" s="2">
        <f>Q5-Q6</f>
        <v>-44.150000000000091</v>
      </c>
      <c r="R7" s="214" t="s">
        <v>237</v>
      </c>
      <c r="W7" s="191">
        <v>42276</v>
      </c>
      <c r="X7" s="13">
        <v>112.89</v>
      </c>
      <c r="Y7" s="13">
        <v>114.86</v>
      </c>
      <c r="Z7" s="13">
        <v>111.61</v>
      </c>
      <c r="AA7" s="13">
        <v>114.22</v>
      </c>
      <c r="AB7" s="137">
        <v>5083500</v>
      </c>
      <c r="AC7" s="13">
        <v>114.22</v>
      </c>
      <c r="AD7" s="2">
        <f t="shared" si="0"/>
        <v>3.25</v>
      </c>
      <c r="AE7" s="196">
        <f t="shared" si="1"/>
        <v>1.3487133984028343E-2</v>
      </c>
    </row>
    <row r="8" spans="1:31" x14ac:dyDescent="0.25">
      <c r="W8" s="191">
        <v>42275</v>
      </c>
      <c r="X8" s="13">
        <v>115.55</v>
      </c>
      <c r="Y8" s="13">
        <v>115.82</v>
      </c>
      <c r="Z8" s="13">
        <v>111.01</v>
      </c>
      <c r="AA8" s="13">
        <v>112.7</v>
      </c>
      <c r="AB8" s="137">
        <v>5625800</v>
      </c>
      <c r="AC8" s="13">
        <v>112.7</v>
      </c>
      <c r="AD8" s="2">
        <f t="shared" si="0"/>
        <v>4.8099999999999881</v>
      </c>
      <c r="AE8" s="196">
        <f t="shared" si="1"/>
        <v>-3.1537337801838983E-2</v>
      </c>
    </row>
    <row r="9" spans="1:31" x14ac:dyDescent="0.25">
      <c r="W9" s="191">
        <v>42272</v>
      </c>
      <c r="X9" s="13">
        <v>122.18</v>
      </c>
      <c r="Y9" s="13">
        <v>122.41</v>
      </c>
      <c r="Z9" s="13">
        <v>115.23</v>
      </c>
      <c r="AA9" s="13">
        <v>116.37</v>
      </c>
      <c r="AB9" s="137">
        <v>8003600</v>
      </c>
      <c r="AC9" s="13">
        <v>116.37</v>
      </c>
      <c r="AD9" s="2">
        <f t="shared" si="0"/>
        <v>7.1799999999999926</v>
      </c>
      <c r="AE9" s="196">
        <f t="shared" si="1"/>
        <v>-3.8979271616153222E-2</v>
      </c>
    </row>
    <row r="10" spans="1:31" x14ac:dyDescent="0.25">
      <c r="W10" s="191">
        <v>42271</v>
      </c>
      <c r="X10" s="13">
        <v>122.35</v>
      </c>
      <c r="Y10" s="13">
        <v>122.63</v>
      </c>
      <c r="Z10" s="13">
        <v>119.27</v>
      </c>
      <c r="AA10" s="13">
        <v>121.09</v>
      </c>
      <c r="AB10" s="137">
        <v>4656500</v>
      </c>
      <c r="AC10" s="13">
        <v>121.09</v>
      </c>
      <c r="AD10" s="2">
        <f t="shared" si="0"/>
        <v>3.3599999999999994</v>
      </c>
      <c r="AE10" s="196">
        <f t="shared" si="1"/>
        <v>-1.7764438676184269E-2</v>
      </c>
    </row>
    <row r="11" spans="1:31" x14ac:dyDescent="0.25">
      <c r="W11" s="191">
        <v>42270</v>
      </c>
      <c r="X11" s="13">
        <v>123</v>
      </c>
      <c r="Y11" s="13">
        <v>124.21</v>
      </c>
      <c r="Z11" s="13">
        <v>122.04</v>
      </c>
      <c r="AA11" s="13">
        <v>123.28</v>
      </c>
      <c r="AB11" s="137">
        <v>3124500</v>
      </c>
      <c r="AC11" s="13">
        <v>123.28</v>
      </c>
      <c r="AD11" s="2">
        <f t="shared" si="0"/>
        <v>2.1699999999999875</v>
      </c>
      <c r="AE11" s="196">
        <f t="shared" si="1"/>
        <v>2.8471487838606091E-3</v>
      </c>
    </row>
    <row r="12" spans="1:31" x14ac:dyDescent="0.25">
      <c r="W12" s="191">
        <v>42269</v>
      </c>
      <c r="X12" s="13">
        <v>121.44</v>
      </c>
      <c r="Y12" s="13">
        <v>123.79</v>
      </c>
      <c r="Z12" s="13">
        <v>121.44</v>
      </c>
      <c r="AA12" s="13">
        <v>122.93</v>
      </c>
      <c r="AB12" s="137">
        <v>4426100</v>
      </c>
      <c r="AC12" s="13">
        <v>122.93</v>
      </c>
      <c r="AD12" s="2">
        <f t="shared" si="0"/>
        <v>2.3500000000000085</v>
      </c>
      <c r="AE12" s="196">
        <f t="shared" si="1"/>
        <v>-8.1491044053573214E-3</v>
      </c>
    </row>
    <row r="13" spans="1:31" x14ac:dyDescent="0.25">
      <c r="W13" s="191">
        <v>42268</v>
      </c>
      <c r="X13" s="13">
        <v>123.49</v>
      </c>
      <c r="Y13" s="13">
        <v>124.27</v>
      </c>
      <c r="Z13" s="13">
        <v>121.39</v>
      </c>
      <c r="AA13" s="13">
        <v>123.94</v>
      </c>
      <c r="AB13" s="137">
        <v>3445100</v>
      </c>
      <c r="AC13" s="13">
        <v>123.94</v>
      </c>
      <c r="AD13" s="2">
        <f t="shared" si="0"/>
        <v>2.8799999999999955</v>
      </c>
      <c r="AE13" s="196">
        <f t="shared" si="1"/>
        <v>1.2002939495386666E-2</v>
      </c>
    </row>
    <row r="14" spans="1:31" x14ac:dyDescent="0.25">
      <c r="W14" s="191">
        <v>42265</v>
      </c>
      <c r="X14" s="13">
        <v>122.21</v>
      </c>
      <c r="Y14" s="13">
        <v>123.77</v>
      </c>
      <c r="Z14" s="13">
        <v>121.82</v>
      </c>
      <c r="AA14" s="13">
        <v>122.47</v>
      </c>
      <c r="AB14" s="137">
        <v>7329100</v>
      </c>
      <c r="AC14" s="13">
        <v>122.47</v>
      </c>
      <c r="AD14" s="2">
        <f t="shared" si="0"/>
        <v>1.9500000000000028</v>
      </c>
      <c r="AE14" s="196">
        <f t="shared" si="1"/>
        <v>-6.4092162907675165E-3</v>
      </c>
    </row>
    <row r="15" spans="1:31" x14ac:dyDescent="0.25">
      <c r="W15" s="191">
        <v>42264</v>
      </c>
      <c r="X15" s="13">
        <v>121.5</v>
      </c>
      <c r="Y15" s="13">
        <v>125.12</v>
      </c>
      <c r="Z15" s="13">
        <v>120.9</v>
      </c>
      <c r="AA15" s="13">
        <v>123.26</v>
      </c>
      <c r="AB15" s="137">
        <v>5365600</v>
      </c>
      <c r="AC15" s="13">
        <v>123.26</v>
      </c>
      <c r="AD15" s="2">
        <f t="shared" si="0"/>
        <v>4.2199999999999989</v>
      </c>
      <c r="AE15" s="196">
        <f t="shared" si="1"/>
        <v>1.7416425918283185E-2</v>
      </c>
    </row>
    <row r="16" spans="1:31" x14ac:dyDescent="0.25">
      <c r="W16" s="191">
        <v>42263</v>
      </c>
      <c r="X16" s="13">
        <v>120.27</v>
      </c>
      <c r="Y16" s="13">
        <v>121.36</v>
      </c>
      <c r="Z16" s="13">
        <v>119.55</v>
      </c>
      <c r="AA16" s="13">
        <v>121.15</v>
      </c>
      <c r="AB16" s="137">
        <v>3459500</v>
      </c>
      <c r="AC16" s="13">
        <v>121.15</v>
      </c>
      <c r="AD16" s="2">
        <f t="shared" si="0"/>
        <v>1.8100000000000023</v>
      </c>
      <c r="AE16" s="196">
        <f t="shared" si="1"/>
        <v>9.3310005831874765E-3</v>
      </c>
    </row>
    <row r="17" spans="23:31" x14ac:dyDescent="0.25">
      <c r="W17" s="191">
        <v>42262</v>
      </c>
      <c r="X17" s="13">
        <v>118.61</v>
      </c>
      <c r="Y17" s="13">
        <v>120.61</v>
      </c>
      <c r="Z17" s="13">
        <v>117.43</v>
      </c>
      <c r="AA17" s="13">
        <v>120.03</v>
      </c>
      <c r="AB17" s="137">
        <v>3011400</v>
      </c>
      <c r="AC17" s="13">
        <v>120.03</v>
      </c>
      <c r="AD17" s="2">
        <f t="shared" si="0"/>
        <v>3.1799999999999926</v>
      </c>
      <c r="AE17" s="196">
        <f t="shared" si="1"/>
        <v>1.8930390492359894E-2</v>
      </c>
    </row>
    <row r="18" spans="23:31" x14ac:dyDescent="0.25">
      <c r="W18" s="191">
        <v>42261</v>
      </c>
      <c r="X18" s="13">
        <v>119.03</v>
      </c>
      <c r="Y18" s="13">
        <v>119.5</v>
      </c>
      <c r="Z18" s="13">
        <v>117.15</v>
      </c>
      <c r="AA18" s="13">
        <v>117.8</v>
      </c>
      <c r="AB18" s="137">
        <v>2679300</v>
      </c>
      <c r="AC18" s="13">
        <v>117.8</v>
      </c>
      <c r="AD18" s="2">
        <f t="shared" si="0"/>
        <v>2.3499999999999943</v>
      </c>
      <c r="AE18" s="196">
        <f t="shared" si="1"/>
        <v>-7.5821398483572056E-3</v>
      </c>
    </row>
    <row r="19" spans="23:31" x14ac:dyDescent="0.25">
      <c r="W19" s="191">
        <v>42258</v>
      </c>
      <c r="X19" s="13">
        <v>116.17</v>
      </c>
      <c r="Y19" s="13">
        <v>118.87</v>
      </c>
      <c r="Z19" s="13">
        <v>115.86</v>
      </c>
      <c r="AA19" s="13">
        <v>118.7</v>
      </c>
      <c r="AB19" s="137">
        <v>3730200</v>
      </c>
      <c r="AC19" s="13">
        <v>118.7</v>
      </c>
      <c r="AD19" s="2">
        <f t="shared" si="0"/>
        <v>3.0100000000000051</v>
      </c>
      <c r="AE19" s="196">
        <f t="shared" si="1"/>
        <v>1.6528217864177464E-2</v>
      </c>
    </row>
    <row r="20" spans="23:31" x14ac:dyDescent="0.25">
      <c r="W20" s="191">
        <v>42257</v>
      </c>
      <c r="X20" s="13">
        <v>114.85</v>
      </c>
      <c r="Y20" s="13">
        <v>117.94</v>
      </c>
      <c r="Z20" s="13">
        <v>114.73</v>
      </c>
      <c r="AA20" s="13">
        <v>116.77</v>
      </c>
      <c r="AB20" s="137">
        <v>4411800</v>
      </c>
      <c r="AC20" s="13">
        <v>116.77</v>
      </c>
      <c r="AD20" s="2">
        <f t="shared" si="0"/>
        <v>3.2099999999999937</v>
      </c>
      <c r="AE20" s="196">
        <f t="shared" si="1"/>
        <v>1.4685436218282888E-2</v>
      </c>
    </row>
    <row r="21" spans="23:31" x14ac:dyDescent="0.25">
      <c r="W21" s="191">
        <v>42256</v>
      </c>
      <c r="X21" s="13">
        <v>117.29</v>
      </c>
      <c r="Y21" s="13">
        <v>117.72</v>
      </c>
      <c r="Z21" s="13">
        <v>114.83</v>
      </c>
      <c r="AA21" s="13">
        <v>115.08</v>
      </c>
      <c r="AB21" s="137">
        <v>3724100</v>
      </c>
      <c r="AC21" s="13">
        <v>115.08</v>
      </c>
      <c r="AD21" s="2">
        <f t="shared" si="0"/>
        <v>2.8900000000000006</v>
      </c>
      <c r="AE21" s="196" t="e">
        <f t="shared" si="1"/>
        <v>#DIV/0!</v>
      </c>
    </row>
    <row r="22" spans="23:31" x14ac:dyDescent="0.25">
      <c r="W22" s="191">
        <v>42256</v>
      </c>
      <c r="X22" s="13" t="s">
        <v>347</v>
      </c>
      <c r="Y22" s="13"/>
      <c r="Z22" s="13"/>
      <c r="AA22" s="13"/>
      <c r="AB22" s="137"/>
      <c r="AC22" s="13"/>
      <c r="AD22" s="2">
        <f t="shared" si="0"/>
        <v>0</v>
      </c>
      <c r="AE22" s="196">
        <f t="shared" si="1"/>
        <v>-1</v>
      </c>
    </row>
    <row r="23" spans="23:31" x14ac:dyDescent="0.25">
      <c r="W23" s="191">
        <v>42255</v>
      </c>
      <c r="X23" s="13">
        <v>114.13</v>
      </c>
      <c r="Y23" s="13">
        <v>116.21</v>
      </c>
      <c r="Z23" s="13">
        <v>113.67</v>
      </c>
      <c r="AA23" s="13">
        <v>116.09</v>
      </c>
      <c r="AB23" s="137">
        <v>3990600</v>
      </c>
      <c r="AC23" s="13">
        <v>115.59</v>
      </c>
      <c r="AD23" s="2">
        <f t="shared" si="0"/>
        <v>2.539999999999992</v>
      </c>
      <c r="AE23" s="196">
        <f t="shared" si="1"/>
        <v>3.3160529138362538E-2</v>
      </c>
    </row>
    <row r="24" spans="23:31" x14ac:dyDescent="0.25">
      <c r="W24" s="191">
        <v>42251</v>
      </c>
      <c r="X24" s="13">
        <v>112.5</v>
      </c>
      <c r="Y24" s="13">
        <v>113.07</v>
      </c>
      <c r="Z24" s="13">
        <v>111.26</v>
      </c>
      <c r="AA24" s="13">
        <v>112.36</v>
      </c>
      <c r="AB24" s="137">
        <v>3394900</v>
      </c>
      <c r="AC24" s="13">
        <v>111.88</v>
      </c>
      <c r="AD24" s="2">
        <f t="shared" si="0"/>
        <v>1.8099999999999881</v>
      </c>
      <c r="AE24" s="196">
        <f t="shared" si="1"/>
        <v>-1.4273127753304027E-2</v>
      </c>
    </row>
    <row r="25" spans="23:31" x14ac:dyDescent="0.25">
      <c r="W25" s="191">
        <v>42250</v>
      </c>
      <c r="X25" s="13">
        <v>114.74</v>
      </c>
      <c r="Y25" s="13">
        <v>115.92</v>
      </c>
      <c r="Z25" s="13">
        <v>113.46</v>
      </c>
      <c r="AA25" s="13">
        <v>113.99</v>
      </c>
      <c r="AB25" s="137">
        <v>3137100</v>
      </c>
      <c r="AC25" s="13">
        <v>113.5</v>
      </c>
      <c r="AD25" s="2">
        <f t="shared" si="0"/>
        <v>2.460000000000008</v>
      </c>
      <c r="AE25" s="196">
        <f t="shared" si="1"/>
        <v>-2.1100756110427055E-3</v>
      </c>
    </row>
    <row r="26" spans="23:31" x14ac:dyDescent="0.25">
      <c r="W26" s="191">
        <v>42249</v>
      </c>
      <c r="X26" s="13">
        <v>113.83</v>
      </c>
      <c r="Y26" s="13">
        <v>114.6</v>
      </c>
      <c r="Z26" s="13">
        <v>112.53</v>
      </c>
      <c r="AA26" s="13">
        <v>114.23</v>
      </c>
      <c r="AB26" s="137">
        <v>4522100</v>
      </c>
      <c r="AC26" s="13">
        <v>113.74</v>
      </c>
      <c r="AD26" s="2">
        <f t="shared" si="0"/>
        <v>2.0699999999999932</v>
      </c>
      <c r="AE26" s="196">
        <f t="shared" si="1"/>
        <v>1.4267879436418607E-2</v>
      </c>
    </row>
    <row r="27" spans="23:31" x14ac:dyDescent="0.25">
      <c r="W27" s="191">
        <v>42248</v>
      </c>
      <c r="X27" s="13">
        <v>113.36</v>
      </c>
      <c r="Y27" s="13">
        <v>114.22</v>
      </c>
      <c r="Z27" s="13">
        <v>112.07</v>
      </c>
      <c r="AA27" s="13">
        <v>112.63</v>
      </c>
      <c r="AB27" s="137">
        <v>4658100</v>
      </c>
      <c r="AC27" s="13">
        <v>112.14</v>
      </c>
      <c r="AD27" s="2">
        <f t="shared" si="0"/>
        <v>2.1500000000000057</v>
      </c>
      <c r="AE27" s="196">
        <f t="shared" si="1"/>
        <v>-2.6562500000000044E-2</v>
      </c>
    </row>
    <row r="28" spans="23:31" x14ac:dyDescent="0.25">
      <c r="W28" s="191">
        <v>42247</v>
      </c>
      <c r="X28" s="13">
        <v>117.21</v>
      </c>
      <c r="Y28" s="13">
        <v>118.78</v>
      </c>
      <c r="Z28" s="13">
        <v>115.16</v>
      </c>
      <c r="AA28" s="13">
        <v>115.7</v>
      </c>
      <c r="AB28" s="137">
        <v>4087000</v>
      </c>
      <c r="AC28" s="13">
        <v>115.2</v>
      </c>
      <c r="AD28" s="2">
        <f t="shared" si="0"/>
        <v>3.6200000000000045</v>
      </c>
      <c r="AE28" s="196">
        <f t="shared" si="1"/>
        <v>-1.3445234221118429E-2</v>
      </c>
    </row>
    <row r="29" spans="23:31" x14ac:dyDescent="0.25">
      <c r="W29" s="191">
        <v>42244</v>
      </c>
      <c r="X29" s="13">
        <v>117.39</v>
      </c>
      <c r="Y29" s="13">
        <v>117.84</v>
      </c>
      <c r="Z29" s="13">
        <v>116</v>
      </c>
      <c r="AA29" s="13">
        <v>117.28</v>
      </c>
      <c r="AB29" s="137">
        <v>3333100</v>
      </c>
      <c r="AC29" s="13">
        <v>116.77</v>
      </c>
      <c r="AD29" s="2">
        <f t="shared" si="0"/>
        <v>1.8400000000000034</v>
      </c>
      <c r="AE29" s="196">
        <f t="shared" si="1"/>
        <v>-4.1787480811872335E-3</v>
      </c>
    </row>
    <row r="30" spans="23:31" x14ac:dyDescent="0.25">
      <c r="W30" s="191">
        <v>42243</v>
      </c>
      <c r="X30" s="13">
        <v>115.25</v>
      </c>
      <c r="Y30" s="13">
        <v>117.83</v>
      </c>
      <c r="Z30" s="13">
        <v>114.96</v>
      </c>
      <c r="AA30" s="13">
        <v>117.77</v>
      </c>
      <c r="AB30" s="137">
        <v>5783700</v>
      </c>
      <c r="AC30" s="13">
        <v>117.26</v>
      </c>
      <c r="AD30" s="2">
        <f t="shared" si="0"/>
        <v>2.8700000000000045</v>
      </c>
      <c r="AE30" s="196">
        <f t="shared" si="1"/>
        <v>3.7974683544303778E-2</v>
      </c>
    </row>
    <row r="31" spans="23:31" x14ac:dyDescent="0.25">
      <c r="W31" s="191">
        <v>42242</v>
      </c>
      <c r="X31" s="13">
        <v>112.56</v>
      </c>
      <c r="Y31" s="13">
        <v>113.83</v>
      </c>
      <c r="Z31" s="13">
        <v>110.28</v>
      </c>
      <c r="AA31" s="13">
        <v>113.46</v>
      </c>
      <c r="AB31" s="137">
        <v>7503200</v>
      </c>
      <c r="AC31" s="13">
        <v>112.97</v>
      </c>
      <c r="AD31" s="2">
        <f t="shared" si="0"/>
        <v>3.5499999999999972</v>
      </c>
      <c r="AE31" s="196">
        <f t="shared" si="1"/>
        <v>3.1595288101543106E-2</v>
      </c>
    </row>
    <row r="32" spans="23:31" x14ac:dyDescent="0.25">
      <c r="W32" s="191">
        <v>42241</v>
      </c>
      <c r="X32" s="13">
        <v>113</v>
      </c>
      <c r="Y32" s="13">
        <v>114.59</v>
      </c>
      <c r="Z32" s="13">
        <v>109.8</v>
      </c>
      <c r="AA32" s="13">
        <v>109.98</v>
      </c>
      <c r="AB32" s="137">
        <v>8109900</v>
      </c>
      <c r="AC32" s="13">
        <v>109.51</v>
      </c>
      <c r="AD32" s="2">
        <f t="shared" si="0"/>
        <v>4.7900000000000063</v>
      </c>
      <c r="AE32" s="196">
        <f t="shared" si="1"/>
        <v>-4.0018190086402727E-3</v>
      </c>
    </row>
    <row r="33" spans="15:31" x14ac:dyDescent="0.25">
      <c r="W33" s="191">
        <v>42240</v>
      </c>
      <c r="X33" s="13">
        <v>110.86</v>
      </c>
      <c r="Y33" s="13">
        <v>112.43</v>
      </c>
      <c r="Z33" s="13">
        <v>95</v>
      </c>
      <c r="AA33" s="13">
        <v>110.43</v>
      </c>
      <c r="AB33" s="137">
        <v>8824900</v>
      </c>
      <c r="AC33" s="13">
        <v>109.95</v>
      </c>
      <c r="AD33" s="2">
        <f t="shared" si="0"/>
        <v>17.430000000000007</v>
      </c>
      <c r="AE33" s="196">
        <f t="shared" si="1"/>
        <v>-5.0354119882535797E-2</v>
      </c>
    </row>
    <row r="34" spans="15:31" x14ac:dyDescent="0.25">
      <c r="W34" s="191">
        <v>42237</v>
      </c>
      <c r="X34" s="13">
        <v>118.25</v>
      </c>
      <c r="Y34" s="13">
        <v>118.8</v>
      </c>
      <c r="Z34" s="13">
        <v>116.01</v>
      </c>
      <c r="AA34" s="13">
        <v>116.28</v>
      </c>
      <c r="AB34" s="137">
        <v>5627800</v>
      </c>
      <c r="AC34" s="13">
        <v>115.78</v>
      </c>
      <c r="AD34" s="2">
        <f t="shared" si="0"/>
        <v>2.789999999999992</v>
      </c>
      <c r="AE34" s="196">
        <f t="shared" si="1"/>
        <v>-2.9261339817221343E-2</v>
      </c>
    </row>
    <row r="35" spans="15:31" x14ac:dyDescent="0.25">
      <c r="W35" s="191">
        <v>42236</v>
      </c>
      <c r="X35" s="13">
        <v>122.24</v>
      </c>
      <c r="Y35" s="13">
        <v>122.42</v>
      </c>
      <c r="Z35" s="13">
        <v>119.79</v>
      </c>
      <c r="AA35" s="13">
        <v>119.79</v>
      </c>
      <c r="AB35" s="137">
        <v>3201600</v>
      </c>
      <c r="AC35" s="13">
        <v>119.27</v>
      </c>
      <c r="AD35" s="2">
        <f t="shared" si="0"/>
        <v>2.6299999999999955</v>
      </c>
      <c r="AE35" s="196">
        <f t="shared" si="1"/>
        <v>-2.7875132447632289E-2</v>
      </c>
    </row>
    <row r="36" spans="15:31" x14ac:dyDescent="0.25">
      <c r="W36" s="191">
        <v>42235</v>
      </c>
      <c r="X36" s="13">
        <v>124.71</v>
      </c>
      <c r="Y36" s="13">
        <v>124.99</v>
      </c>
      <c r="Z36" s="13">
        <v>122.85</v>
      </c>
      <c r="AA36" s="13">
        <v>123.22</v>
      </c>
      <c r="AB36" s="137">
        <v>3411500</v>
      </c>
      <c r="AC36" s="13">
        <v>122.69</v>
      </c>
      <c r="AD36" s="2">
        <f t="shared" si="0"/>
        <v>2.1400000000000006</v>
      </c>
      <c r="AE36" s="196">
        <f t="shared" si="1"/>
        <v>-1.8165813060179281E-2</v>
      </c>
    </row>
    <row r="37" spans="15:31" x14ac:dyDescent="0.25">
      <c r="W37" s="191">
        <v>42234</v>
      </c>
      <c r="X37" s="13">
        <v>123.88</v>
      </c>
      <c r="Y37" s="13">
        <v>126.21</v>
      </c>
      <c r="Z37" s="13">
        <v>123.82</v>
      </c>
      <c r="AA37" s="13">
        <v>125.5</v>
      </c>
      <c r="AB37" s="137">
        <v>4140200</v>
      </c>
      <c r="AC37" s="13">
        <v>124.96</v>
      </c>
      <c r="AD37" s="2">
        <f t="shared" si="0"/>
        <v>2.3900000000000006</v>
      </c>
      <c r="AE37" s="196">
        <f t="shared" si="1"/>
        <v>1.3545299699894375E-2</v>
      </c>
    </row>
    <row r="38" spans="15:31" x14ac:dyDescent="0.25">
      <c r="W38" s="191">
        <v>42233</v>
      </c>
      <c r="X38" s="13">
        <v>120.4</v>
      </c>
      <c r="Y38" s="13">
        <v>123.95</v>
      </c>
      <c r="Z38" s="13">
        <v>120.3</v>
      </c>
      <c r="AA38" s="13">
        <v>123.82</v>
      </c>
      <c r="AB38" s="137">
        <v>2951800</v>
      </c>
      <c r="AC38" s="13">
        <v>123.29</v>
      </c>
      <c r="AD38" s="2">
        <f t="shared" si="0"/>
        <v>3.6500000000000057</v>
      </c>
      <c r="AE38" s="196">
        <f t="shared" si="1"/>
        <v>2.3153526970954408E-2</v>
      </c>
    </row>
    <row r="39" spans="15:31" x14ac:dyDescent="0.25">
      <c r="W39" s="191">
        <v>42230</v>
      </c>
      <c r="X39" s="13">
        <v>120.57</v>
      </c>
      <c r="Y39" s="13">
        <v>121.18</v>
      </c>
      <c r="Z39" s="13">
        <v>120.26</v>
      </c>
      <c r="AA39" s="13">
        <v>121.02</v>
      </c>
      <c r="AB39" s="137">
        <v>2040500</v>
      </c>
      <c r="AC39" s="13">
        <v>120.5</v>
      </c>
      <c r="AD39" s="2">
        <f t="shared" si="0"/>
        <v>0.92000000000000171</v>
      </c>
      <c r="AE39" s="196">
        <f t="shared" si="1"/>
        <v>4.1666666666666519E-3</v>
      </c>
    </row>
    <row r="40" spans="15:31" x14ac:dyDescent="0.25">
      <c r="O40" s="49"/>
      <c r="W40" s="191">
        <v>42229</v>
      </c>
      <c r="X40" s="13">
        <v>121.33</v>
      </c>
      <c r="Y40" s="13">
        <v>121.99</v>
      </c>
      <c r="Z40" s="13">
        <v>120.29</v>
      </c>
      <c r="AA40" s="13">
        <v>120.52</v>
      </c>
      <c r="AB40" s="137">
        <v>3253400</v>
      </c>
      <c r="AC40" s="13">
        <v>120</v>
      </c>
      <c r="AD40" s="2">
        <f t="shared" si="0"/>
        <v>1.6999999999999886</v>
      </c>
      <c r="AE40" s="196">
        <f t="shared" si="1"/>
        <v>-5.634736493205228E-3</v>
      </c>
    </row>
    <row r="41" spans="15:31" ht="20.25" thickBot="1" x14ac:dyDescent="0.35">
      <c r="O41" s="264" t="s">
        <v>83</v>
      </c>
      <c r="P41" s="264"/>
      <c r="Q41" s="49"/>
      <c r="T41" s="133" t="s">
        <v>144</v>
      </c>
      <c r="W41" s="191">
        <v>42228</v>
      </c>
      <c r="X41" s="13">
        <v>121.26</v>
      </c>
      <c r="Y41" s="13">
        <v>121.78</v>
      </c>
      <c r="Z41" s="13">
        <v>119.05</v>
      </c>
      <c r="AA41" s="13">
        <v>121.2</v>
      </c>
      <c r="AB41" s="137">
        <v>3005300</v>
      </c>
      <c r="AC41" s="13">
        <v>120.68</v>
      </c>
      <c r="AD41" s="2">
        <f t="shared" si="0"/>
        <v>2.730000000000004</v>
      </c>
      <c r="AE41" s="196">
        <f t="shared" si="1"/>
        <v>-8.6256469235191924E-3</v>
      </c>
    </row>
    <row r="42" spans="15:31" ht="15.75" thickTop="1" x14ac:dyDescent="0.25">
      <c r="O42" s="125">
        <v>1.1000000000000001</v>
      </c>
      <c r="P42" s="125">
        <f>O42*$Q$4</f>
        <v>127.655</v>
      </c>
      <c r="Q42" s="49"/>
      <c r="T42" s="186" t="s">
        <v>126</v>
      </c>
      <c r="U42" s="140">
        <v>116.61</v>
      </c>
      <c r="W42" s="191">
        <v>42227</v>
      </c>
      <c r="X42" s="13">
        <v>121.27</v>
      </c>
      <c r="Y42" s="13">
        <v>123.02</v>
      </c>
      <c r="Z42" s="13">
        <v>121.27</v>
      </c>
      <c r="AA42" s="13">
        <v>122.26</v>
      </c>
      <c r="AB42" s="137">
        <v>2756000</v>
      </c>
      <c r="AC42" s="13">
        <v>121.73</v>
      </c>
      <c r="AD42" s="2">
        <f t="shared" si="0"/>
        <v>1.75</v>
      </c>
      <c r="AE42" s="196">
        <f t="shared" si="1"/>
        <v>-1.8040180401803774E-3</v>
      </c>
    </row>
    <row r="43" spans="15:31" x14ac:dyDescent="0.25">
      <c r="O43" s="125">
        <v>1.0900000000000001</v>
      </c>
      <c r="P43" s="125">
        <f t="shared" ref="P43:P62" si="2">O43*$Q$4</f>
        <v>126.4945</v>
      </c>
      <c r="Q43" s="49"/>
      <c r="T43" s="135" t="s">
        <v>127</v>
      </c>
      <c r="U43" s="130">
        <v>115.47</v>
      </c>
      <c r="W43" s="191">
        <v>42226</v>
      </c>
      <c r="X43" s="13">
        <v>122.5</v>
      </c>
      <c r="Y43" s="13">
        <v>123.34</v>
      </c>
      <c r="Z43" s="13">
        <v>121.94</v>
      </c>
      <c r="AA43" s="13">
        <v>122.48</v>
      </c>
      <c r="AB43" s="137">
        <v>2480000</v>
      </c>
      <c r="AC43" s="13">
        <v>121.95</v>
      </c>
      <c r="AD43" s="2">
        <f t="shared" si="0"/>
        <v>1.4000000000000057</v>
      </c>
      <c r="AE43" s="196">
        <f t="shared" si="1"/>
        <v>5.3586150041220471E-3</v>
      </c>
    </row>
    <row r="44" spans="15:31" x14ac:dyDescent="0.25">
      <c r="O44" s="125">
        <v>1.08</v>
      </c>
      <c r="P44" s="125">
        <f t="shared" si="2"/>
        <v>125.334</v>
      </c>
      <c r="Q44" s="49"/>
      <c r="T44" s="135" t="s">
        <v>128</v>
      </c>
      <c r="U44" s="130" t="s">
        <v>340</v>
      </c>
      <c r="W44" s="191">
        <v>42223</v>
      </c>
      <c r="X44" s="13">
        <v>121.71</v>
      </c>
      <c r="Y44" s="13">
        <v>121.86</v>
      </c>
      <c r="Z44" s="13">
        <v>120.26</v>
      </c>
      <c r="AA44" s="13">
        <v>121.82</v>
      </c>
      <c r="AB44" s="137">
        <v>2276300</v>
      </c>
      <c r="AC44" s="13">
        <v>121.3</v>
      </c>
      <c r="AD44" s="2">
        <f t="shared" si="0"/>
        <v>1.5999999999999943</v>
      </c>
      <c r="AE44" s="196">
        <f t="shared" si="1"/>
        <v>-1.7282528186981505E-3</v>
      </c>
    </row>
    <row r="45" spans="15:31" x14ac:dyDescent="0.25">
      <c r="O45" s="125">
        <v>1.07</v>
      </c>
      <c r="P45" s="125">
        <f t="shared" si="2"/>
        <v>124.1735</v>
      </c>
      <c r="Q45" s="125"/>
      <c r="T45" s="135" t="s">
        <v>129</v>
      </c>
      <c r="U45" s="130" t="s">
        <v>341</v>
      </c>
      <c r="W45" s="191">
        <v>42222</v>
      </c>
      <c r="X45" s="13">
        <v>124.37</v>
      </c>
      <c r="Y45" s="13">
        <v>124.64</v>
      </c>
      <c r="Z45" s="13">
        <v>121.8</v>
      </c>
      <c r="AA45" s="13">
        <v>122.04</v>
      </c>
      <c r="AB45" s="137">
        <v>3014900</v>
      </c>
      <c r="AC45" s="13">
        <v>121.51</v>
      </c>
      <c r="AD45" s="2">
        <f t="shared" si="0"/>
        <v>2.8400000000000034</v>
      </c>
      <c r="AE45" s="196">
        <f t="shared" si="1"/>
        <v>-1.5236242807358691E-2</v>
      </c>
    </row>
    <row r="46" spans="15:31" x14ac:dyDescent="0.25">
      <c r="O46" s="125">
        <v>1.06</v>
      </c>
      <c r="P46" s="125">
        <f t="shared" si="2"/>
        <v>123.01300000000001</v>
      </c>
      <c r="Q46" s="125"/>
      <c r="T46" s="135" t="s">
        <v>130</v>
      </c>
      <c r="U46" s="130">
        <v>147.1</v>
      </c>
      <c r="W46" s="191">
        <v>42221</v>
      </c>
      <c r="X46" s="13">
        <v>121.76</v>
      </c>
      <c r="Y46" s="13">
        <v>124.24</v>
      </c>
      <c r="Z46" s="13">
        <v>121.76</v>
      </c>
      <c r="AA46" s="13">
        <v>123.92</v>
      </c>
      <c r="AB46" s="137">
        <v>3831900</v>
      </c>
      <c r="AC46" s="13">
        <v>123.39</v>
      </c>
      <c r="AD46" s="2">
        <f t="shared" si="0"/>
        <v>2.4799999999999898</v>
      </c>
      <c r="AE46" s="196">
        <f t="shared" si="1"/>
        <v>2.5515292553191626E-2</v>
      </c>
    </row>
    <row r="47" spans="15:31" x14ac:dyDescent="0.25">
      <c r="O47" s="125">
        <v>1.05</v>
      </c>
      <c r="P47" s="125">
        <f t="shared" si="2"/>
        <v>121.85250000000001</v>
      </c>
      <c r="Q47" s="125"/>
      <c r="T47" s="135" t="s">
        <v>131</v>
      </c>
      <c r="U47" s="130">
        <v>0.73835899999999999</v>
      </c>
      <c r="W47" s="191">
        <v>42220</v>
      </c>
      <c r="X47" s="13">
        <v>121.58</v>
      </c>
      <c r="Y47" s="13">
        <v>121.63</v>
      </c>
      <c r="Z47" s="13">
        <v>120.23</v>
      </c>
      <c r="AA47" s="13">
        <v>120.84</v>
      </c>
      <c r="AB47" s="137">
        <v>2058200</v>
      </c>
      <c r="AC47" s="13">
        <v>120.32</v>
      </c>
      <c r="AD47" s="2">
        <f t="shared" si="0"/>
        <v>1.3999999999999915</v>
      </c>
      <c r="AE47" s="196">
        <f t="shared" si="1"/>
        <v>-4.1538589349510158E-4</v>
      </c>
    </row>
    <row r="48" spans="15:31" x14ac:dyDescent="0.25">
      <c r="O48" s="125">
        <v>1.04</v>
      </c>
      <c r="P48" s="125">
        <f t="shared" si="2"/>
        <v>120.69200000000001</v>
      </c>
      <c r="Q48" s="125"/>
      <c r="T48" s="135" t="s">
        <v>132</v>
      </c>
      <c r="U48" s="130" t="s">
        <v>342</v>
      </c>
      <c r="W48" s="191">
        <v>42219</v>
      </c>
      <c r="X48" s="13">
        <v>121.61</v>
      </c>
      <c r="Y48" s="13">
        <v>122.17</v>
      </c>
      <c r="Z48" s="13">
        <v>120.14</v>
      </c>
      <c r="AA48" s="13">
        <v>120.89</v>
      </c>
      <c r="AB48" s="137">
        <v>2541300</v>
      </c>
      <c r="AC48" s="13">
        <v>120.37</v>
      </c>
      <c r="AD48" s="2">
        <f t="shared" si="0"/>
        <v>2.0300000000000011</v>
      </c>
      <c r="AE48" s="196">
        <f t="shared" si="1"/>
        <v>-4.2190602250165021E-3</v>
      </c>
    </row>
    <row r="49" spans="15:31" x14ac:dyDescent="0.25">
      <c r="O49" s="125">
        <v>1.03</v>
      </c>
      <c r="P49" s="125">
        <f t="shared" si="2"/>
        <v>119.53149999999999</v>
      </c>
      <c r="Q49" s="125"/>
      <c r="T49" s="135"/>
      <c r="U49" s="130"/>
      <c r="W49" s="191">
        <v>42216</v>
      </c>
      <c r="X49" s="13">
        <v>120.47</v>
      </c>
      <c r="Y49" s="13">
        <v>122.72</v>
      </c>
      <c r="Z49" s="13">
        <v>120.47</v>
      </c>
      <c r="AA49" s="13">
        <v>121.4</v>
      </c>
      <c r="AB49" s="137">
        <v>3593000</v>
      </c>
      <c r="AC49" s="13">
        <v>120.88</v>
      </c>
      <c r="AD49" s="2">
        <f t="shared" si="0"/>
        <v>2.25</v>
      </c>
      <c r="AE49" s="196">
        <f t="shared" si="1"/>
        <v>6.9976674441851738E-3</v>
      </c>
    </row>
    <row r="50" spans="15:31" x14ac:dyDescent="0.25">
      <c r="O50" s="125">
        <v>1.02</v>
      </c>
      <c r="P50" s="125">
        <f t="shared" si="2"/>
        <v>118.371</v>
      </c>
      <c r="Q50" s="125"/>
      <c r="T50" s="135" t="s">
        <v>133</v>
      </c>
      <c r="U50" s="130" t="s">
        <v>343</v>
      </c>
      <c r="W50" s="191">
        <v>42215</v>
      </c>
      <c r="X50" s="13">
        <v>121.14</v>
      </c>
      <c r="Y50" s="13">
        <v>121.92</v>
      </c>
      <c r="Z50" s="13">
        <v>119.55</v>
      </c>
      <c r="AA50" s="13">
        <v>120.56</v>
      </c>
      <c r="AB50" s="137">
        <v>3732400</v>
      </c>
      <c r="AC50" s="13">
        <v>120.04</v>
      </c>
      <c r="AD50" s="2">
        <f t="shared" si="0"/>
        <v>2.3700000000000045</v>
      </c>
      <c r="AE50" s="196">
        <f t="shared" si="1"/>
        <v>-7.9338842975206214E-3</v>
      </c>
    </row>
    <row r="51" spans="15:31" x14ac:dyDescent="0.25">
      <c r="O51" s="125">
        <v>1.01</v>
      </c>
      <c r="P51" s="125">
        <f t="shared" si="2"/>
        <v>117.2105</v>
      </c>
      <c r="Q51" s="125"/>
      <c r="T51" s="135" t="s">
        <v>134</v>
      </c>
      <c r="U51" s="130" t="s">
        <v>344</v>
      </c>
      <c r="W51" s="191">
        <v>42214</v>
      </c>
      <c r="X51" s="13">
        <v>121.82</v>
      </c>
      <c r="Y51" s="13">
        <v>122.11</v>
      </c>
      <c r="Z51" s="13">
        <v>120.62</v>
      </c>
      <c r="AA51" s="13">
        <v>121.52</v>
      </c>
      <c r="AB51" s="137">
        <v>3924400</v>
      </c>
      <c r="AC51" s="13">
        <v>121</v>
      </c>
      <c r="AD51" s="2">
        <f t="shared" si="0"/>
        <v>1.4899999999999949</v>
      </c>
      <c r="AE51" s="196">
        <f t="shared" si="1"/>
        <v>0</v>
      </c>
    </row>
    <row r="52" spans="15:31" x14ac:dyDescent="0.25">
      <c r="O52" s="125">
        <v>1</v>
      </c>
      <c r="P52" s="125">
        <f t="shared" si="2"/>
        <v>116.05</v>
      </c>
      <c r="Q52" s="125"/>
      <c r="T52" s="135" t="s">
        <v>135</v>
      </c>
      <c r="U52" s="132">
        <v>3521569</v>
      </c>
      <c r="W52" s="191">
        <v>42213</v>
      </c>
      <c r="X52" s="13">
        <v>118.74</v>
      </c>
      <c r="Y52" s="13">
        <v>121.57</v>
      </c>
      <c r="Z52" s="13">
        <v>118.5</v>
      </c>
      <c r="AA52" s="13">
        <v>121.52</v>
      </c>
      <c r="AB52" s="137">
        <v>5216900</v>
      </c>
      <c r="AC52" s="13">
        <v>121</v>
      </c>
      <c r="AD52" s="2">
        <f t="shared" si="0"/>
        <v>3.0699999999999932</v>
      </c>
      <c r="AE52" s="196">
        <f t="shared" si="1"/>
        <v>3.0927835051546282E-2</v>
      </c>
    </row>
    <row r="53" spans="15:31" x14ac:dyDescent="0.25">
      <c r="O53" s="125">
        <v>0.99</v>
      </c>
      <c r="P53" s="125">
        <f t="shared" si="2"/>
        <v>114.8895</v>
      </c>
      <c r="Q53" s="125"/>
      <c r="T53" s="135" t="s">
        <v>140</v>
      </c>
      <c r="U53" s="132">
        <v>4270450</v>
      </c>
      <c r="W53" s="191">
        <v>42212</v>
      </c>
      <c r="X53" s="13">
        <v>117.88</v>
      </c>
      <c r="Y53" s="13">
        <v>118.09</v>
      </c>
      <c r="Z53" s="13">
        <v>116.66</v>
      </c>
      <c r="AA53" s="13">
        <v>117.88</v>
      </c>
      <c r="AB53" s="137">
        <v>3752300</v>
      </c>
      <c r="AC53" s="13">
        <v>117.37</v>
      </c>
      <c r="AD53" s="2">
        <f t="shared" si="0"/>
        <v>1.4300000000000068</v>
      </c>
      <c r="AE53" s="196">
        <f t="shared" si="1"/>
        <v>-5.1094268926166198E-4</v>
      </c>
    </row>
    <row r="54" spans="15:31" x14ac:dyDescent="0.25">
      <c r="O54" s="125">
        <v>0.98</v>
      </c>
      <c r="P54" s="125">
        <f t="shared" si="2"/>
        <v>113.729</v>
      </c>
      <c r="Q54" s="125"/>
      <c r="T54" s="135" t="s">
        <v>136</v>
      </c>
      <c r="U54" s="130" t="s">
        <v>345</v>
      </c>
      <c r="W54" s="191">
        <v>42209</v>
      </c>
      <c r="X54" s="13">
        <v>119.12</v>
      </c>
      <c r="Y54" s="13">
        <v>119.72</v>
      </c>
      <c r="Z54" s="13">
        <v>117.58</v>
      </c>
      <c r="AA54" s="13">
        <v>117.94</v>
      </c>
      <c r="AB54" s="137">
        <v>3840600</v>
      </c>
      <c r="AC54" s="13">
        <v>117.43</v>
      </c>
      <c r="AD54" s="2">
        <f t="shared" si="0"/>
        <v>2.1400000000000006</v>
      </c>
      <c r="AE54" s="196">
        <f t="shared" si="1"/>
        <v>-1.1698367278235922E-2</v>
      </c>
    </row>
    <row r="55" spans="15:31" x14ac:dyDescent="0.25">
      <c r="O55" s="125">
        <v>0.97</v>
      </c>
      <c r="P55" s="125">
        <f t="shared" si="2"/>
        <v>112.5685</v>
      </c>
      <c r="Q55" s="125"/>
      <c r="T55" s="135" t="s">
        <v>141</v>
      </c>
      <c r="U55" s="130">
        <v>18.899999999999999</v>
      </c>
      <c r="W55" s="191">
        <v>42208</v>
      </c>
      <c r="X55" s="13">
        <v>121.63</v>
      </c>
      <c r="Y55" s="13">
        <v>121.68</v>
      </c>
      <c r="Z55" s="13">
        <v>118.76</v>
      </c>
      <c r="AA55" s="13">
        <v>119.33</v>
      </c>
      <c r="AB55" s="137">
        <v>4896100</v>
      </c>
      <c r="AC55" s="13">
        <v>118.82</v>
      </c>
      <c r="AD55" s="2">
        <f t="shared" si="0"/>
        <v>2.9200000000000017</v>
      </c>
      <c r="AE55" s="196">
        <f t="shared" si="1"/>
        <v>-1.0575401781996896E-2</v>
      </c>
    </row>
    <row r="56" spans="15:31" x14ac:dyDescent="0.25">
      <c r="O56" s="125">
        <v>0.96</v>
      </c>
      <c r="P56" s="125">
        <f t="shared" si="2"/>
        <v>111.40799999999999</v>
      </c>
      <c r="Q56" s="125"/>
      <c r="T56" s="135" t="s">
        <v>142</v>
      </c>
      <c r="U56" s="130">
        <v>6.29</v>
      </c>
      <c r="W56" s="191">
        <v>42207</v>
      </c>
      <c r="X56" s="13">
        <v>120.97</v>
      </c>
      <c r="Y56" s="13">
        <v>121.24</v>
      </c>
      <c r="Z56" s="13">
        <v>120.08</v>
      </c>
      <c r="AA56" s="13">
        <v>120.61</v>
      </c>
      <c r="AB56" s="137">
        <v>3384700</v>
      </c>
      <c r="AC56" s="13">
        <v>120.09</v>
      </c>
      <c r="AD56" s="2">
        <f t="shared" si="0"/>
        <v>1.1599999999999966</v>
      </c>
      <c r="AE56" s="196">
        <f t="shared" si="1"/>
        <v>-2.0774472328403126E-3</v>
      </c>
    </row>
    <row r="57" spans="15:31" x14ac:dyDescent="0.25">
      <c r="O57" s="125">
        <v>0.95</v>
      </c>
      <c r="P57" s="125">
        <f t="shared" si="2"/>
        <v>110.24749999999999</v>
      </c>
      <c r="Q57" s="125"/>
      <c r="T57" s="135" t="s">
        <v>137</v>
      </c>
      <c r="U57" s="130" t="s">
        <v>346</v>
      </c>
      <c r="W57" s="191">
        <v>42206</v>
      </c>
      <c r="X57" s="13">
        <v>122.57</v>
      </c>
      <c r="Y57" s="13">
        <v>122.72</v>
      </c>
      <c r="Z57" s="13">
        <v>120.34</v>
      </c>
      <c r="AA57" s="13">
        <v>120.86</v>
      </c>
      <c r="AB57" s="137">
        <v>4239100</v>
      </c>
      <c r="AC57" s="13">
        <v>120.34</v>
      </c>
      <c r="AD57" s="2">
        <f t="shared" si="0"/>
        <v>2.3799999999999955</v>
      </c>
      <c r="AE57" s="196">
        <f t="shared" si="1"/>
        <v>-1.4575827055355428E-2</v>
      </c>
    </row>
    <row r="58" spans="15:31" x14ac:dyDescent="0.25">
      <c r="O58" s="125">
        <v>0.94</v>
      </c>
      <c r="P58" s="125">
        <f t="shared" si="2"/>
        <v>109.08699999999999</v>
      </c>
      <c r="Q58" s="125"/>
      <c r="W58" s="191">
        <v>42205</v>
      </c>
      <c r="X58" s="13">
        <v>124.05</v>
      </c>
      <c r="Y58" s="13">
        <v>124.23</v>
      </c>
      <c r="Z58" s="13">
        <v>122.33</v>
      </c>
      <c r="AA58" s="13">
        <v>122.65</v>
      </c>
      <c r="AB58" s="137">
        <v>3199700</v>
      </c>
      <c r="AC58" s="13">
        <v>122.12</v>
      </c>
      <c r="AD58" s="2">
        <f t="shared" si="0"/>
        <v>1.9000000000000057</v>
      </c>
      <c r="AE58" s="196">
        <f t="shared" si="1"/>
        <v>-9.730781706130287E-3</v>
      </c>
    </row>
    <row r="59" spans="15:31" x14ac:dyDescent="0.25">
      <c r="O59" s="125">
        <v>0.93</v>
      </c>
      <c r="P59" s="125">
        <f t="shared" si="2"/>
        <v>107.9265</v>
      </c>
      <c r="Q59" s="125"/>
      <c r="W59" s="191">
        <v>42202</v>
      </c>
      <c r="X59" s="13">
        <v>124.7</v>
      </c>
      <c r="Y59" s="13">
        <v>124.98</v>
      </c>
      <c r="Z59" s="13">
        <v>123.7</v>
      </c>
      <c r="AA59" s="13">
        <v>123.85</v>
      </c>
      <c r="AB59" s="137">
        <v>3702700</v>
      </c>
      <c r="AC59" s="13">
        <v>123.32</v>
      </c>
      <c r="AD59" s="2">
        <f t="shared" si="0"/>
        <v>1.2800000000000011</v>
      </c>
      <c r="AE59" s="196">
        <f t="shared" si="1"/>
        <v>-8.6019776509366208E-3</v>
      </c>
    </row>
    <row r="60" spans="15:31" x14ac:dyDescent="0.25">
      <c r="O60" s="125">
        <v>0.92</v>
      </c>
      <c r="P60" s="125">
        <f t="shared" si="2"/>
        <v>106.76600000000001</v>
      </c>
      <c r="Q60" s="125"/>
      <c r="W60" s="191">
        <v>42201</v>
      </c>
      <c r="X60" s="13">
        <v>125.42</v>
      </c>
      <c r="Y60" s="13">
        <v>125.5</v>
      </c>
      <c r="Z60" s="13">
        <v>122.1</v>
      </c>
      <c r="AA60" s="13">
        <v>124.93</v>
      </c>
      <c r="AB60" s="137">
        <v>7216600</v>
      </c>
      <c r="AC60" s="13">
        <v>124.39</v>
      </c>
      <c r="AD60" s="2">
        <f t="shared" si="0"/>
        <v>3.4000000000000057</v>
      </c>
      <c r="AE60" s="196">
        <f t="shared" si="1"/>
        <v>-7.4210022342802162E-3</v>
      </c>
    </row>
    <row r="61" spans="15:31" x14ac:dyDescent="0.25">
      <c r="O61" s="125">
        <v>0.91</v>
      </c>
      <c r="P61" s="125">
        <f t="shared" si="2"/>
        <v>105.60550000000001</v>
      </c>
      <c r="Q61" s="125"/>
      <c r="W61" s="191">
        <v>42200</v>
      </c>
      <c r="X61" s="13">
        <v>124.95</v>
      </c>
      <c r="Y61" s="13">
        <v>126.05</v>
      </c>
      <c r="Z61" s="13">
        <v>123.81</v>
      </c>
      <c r="AA61" s="13">
        <v>125.86</v>
      </c>
      <c r="AB61" s="137">
        <v>5067300</v>
      </c>
      <c r="AC61" s="13">
        <v>125.32</v>
      </c>
      <c r="AD61" s="2">
        <f t="shared" si="0"/>
        <v>2.2399999999999949</v>
      </c>
      <c r="AE61" s="196">
        <f t="shared" si="1"/>
        <v>6.9098505543949695E-3</v>
      </c>
    </row>
    <row r="62" spans="15:31" x14ac:dyDescent="0.25">
      <c r="O62" s="125">
        <v>0.9</v>
      </c>
      <c r="P62" s="125">
        <f t="shared" si="2"/>
        <v>104.44499999999999</v>
      </c>
      <c r="Q62" s="125"/>
      <c r="W62" s="191">
        <v>42199</v>
      </c>
      <c r="X62" s="13">
        <v>122.18</v>
      </c>
      <c r="Y62" s="13">
        <v>125.2</v>
      </c>
      <c r="Z62" s="13">
        <v>122</v>
      </c>
      <c r="AA62" s="13">
        <v>125</v>
      </c>
      <c r="AB62" s="137">
        <v>4192400</v>
      </c>
      <c r="AC62" s="13">
        <v>124.46</v>
      </c>
      <c r="AD62" s="2">
        <f t="shared" si="0"/>
        <v>3.2000000000000028</v>
      </c>
      <c r="AE62" s="196">
        <f t="shared" si="1"/>
        <v>2.0833333333333259E-2</v>
      </c>
    </row>
    <row r="63" spans="15:31" x14ac:dyDescent="0.25">
      <c r="O63" s="49"/>
      <c r="W63" s="191">
        <v>42198</v>
      </c>
      <c r="X63" s="13">
        <v>123.1</v>
      </c>
      <c r="Y63" s="13">
        <v>123.75</v>
      </c>
      <c r="Z63" s="13">
        <v>121.81</v>
      </c>
      <c r="AA63" s="13">
        <v>122.45</v>
      </c>
      <c r="AB63" s="137">
        <v>3766900</v>
      </c>
      <c r="AC63" s="13">
        <v>121.92</v>
      </c>
      <c r="AD63" s="2">
        <f t="shared" si="0"/>
        <v>1.9399999999999977</v>
      </c>
      <c r="AE63" s="196">
        <f t="shared" si="1"/>
        <v>2.4666995559941007E-3</v>
      </c>
    </row>
    <row r="64" spans="15:31" x14ac:dyDescent="0.25">
      <c r="O64" s="49"/>
      <c r="W64" s="191">
        <v>42195</v>
      </c>
      <c r="X64" s="13">
        <v>120.99</v>
      </c>
      <c r="Y64" s="13">
        <v>122.75</v>
      </c>
      <c r="Z64" s="13">
        <v>120.7</v>
      </c>
      <c r="AA64" s="13">
        <v>122.15</v>
      </c>
      <c r="AB64" s="137">
        <v>4033500</v>
      </c>
      <c r="AC64" s="13">
        <v>121.62</v>
      </c>
      <c r="AD64" s="2">
        <f t="shared" si="0"/>
        <v>2.0499999999999972</v>
      </c>
      <c r="AE64" s="196">
        <f t="shared" si="1"/>
        <v>2.3478919464781756E-2</v>
      </c>
    </row>
    <row r="65" spans="23:31" x14ac:dyDescent="0.25">
      <c r="W65" s="191">
        <v>42194</v>
      </c>
      <c r="X65" s="13">
        <v>120.04</v>
      </c>
      <c r="Y65" s="13">
        <v>120.56</v>
      </c>
      <c r="Z65" s="13">
        <v>119.31</v>
      </c>
      <c r="AA65" s="13">
        <v>119.34</v>
      </c>
      <c r="AB65" s="137">
        <v>3315600</v>
      </c>
      <c r="AC65" s="13">
        <v>118.83</v>
      </c>
      <c r="AD65" s="2">
        <f t="shared" si="0"/>
        <v>1.25</v>
      </c>
      <c r="AE65" s="196">
        <f t="shared" si="1"/>
        <v>4.7349285533102581E-3</v>
      </c>
    </row>
    <row r="66" spans="23:31" x14ac:dyDescent="0.25">
      <c r="W66" s="191">
        <v>42193</v>
      </c>
      <c r="X66" s="13">
        <v>119.05</v>
      </c>
      <c r="Y66" s="13">
        <v>119.99</v>
      </c>
      <c r="Z66" s="13">
        <v>118.4</v>
      </c>
      <c r="AA66" s="13">
        <v>118.78</v>
      </c>
      <c r="AB66" s="137">
        <v>4009800</v>
      </c>
      <c r="AC66" s="13">
        <v>118.27</v>
      </c>
      <c r="AD66" s="2">
        <f t="shared" si="0"/>
        <v>1.5899999999999892</v>
      </c>
      <c r="AE66" s="196">
        <f t="shared" si="1"/>
        <v>-1.5892827425528444E-2</v>
      </c>
    </row>
    <row r="67" spans="23:31" x14ac:dyDescent="0.25">
      <c r="W67" s="191">
        <v>42192</v>
      </c>
      <c r="X67" s="13">
        <v>122.36</v>
      </c>
      <c r="Y67" s="13">
        <v>122.8</v>
      </c>
      <c r="Z67" s="13">
        <v>117.81</v>
      </c>
      <c r="AA67" s="13">
        <v>120.7</v>
      </c>
      <c r="AB67" s="137">
        <v>6476200</v>
      </c>
      <c r="AC67" s="13">
        <v>120.18</v>
      </c>
      <c r="AD67" s="2">
        <f t="shared" ref="AD67:AD69" si="3">Y67-Z67</f>
        <v>4.9899999999999949</v>
      </c>
      <c r="AE67" s="196">
        <f t="shared" ref="AE67:AE69" si="4">AC67/AC68-1</f>
        <v>-1.192140097015526E-2</v>
      </c>
    </row>
    <row r="68" spans="23:31" x14ac:dyDescent="0.25">
      <c r="W68" s="191">
        <v>42191</v>
      </c>
      <c r="X68" s="13">
        <v>119.6</v>
      </c>
      <c r="Y68" s="13">
        <v>123.1</v>
      </c>
      <c r="Z68" s="13">
        <v>119.26</v>
      </c>
      <c r="AA68" s="13">
        <v>122.16</v>
      </c>
      <c r="AB68" s="137">
        <v>6522800</v>
      </c>
      <c r="AC68" s="13">
        <v>121.63</v>
      </c>
      <c r="AD68" s="2">
        <f t="shared" si="3"/>
        <v>3.8399999999999892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1:P41"/>
  </mergeCells>
  <conditionalFormatting sqref="Q7">
    <cfRule type="expression" dxfId="23" priority="7">
      <formula>Q7&gt;0</formula>
    </cfRule>
    <cfRule type="expression" dxfId="22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4">
        <v>5</v>
      </c>
      <c r="I2" s="120">
        <v>303.60000000000002</v>
      </c>
      <c r="J2" s="120">
        <v>0.03</v>
      </c>
      <c r="K2" s="120">
        <f>H2*I2-J2</f>
        <v>1517.97</v>
      </c>
      <c r="L2" t="s">
        <v>86</v>
      </c>
      <c r="O2" s="15" t="s">
        <v>57</v>
      </c>
      <c r="Q2">
        <f>C9-H9</f>
        <v>60</v>
      </c>
      <c r="W2" s="191">
        <v>42283</v>
      </c>
      <c r="X2" s="13">
        <v>282.41000000000003</v>
      </c>
      <c r="Y2" s="13">
        <v>282.98</v>
      </c>
      <c r="Z2" s="13">
        <v>269</v>
      </c>
      <c r="AA2" s="13">
        <v>275.99</v>
      </c>
      <c r="AB2" s="137">
        <v>4291600</v>
      </c>
      <c r="AC2" s="13">
        <v>275.99</v>
      </c>
      <c r="AD2" s="2">
        <f>Y2-Z2</f>
        <v>13.980000000000018</v>
      </c>
      <c r="AE2" s="196">
        <f>AC2/AC3-1</f>
        <v>-3.6852207293666006E-2</v>
      </c>
    </row>
    <row r="3" spans="1:31" x14ac:dyDescent="0.25">
      <c r="A3" s="28" t="s">
        <v>75</v>
      </c>
      <c r="B3" s="108">
        <v>42247</v>
      </c>
      <c r="C3" s="119">
        <v>5</v>
      </c>
      <c r="D3" s="120">
        <v>298.7</v>
      </c>
      <c r="E3" s="120">
        <v>0</v>
      </c>
      <c r="F3" s="120">
        <f>C3*D3 + E3</f>
        <v>1493.5</v>
      </c>
      <c r="H3" s="104"/>
      <c r="O3" s="15" t="s">
        <v>58</v>
      </c>
      <c r="Q3" s="2">
        <f>(F9-K9-M9)/Q2</f>
        <v>283.55883333333333</v>
      </c>
      <c r="W3" s="191">
        <v>42282</v>
      </c>
      <c r="X3" s="13">
        <v>291.43</v>
      </c>
      <c r="Y3" s="13">
        <v>292.48</v>
      </c>
      <c r="Z3" s="13">
        <v>282.76</v>
      </c>
      <c r="AA3" s="13">
        <v>286.55</v>
      </c>
      <c r="AB3" s="137">
        <v>2692700</v>
      </c>
      <c r="AC3" s="13">
        <v>286.55</v>
      </c>
      <c r="AD3" s="2">
        <f t="shared" ref="AD3:AD66" si="0">Y3-Z3</f>
        <v>9.7200000000000273</v>
      </c>
      <c r="AE3" s="196">
        <f t="shared" ref="AE3:AE66" si="1">AC3/AC4-1</f>
        <v>-1.308765283278801E-2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275.99</v>
      </c>
      <c r="T4" s="1">
        <v>42263</v>
      </c>
      <c r="U4" t="s">
        <v>186</v>
      </c>
      <c r="W4" s="191">
        <v>42279</v>
      </c>
      <c r="X4" s="13">
        <v>283.38</v>
      </c>
      <c r="Y4" s="13">
        <v>290.75</v>
      </c>
      <c r="Z4" s="13">
        <v>280.72000000000003</v>
      </c>
      <c r="AA4" s="13">
        <v>290.35000000000002</v>
      </c>
      <c r="AB4" s="137">
        <v>2979100</v>
      </c>
      <c r="AC4" s="13">
        <v>290.35000000000002</v>
      </c>
      <c r="AD4" s="2">
        <f t="shared" si="0"/>
        <v>10.029999999999973</v>
      </c>
      <c r="AE4" s="196">
        <f t="shared" si="1"/>
        <v>1.0616080751827406E-2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8" si="2">C5*D5 + E5</f>
        <v>4245</v>
      </c>
      <c r="O5" s="15" t="s">
        <v>67</v>
      </c>
      <c r="Q5" s="3">
        <f>Q4*Q2</f>
        <v>16559.400000000001</v>
      </c>
      <c r="T5" s="1">
        <v>42265</v>
      </c>
      <c r="U5" t="s">
        <v>185</v>
      </c>
      <c r="W5" s="191">
        <v>42278</v>
      </c>
      <c r="X5" s="13">
        <v>291.99</v>
      </c>
      <c r="Y5" s="13">
        <v>292.89</v>
      </c>
      <c r="Z5" s="13">
        <v>282.45</v>
      </c>
      <c r="AA5" s="13">
        <v>287.3</v>
      </c>
      <c r="AB5" s="137">
        <v>2861100</v>
      </c>
      <c r="AC5" s="13">
        <v>287.3</v>
      </c>
      <c r="AD5" s="2">
        <f t="shared" si="0"/>
        <v>10.439999999999998</v>
      </c>
      <c r="AE5" s="196">
        <f t="shared" si="1"/>
        <v>-1.5455261985538482E-2</v>
      </c>
    </row>
    <row r="6" spans="1:31" x14ac:dyDescent="0.25">
      <c r="B6" s="1">
        <v>42286</v>
      </c>
      <c r="C6">
        <v>10</v>
      </c>
      <c r="D6" s="2">
        <v>278.5</v>
      </c>
      <c r="E6" s="2">
        <v>0</v>
      </c>
      <c r="F6" s="3">
        <f t="shared" si="2"/>
        <v>2785</v>
      </c>
      <c r="O6" s="15" t="s">
        <v>64</v>
      </c>
      <c r="Q6" s="2">
        <f>Q3*Q2</f>
        <v>17013.53</v>
      </c>
      <c r="W6" s="191">
        <v>42277</v>
      </c>
      <c r="X6" s="13">
        <v>283.98</v>
      </c>
      <c r="Y6" s="13">
        <v>292</v>
      </c>
      <c r="Z6" s="13">
        <v>283.06</v>
      </c>
      <c r="AA6" s="13">
        <v>291.81</v>
      </c>
      <c r="AB6" s="137">
        <v>2911800</v>
      </c>
      <c r="AC6" s="13">
        <v>291.81</v>
      </c>
      <c r="AD6" s="2">
        <f t="shared" si="0"/>
        <v>8.9399999999999977</v>
      </c>
      <c r="AE6" s="196">
        <f t="shared" si="1"/>
        <v>4.8808539697372533E-2</v>
      </c>
    </row>
    <row r="7" spans="1:31" x14ac:dyDescent="0.25">
      <c r="B7" s="1">
        <v>42286</v>
      </c>
      <c r="C7">
        <v>10</v>
      </c>
      <c r="D7" s="2">
        <v>274</v>
      </c>
      <c r="E7" s="2">
        <v>0</v>
      </c>
      <c r="F7" s="3">
        <f t="shared" si="2"/>
        <v>2740</v>
      </c>
      <c r="O7" s="15" t="s">
        <v>65</v>
      </c>
      <c r="Q7" s="2">
        <f>Q5-Q6</f>
        <v>-454.12999999999738</v>
      </c>
      <c r="R7" s="212" t="s">
        <v>237</v>
      </c>
      <c r="W7" s="191">
        <v>42276</v>
      </c>
      <c r="X7" s="13">
        <v>270.60000000000002</v>
      </c>
      <c r="Y7" s="13">
        <v>288.57</v>
      </c>
      <c r="Z7" s="13">
        <v>270.60000000000002</v>
      </c>
      <c r="AA7" s="13">
        <v>278.23</v>
      </c>
      <c r="AB7" s="137">
        <v>3809500</v>
      </c>
      <c r="AC7" s="13">
        <v>278.23</v>
      </c>
      <c r="AD7" s="2">
        <f t="shared" si="0"/>
        <v>17.96999999999997</v>
      </c>
      <c r="AE7" s="196">
        <f t="shared" si="1"/>
        <v>2.1852504774497072E-2</v>
      </c>
    </row>
    <row r="8" spans="1:31" x14ac:dyDescent="0.25">
      <c r="B8" s="1">
        <v>42286</v>
      </c>
      <c r="C8">
        <v>10</v>
      </c>
      <c r="D8" s="2">
        <v>269.8</v>
      </c>
      <c r="E8" s="2">
        <v>0</v>
      </c>
      <c r="F8" s="3">
        <f t="shared" si="2"/>
        <v>2698</v>
      </c>
      <c r="W8" s="191">
        <v>42275</v>
      </c>
      <c r="X8" s="13">
        <v>282.54000000000002</v>
      </c>
      <c r="Y8" s="13">
        <v>284</v>
      </c>
      <c r="Z8" s="13">
        <v>267</v>
      </c>
      <c r="AA8" s="13">
        <v>272.27999999999997</v>
      </c>
      <c r="AB8" s="137">
        <v>4894500</v>
      </c>
      <c r="AC8" s="13">
        <v>272.27999999999997</v>
      </c>
      <c r="AD8" s="2">
        <f t="shared" si="0"/>
        <v>17</v>
      </c>
      <c r="AE8" s="196">
        <f t="shared" si="1"/>
        <v>-4.3927104182029053E-2</v>
      </c>
    </row>
    <row r="9" spans="1:31" x14ac:dyDescent="0.25">
      <c r="A9" s="47" t="s">
        <v>87</v>
      </c>
      <c r="B9" s="18"/>
      <c r="C9" s="18">
        <f>SUM(C2:C8)</f>
        <v>65</v>
      </c>
      <c r="D9" s="23"/>
      <c r="E9" s="23"/>
      <c r="F9" s="23">
        <f>SUM(F2:F8)</f>
        <v>18531.5</v>
      </c>
      <c r="G9" s="18"/>
      <c r="H9" s="105">
        <f>SUM(H2:H4)</f>
        <v>5</v>
      </c>
      <c r="I9" s="23"/>
      <c r="J9" s="23"/>
      <c r="K9" s="23">
        <f>SUM(K2:K4)</f>
        <v>1517.97</v>
      </c>
      <c r="L9" s="18"/>
      <c r="M9" s="18"/>
      <c r="T9" s="242">
        <v>42298</v>
      </c>
      <c r="U9" t="s">
        <v>257</v>
      </c>
      <c r="W9" s="191">
        <v>42272</v>
      </c>
      <c r="X9" s="13">
        <v>298.77999999999997</v>
      </c>
      <c r="Y9" s="13">
        <v>298.77999999999997</v>
      </c>
      <c r="Z9" s="13">
        <v>280.32</v>
      </c>
      <c r="AA9" s="13">
        <v>284.79000000000002</v>
      </c>
      <c r="AB9" s="137">
        <v>3357600</v>
      </c>
      <c r="AC9" s="13">
        <v>284.79000000000002</v>
      </c>
      <c r="AD9" s="2">
        <f t="shared" si="0"/>
        <v>18.45999999999998</v>
      </c>
      <c r="AE9" s="196">
        <f t="shared" si="1"/>
        <v>-2.8053650046073408E-2</v>
      </c>
    </row>
    <row r="10" spans="1:31" x14ac:dyDescent="0.25">
      <c r="W10" s="191">
        <v>42271</v>
      </c>
      <c r="X10" s="13">
        <v>295.58</v>
      </c>
      <c r="Y10" s="13">
        <v>298.14999999999998</v>
      </c>
      <c r="Z10" s="13">
        <v>287.12</v>
      </c>
      <c r="AA10" s="13">
        <v>293.01</v>
      </c>
      <c r="AB10" s="137">
        <v>2651000</v>
      </c>
      <c r="AC10" s="13">
        <v>293.01</v>
      </c>
      <c r="AD10" s="2">
        <f t="shared" si="0"/>
        <v>11.029999999999973</v>
      </c>
      <c r="AE10" s="196">
        <f t="shared" si="1"/>
        <v>-1.78655225581551E-2</v>
      </c>
    </row>
    <row r="11" spans="1:31" x14ac:dyDescent="0.25">
      <c r="W11" s="191">
        <v>42270</v>
      </c>
      <c r="X11" s="13">
        <v>299.27</v>
      </c>
      <c r="Y11" s="13">
        <v>303.79000000000002</v>
      </c>
      <c r="Z11" s="13">
        <v>296.3</v>
      </c>
      <c r="AA11" s="13">
        <v>298.33999999999997</v>
      </c>
      <c r="AB11" s="137">
        <v>1638200</v>
      </c>
      <c r="AC11" s="13">
        <v>298.33999999999997</v>
      </c>
      <c r="AD11" s="2">
        <f t="shared" si="0"/>
        <v>7.4900000000000091</v>
      </c>
      <c r="AE11" s="196">
        <f t="shared" si="1"/>
        <v>-2.4075436367284597E-3</v>
      </c>
    </row>
    <row r="12" spans="1:31" x14ac:dyDescent="0.25">
      <c r="F12" s="3"/>
      <c r="W12" s="191">
        <v>42269</v>
      </c>
      <c r="X12" s="13">
        <v>292.52</v>
      </c>
      <c r="Y12" s="13">
        <v>300</v>
      </c>
      <c r="Z12" s="13">
        <v>289</v>
      </c>
      <c r="AA12" s="13">
        <v>299.06</v>
      </c>
      <c r="AB12" s="137">
        <v>4278400</v>
      </c>
      <c r="AC12" s="13">
        <v>299.06</v>
      </c>
      <c r="AD12" s="2">
        <f t="shared" si="0"/>
        <v>11</v>
      </c>
      <c r="AE12" s="196">
        <f t="shared" si="1"/>
        <v>6.3938618925829527E-3</v>
      </c>
    </row>
    <row r="13" spans="1:31" x14ac:dyDescent="0.25">
      <c r="F13" s="3"/>
      <c r="W13" s="191">
        <v>42268</v>
      </c>
      <c r="X13" s="13">
        <v>315.29000000000002</v>
      </c>
      <c r="Y13" s="13">
        <v>315.43</v>
      </c>
      <c r="Z13" s="13">
        <v>294.62</v>
      </c>
      <c r="AA13" s="13">
        <v>297.16000000000003</v>
      </c>
      <c r="AB13" s="137">
        <v>4149700</v>
      </c>
      <c r="AC13" s="13">
        <v>297.16000000000003</v>
      </c>
      <c r="AD13" s="2">
        <f t="shared" si="0"/>
        <v>20.810000000000002</v>
      </c>
      <c r="AE13" s="196">
        <f t="shared" si="1"/>
        <v>-5.5645596974608247E-2</v>
      </c>
    </row>
    <row r="14" spans="1:31" x14ac:dyDescent="0.25">
      <c r="W14" s="191">
        <v>42265</v>
      </c>
      <c r="X14" s="13">
        <v>321.06</v>
      </c>
      <c r="Y14" s="13">
        <v>324.10000000000002</v>
      </c>
      <c r="Z14" s="13">
        <v>313</v>
      </c>
      <c r="AA14" s="13">
        <v>314.67</v>
      </c>
      <c r="AB14" s="137">
        <v>4569000</v>
      </c>
      <c r="AC14" s="13">
        <v>314.67</v>
      </c>
      <c r="AD14" s="2">
        <f t="shared" si="0"/>
        <v>11.100000000000023</v>
      </c>
      <c r="AE14" s="196">
        <f t="shared" si="1"/>
        <v>-3.2677528435290482E-2</v>
      </c>
    </row>
    <row r="15" spans="1:31" x14ac:dyDescent="0.25">
      <c r="W15" s="191">
        <v>42264</v>
      </c>
      <c r="X15" s="13">
        <v>321.19</v>
      </c>
      <c r="Y15" s="13">
        <v>330.54</v>
      </c>
      <c r="Z15" s="13">
        <v>318.38</v>
      </c>
      <c r="AA15" s="13">
        <v>325.3</v>
      </c>
      <c r="AB15" s="137">
        <v>2575300</v>
      </c>
      <c r="AC15" s="13">
        <v>325.3</v>
      </c>
      <c r="AD15" s="2">
        <f t="shared" si="0"/>
        <v>12.160000000000025</v>
      </c>
      <c r="AE15" s="196">
        <f t="shared" si="1"/>
        <v>1.7962198022280607E-2</v>
      </c>
    </row>
    <row r="16" spans="1:31" x14ac:dyDescent="0.25">
      <c r="W16" s="191">
        <v>42263</v>
      </c>
      <c r="X16" s="13">
        <v>319.05</v>
      </c>
      <c r="Y16" s="13">
        <v>322.41000000000003</v>
      </c>
      <c r="Z16" s="13">
        <v>315.08</v>
      </c>
      <c r="AA16" s="13">
        <v>319.56</v>
      </c>
      <c r="AB16" s="137">
        <v>1984700</v>
      </c>
      <c r="AC16" s="13">
        <v>319.56</v>
      </c>
      <c r="AD16" s="2">
        <f t="shared" si="0"/>
        <v>7.3300000000000409</v>
      </c>
      <c r="AE16" s="196">
        <f t="shared" si="1"/>
        <v>-9.3791033577195204E-4</v>
      </c>
    </row>
    <row r="17" spans="3:31" x14ac:dyDescent="0.25">
      <c r="W17" s="191">
        <v>42262</v>
      </c>
      <c r="X17" s="13">
        <v>316.41000000000003</v>
      </c>
      <c r="Y17" s="13">
        <v>321.64999999999998</v>
      </c>
      <c r="Z17" s="13">
        <v>313.29000000000002</v>
      </c>
      <c r="AA17" s="13">
        <v>319.86</v>
      </c>
      <c r="AB17" s="137">
        <v>2058200</v>
      </c>
      <c r="AC17" s="13">
        <v>319.86</v>
      </c>
      <c r="AD17" s="2">
        <f t="shared" si="0"/>
        <v>8.3599999999999568</v>
      </c>
      <c r="AE17" s="196">
        <f t="shared" si="1"/>
        <v>1.147898681339532E-2</v>
      </c>
    </row>
    <row r="18" spans="3:31" x14ac:dyDescent="0.25">
      <c r="W18" s="191">
        <v>42261</v>
      </c>
      <c r="X18" s="13">
        <v>316.89</v>
      </c>
      <c r="Y18" s="13">
        <v>318.2</v>
      </c>
      <c r="Z18" s="13">
        <v>311.94</v>
      </c>
      <c r="AA18" s="13">
        <v>316.23</v>
      </c>
      <c r="AB18" s="137">
        <v>1811700</v>
      </c>
      <c r="AC18" s="13">
        <v>316.23</v>
      </c>
      <c r="AD18" s="2">
        <f t="shared" si="0"/>
        <v>6.2599999999999909</v>
      </c>
      <c r="AE18" s="196">
        <f t="shared" si="1"/>
        <v>2.7269556394076133E-3</v>
      </c>
    </row>
    <row r="19" spans="3:31" x14ac:dyDescent="0.25">
      <c r="W19" s="191">
        <v>42258</v>
      </c>
      <c r="X19" s="13">
        <v>310.67</v>
      </c>
      <c r="Y19" s="13">
        <v>315.5</v>
      </c>
      <c r="Z19" s="13">
        <v>307.20999999999998</v>
      </c>
      <c r="AA19" s="13">
        <v>315.37</v>
      </c>
      <c r="AB19" s="137">
        <v>1928100</v>
      </c>
      <c r="AC19" s="13">
        <v>315.37</v>
      </c>
      <c r="AD19" s="2">
        <f t="shared" si="0"/>
        <v>8.2900000000000205</v>
      </c>
      <c r="AE19" s="196">
        <f t="shared" si="1"/>
        <v>8.7966220971147369E-3</v>
      </c>
    </row>
    <row r="20" spans="3:31" x14ac:dyDescent="0.25">
      <c r="W20" s="191">
        <v>42257</v>
      </c>
      <c r="X20" s="13">
        <v>302.91000000000003</v>
      </c>
      <c r="Y20" s="13">
        <v>315.77</v>
      </c>
      <c r="Z20" s="13">
        <v>302.11</v>
      </c>
      <c r="AA20" s="13">
        <v>312.62</v>
      </c>
      <c r="AB20" s="137">
        <v>2181600</v>
      </c>
      <c r="AC20" s="13">
        <v>312.62</v>
      </c>
      <c r="AD20" s="2">
        <f t="shared" si="0"/>
        <v>13.659999999999968</v>
      </c>
      <c r="AE20" s="196">
        <f t="shared" si="1"/>
        <v>3.0117305918017534E-2</v>
      </c>
    </row>
    <row r="21" spans="3:31" x14ac:dyDescent="0.25">
      <c r="W21" s="191">
        <v>42256</v>
      </c>
      <c r="X21" s="13">
        <v>313.55</v>
      </c>
      <c r="Y21" s="13">
        <v>317.83</v>
      </c>
      <c r="Z21" s="13">
        <v>302.47000000000003</v>
      </c>
      <c r="AA21" s="13">
        <v>303.48</v>
      </c>
      <c r="AB21" s="137">
        <v>1618700</v>
      </c>
      <c r="AC21" s="13">
        <v>303.48</v>
      </c>
      <c r="AD21" s="2">
        <f t="shared" si="0"/>
        <v>15.359999999999957</v>
      </c>
      <c r="AE21" s="196">
        <f t="shared" si="1"/>
        <v>-1.7036989052277018E-2</v>
      </c>
    </row>
    <row r="22" spans="3:31" x14ac:dyDescent="0.25">
      <c r="C22" s="2"/>
      <c r="F22"/>
      <c r="W22" s="191">
        <v>42255</v>
      </c>
      <c r="X22" s="13">
        <v>306.91000000000003</v>
      </c>
      <c r="Y22" s="13">
        <v>309.22000000000003</v>
      </c>
      <c r="Z22" s="13">
        <v>302.55</v>
      </c>
      <c r="AA22" s="13">
        <v>308.74</v>
      </c>
      <c r="AB22" s="137">
        <v>1832400</v>
      </c>
      <c r="AC22" s="13">
        <v>308.74</v>
      </c>
      <c r="AD22" s="2">
        <f t="shared" si="0"/>
        <v>6.6700000000000159</v>
      </c>
      <c r="AE22" s="196">
        <f t="shared" si="1"/>
        <v>2.1438496658505946E-2</v>
      </c>
    </row>
    <row r="23" spans="3:31" x14ac:dyDescent="0.25">
      <c r="W23" s="191">
        <v>42251</v>
      </c>
      <c r="X23" s="13">
        <v>297.72000000000003</v>
      </c>
      <c r="Y23" s="13">
        <v>304.14</v>
      </c>
      <c r="Z23" s="13">
        <v>295.02999999999997</v>
      </c>
      <c r="AA23" s="13">
        <v>302.26</v>
      </c>
      <c r="AB23" s="137">
        <v>1696600</v>
      </c>
      <c r="AC23" s="13">
        <v>302.26</v>
      </c>
      <c r="AD23" s="2">
        <f t="shared" si="0"/>
        <v>9.1100000000000136</v>
      </c>
      <c r="AE23" s="196">
        <f t="shared" si="1"/>
        <v>2.0886516593177085E-3</v>
      </c>
    </row>
    <row r="24" spans="3:31" x14ac:dyDescent="0.25">
      <c r="W24" s="191">
        <v>42250</v>
      </c>
      <c r="X24" s="13">
        <v>306.47000000000003</v>
      </c>
      <c r="Y24" s="13">
        <v>309.72000000000003</v>
      </c>
      <c r="Z24" s="13">
        <v>300.83999999999997</v>
      </c>
      <c r="AA24" s="13">
        <v>301.63</v>
      </c>
      <c r="AB24" s="137">
        <v>1774400</v>
      </c>
      <c r="AC24" s="13">
        <v>301.63</v>
      </c>
      <c r="AD24" s="2">
        <f t="shared" si="0"/>
        <v>8.8800000000000523</v>
      </c>
      <c r="AE24" s="196">
        <f t="shared" si="1"/>
        <v>-8.480983531113373E-3</v>
      </c>
    </row>
    <row r="25" spans="3:31" x14ac:dyDescent="0.25">
      <c r="W25" s="191">
        <v>42249</v>
      </c>
      <c r="X25" s="13">
        <v>298.48</v>
      </c>
      <c r="Y25" s="13">
        <v>304.43</v>
      </c>
      <c r="Z25" s="13">
        <v>293.61</v>
      </c>
      <c r="AA25" s="13">
        <v>304.20999999999998</v>
      </c>
      <c r="AB25" s="137">
        <v>2266500</v>
      </c>
      <c r="AC25" s="13">
        <v>304.20999999999998</v>
      </c>
      <c r="AD25" s="2">
        <f t="shared" si="0"/>
        <v>10.819999999999993</v>
      </c>
      <c r="AE25" s="196">
        <f t="shared" si="1"/>
        <v>4.0034188034187901E-2</v>
      </c>
    </row>
    <row r="26" spans="3:31" x14ac:dyDescent="0.25">
      <c r="W26" s="191">
        <v>42248</v>
      </c>
      <c r="X26" s="13">
        <v>292.22000000000003</v>
      </c>
      <c r="Y26" s="13">
        <v>301.98</v>
      </c>
      <c r="Z26" s="13">
        <v>291.26</v>
      </c>
      <c r="AA26" s="13">
        <v>292.5</v>
      </c>
      <c r="AB26" s="137">
        <v>2484800</v>
      </c>
      <c r="AC26" s="13">
        <v>292.5</v>
      </c>
      <c r="AD26" s="2">
        <f t="shared" si="0"/>
        <v>10.720000000000027</v>
      </c>
      <c r="AE26" s="196">
        <f t="shared" si="1"/>
        <v>-1.6145307769929396E-2</v>
      </c>
    </row>
    <row r="27" spans="3:31" x14ac:dyDescent="0.25">
      <c r="W27" s="191">
        <v>42247</v>
      </c>
      <c r="X27" s="13">
        <v>302.16000000000003</v>
      </c>
      <c r="Y27" s="13">
        <v>304.51</v>
      </c>
      <c r="Z27" s="13">
        <v>296.47000000000003</v>
      </c>
      <c r="AA27" s="13">
        <v>297.3</v>
      </c>
      <c r="AB27" s="137">
        <v>1632300</v>
      </c>
      <c r="AC27" s="13">
        <v>297.3</v>
      </c>
      <c r="AD27" s="2">
        <f t="shared" si="0"/>
        <v>8.0399999999999636</v>
      </c>
      <c r="AE27" s="196">
        <f t="shared" si="1"/>
        <v>-2.1041193322137608E-2</v>
      </c>
    </row>
    <row r="28" spans="3:31" x14ac:dyDescent="0.25">
      <c r="W28" s="191">
        <v>42244</v>
      </c>
      <c r="X28" s="13">
        <v>301</v>
      </c>
      <c r="Y28" s="13">
        <v>306.45</v>
      </c>
      <c r="Z28" s="13">
        <v>299.76</v>
      </c>
      <c r="AA28" s="13">
        <v>303.69</v>
      </c>
      <c r="AB28" s="137">
        <v>2058700</v>
      </c>
      <c r="AC28" s="13">
        <v>303.69</v>
      </c>
      <c r="AD28" s="2">
        <f t="shared" si="0"/>
        <v>6.6899999999999977</v>
      </c>
      <c r="AE28" s="196">
        <f t="shared" si="1"/>
        <v>-2.6273440835495876E-3</v>
      </c>
    </row>
    <row r="29" spans="3:31" x14ac:dyDescent="0.25">
      <c r="W29" s="191">
        <v>42243</v>
      </c>
      <c r="X29" s="13">
        <v>301.37</v>
      </c>
      <c r="Y29" s="13">
        <v>308.5</v>
      </c>
      <c r="Z29" s="13">
        <v>299.36</v>
      </c>
      <c r="AA29" s="13">
        <v>304.49</v>
      </c>
      <c r="AB29" s="137">
        <v>2463000</v>
      </c>
      <c r="AC29" s="13">
        <v>304.49</v>
      </c>
      <c r="AD29" s="2">
        <f t="shared" si="0"/>
        <v>9.1399999999999864</v>
      </c>
      <c r="AE29" s="196">
        <f t="shared" si="1"/>
        <v>2.0922045264040179E-2</v>
      </c>
    </row>
    <row r="30" spans="3:31" x14ac:dyDescent="0.25">
      <c r="W30" s="191">
        <v>42242</v>
      </c>
      <c r="X30" s="13">
        <v>290.10000000000002</v>
      </c>
      <c r="Y30" s="13">
        <v>298.61</v>
      </c>
      <c r="Z30" s="13">
        <v>283.44</v>
      </c>
      <c r="AA30" s="13">
        <v>298.25</v>
      </c>
      <c r="AB30" s="137">
        <v>3121700</v>
      </c>
      <c r="AC30" s="13">
        <v>298.25</v>
      </c>
      <c r="AD30" s="2">
        <f t="shared" si="0"/>
        <v>15.170000000000016</v>
      </c>
      <c r="AE30" s="196">
        <f t="shared" si="1"/>
        <v>5.8562555456965315E-2</v>
      </c>
    </row>
    <row r="31" spans="3:31" x14ac:dyDescent="0.25">
      <c r="W31" s="191">
        <v>42241</v>
      </c>
      <c r="X31" s="13">
        <v>292.64</v>
      </c>
      <c r="Y31" s="13">
        <v>298</v>
      </c>
      <c r="Z31" s="13">
        <v>281.5</v>
      </c>
      <c r="AA31" s="13">
        <v>281.75</v>
      </c>
      <c r="AB31" s="137">
        <v>3704300</v>
      </c>
      <c r="AC31" s="13">
        <v>281.75</v>
      </c>
      <c r="AD31" s="2">
        <f t="shared" si="0"/>
        <v>16.5</v>
      </c>
      <c r="AE31" s="196">
        <f t="shared" si="1"/>
        <v>1.2214837434884052E-2</v>
      </c>
    </row>
    <row r="32" spans="3:31" x14ac:dyDescent="0.25">
      <c r="W32" s="191">
        <v>42240</v>
      </c>
      <c r="X32" s="13">
        <v>269.05</v>
      </c>
      <c r="Y32" s="13">
        <v>295.14999999999998</v>
      </c>
      <c r="Z32" s="13">
        <v>265</v>
      </c>
      <c r="AA32" s="13">
        <v>278.35000000000002</v>
      </c>
      <c r="AB32" s="137">
        <v>5840200</v>
      </c>
      <c r="AC32" s="13">
        <v>278.35000000000002</v>
      </c>
      <c r="AD32" s="2">
        <f t="shared" si="0"/>
        <v>30.149999999999977</v>
      </c>
      <c r="AE32" s="196">
        <f t="shared" si="1"/>
        <v>-5.8483290488431705E-2</v>
      </c>
    </row>
    <row r="33" spans="15:31" x14ac:dyDescent="0.25">
      <c r="W33" s="191">
        <v>42237</v>
      </c>
      <c r="X33" s="13">
        <v>305.70999999999998</v>
      </c>
      <c r="Y33" s="13">
        <v>312.64999999999998</v>
      </c>
      <c r="Z33" s="13">
        <v>295.45999999999998</v>
      </c>
      <c r="AA33" s="13">
        <v>295.64</v>
      </c>
      <c r="AB33" s="137">
        <v>3639000</v>
      </c>
      <c r="AC33" s="13">
        <v>295.64</v>
      </c>
      <c r="AD33" s="2">
        <f t="shared" si="0"/>
        <v>17.189999999999998</v>
      </c>
      <c r="AE33" s="196">
        <f t="shared" si="1"/>
        <v>-4.6014843497902524E-2</v>
      </c>
    </row>
    <row r="34" spans="15:31" x14ac:dyDescent="0.25">
      <c r="W34" s="191">
        <v>42236</v>
      </c>
      <c r="X34" s="13">
        <v>314.77999999999997</v>
      </c>
      <c r="Y34" s="13">
        <v>316.89999999999998</v>
      </c>
      <c r="Z34" s="13">
        <v>309.20999999999998</v>
      </c>
      <c r="AA34" s="13">
        <v>309.89999999999998</v>
      </c>
      <c r="AB34" s="137">
        <v>1902000</v>
      </c>
      <c r="AC34" s="13">
        <v>309.89999999999998</v>
      </c>
      <c r="AD34" s="2">
        <f t="shared" si="0"/>
        <v>7.6899999999999977</v>
      </c>
      <c r="AE34" s="196">
        <f t="shared" si="1"/>
        <v>-1.8744854664049182E-2</v>
      </c>
    </row>
    <row r="35" spans="15:31" x14ac:dyDescent="0.25">
      <c r="W35" s="191">
        <v>42235</v>
      </c>
      <c r="X35" s="13">
        <v>311.99</v>
      </c>
      <c r="Y35" s="13">
        <v>319.35000000000002</v>
      </c>
      <c r="Z35" s="13">
        <v>310.5</v>
      </c>
      <c r="AA35" s="13">
        <v>315.82</v>
      </c>
      <c r="AB35" s="137">
        <v>1827900</v>
      </c>
      <c r="AC35" s="13">
        <v>315.82</v>
      </c>
      <c r="AD35" s="2">
        <f t="shared" si="0"/>
        <v>8.8500000000000227</v>
      </c>
      <c r="AE35" s="196">
        <f t="shared" si="1"/>
        <v>1.1821997244737759E-2</v>
      </c>
    </row>
    <row r="36" spans="15:31" x14ac:dyDescent="0.25">
      <c r="W36" s="191">
        <v>42234</v>
      </c>
      <c r="X36" s="13">
        <v>316.8</v>
      </c>
      <c r="Y36" s="13">
        <v>317.14999999999998</v>
      </c>
      <c r="Z36" s="13">
        <v>310.60000000000002</v>
      </c>
      <c r="AA36" s="13">
        <v>312.13</v>
      </c>
      <c r="AB36" s="137">
        <v>1209200</v>
      </c>
      <c r="AC36" s="13">
        <v>312.13</v>
      </c>
      <c r="AD36" s="2">
        <f t="shared" si="0"/>
        <v>6.5499999999999545</v>
      </c>
      <c r="AE36" s="196">
        <f t="shared" si="1"/>
        <v>-1.2496836243988785E-2</v>
      </c>
    </row>
    <row r="37" spans="15:31" x14ac:dyDescent="0.25">
      <c r="W37" s="191">
        <v>42233</v>
      </c>
      <c r="X37" s="13">
        <v>313.49</v>
      </c>
      <c r="Y37" s="13">
        <v>317.66000000000003</v>
      </c>
      <c r="Z37" s="13">
        <v>311.02</v>
      </c>
      <c r="AA37" s="13">
        <v>316.08</v>
      </c>
      <c r="AB37" s="137">
        <v>1547100</v>
      </c>
      <c r="AC37" s="13">
        <v>316.08</v>
      </c>
      <c r="AD37" s="2">
        <f t="shared" si="0"/>
        <v>6.6400000000000432</v>
      </c>
      <c r="AE37" s="196">
        <f t="shared" si="1"/>
        <v>1.1100092767345693E-2</v>
      </c>
    </row>
    <row r="38" spans="15:31" x14ac:dyDescent="0.25">
      <c r="W38" s="191">
        <v>42230</v>
      </c>
      <c r="X38" s="13">
        <v>314.22000000000003</v>
      </c>
      <c r="Y38" s="13">
        <v>316.27</v>
      </c>
      <c r="Z38" s="13">
        <v>309.14</v>
      </c>
      <c r="AA38" s="13">
        <v>312.61</v>
      </c>
      <c r="AB38" s="137">
        <v>1760300</v>
      </c>
      <c r="AC38" s="13">
        <v>312.61</v>
      </c>
      <c r="AD38" s="2">
        <f t="shared" si="0"/>
        <v>7.1299999999999955</v>
      </c>
      <c r="AE38" s="196">
        <f t="shared" si="1"/>
        <v>-4.1413143894747373E-3</v>
      </c>
    </row>
    <row r="39" spans="15:31" x14ac:dyDescent="0.25">
      <c r="W39" s="191">
        <v>42229</v>
      </c>
      <c r="X39" s="13">
        <v>316.97000000000003</v>
      </c>
      <c r="Y39" s="13">
        <v>319.48</v>
      </c>
      <c r="Z39" s="13">
        <v>313.75</v>
      </c>
      <c r="AA39" s="13">
        <v>313.91000000000003</v>
      </c>
      <c r="AB39" s="137">
        <v>1313600</v>
      </c>
      <c r="AC39" s="13">
        <v>313.91000000000003</v>
      </c>
      <c r="AD39" s="2">
        <f t="shared" si="0"/>
        <v>5.7300000000000182</v>
      </c>
      <c r="AE39" s="196">
        <f t="shared" si="1"/>
        <v>-8.9034824614023789E-3</v>
      </c>
    </row>
    <row r="40" spans="15:31" x14ac:dyDescent="0.25">
      <c r="W40" s="191">
        <v>42228</v>
      </c>
      <c r="X40" s="13">
        <v>312.3</v>
      </c>
      <c r="Y40" s="13">
        <v>317.86</v>
      </c>
      <c r="Z40" s="13">
        <v>307.5</v>
      </c>
      <c r="AA40" s="13">
        <v>316.73</v>
      </c>
      <c r="AB40" s="137">
        <v>1962800</v>
      </c>
      <c r="AC40" s="13">
        <v>316.73</v>
      </c>
      <c r="AD40" s="2">
        <f t="shared" si="0"/>
        <v>10.360000000000014</v>
      </c>
      <c r="AE40" s="196">
        <f t="shared" si="1"/>
        <v>5.9710973479434326E-3</v>
      </c>
    </row>
    <row r="41" spans="15:31" x14ac:dyDescent="0.25">
      <c r="W41" s="191">
        <v>42227</v>
      </c>
      <c r="X41" s="13">
        <v>312.56</v>
      </c>
      <c r="Y41" s="13">
        <v>319.12</v>
      </c>
      <c r="Z41" s="13">
        <v>311.72000000000003</v>
      </c>
      <c r="AA41" s="13">
        <v>314.85000000000002</v>
      </c>
      <c r="AB41" s="137">
        <v>1843300</v>
      </c>
      <c r="AC41" s="13">
        <v>314.85000000000002</v>
      </c>
      <c r="AD41" s="2">
        <f t="shared" si="0"/>
        <v>7.3999999999999773</v>
      </c>
      <c r="AE41" s="196">
        <f t="shared" si="1"/>
        <v>-2.857687178509094E-4</v>
      </c>
    </row>
    <row r="42" spans="15:31" ht="20.25" thickBot="1" x14ac:dyDescent="0.35">
      <c r="O42" s="264" t="s">
        <v>83</v>
      </c>
      <c r="P42" s="264"/>
      <c r="T42" s="133" t="s">
        <v>144</v>
      </c>
      <c r="W42" s="191">
        <v>42226</v>
      </c>
      <c r="X42" s="13">
        <v>312.2</v>
      </c>
      <c r="Y42" s="13">
        <v>317.25</v>
      </c>
      <c r="Z42" s="13">
        <v>312</v>
      </c>
      <c r="AA42" s="13">
        <v>314.94</v>
      </c>
      <c r="AB42" s="137">
        <v>2444700</v>
      </c>
      <c r="AC42" s="13">
        <v>314.94</v>
      </c>
      <c r="AD42" s="2">
        <f t="shared" si="0"/>
        <v>5.25</v>
      </c>
      <c r="AE42" s="196">
        <f t="shared" si="1"/>
        <v>1.9223300970873769E-2</v>
      </c>
    </row>
    <row r="43" spans="15:31" ht="15.75" thickTop="1" x14ac:dyDescent="0.25">
      <c r="O43" s="125">
        <v>1.1000000000000001</v>
      </c>
      <c r="P43" s="125">
        <f>O43*$Q$4</f>
        <v>303.58900000000006</v>
      </c>
      <c r="Q43" s="2"/>
      <c r="T43" s="135" t="s">
        <v>126</v>
      </c>
      <c r="U43" s="130">
        <v>291.81</v>
      </c>
      <c r="W43" s="191">
        <v>42223</v>
      </c>
      <c r="X43" s="13">
        <v>316</v>
      </c>
      <c r="Y43" s="13">
        <v>316.19</v>
      </c>
      <c r="Z43" s="13">
        <v>305.66000000000003</v>
      </c>
      <c r="AA43" s="13">
        <v>309</v>
      </c>
      <c r="AB43" s="137">
        <v>4255400</v>
      </c>
      <c r="AC43" s="13">
        <v>309</v>
      </c>
      <c r="AD43" s="2">
        <f t="shared" si="0"/>
        <v>10.529999999999973</v>
      </c>
      <c r="AE43" s="196">
        <f t="shared" si="1"/>
        <v>-2.4005053695514866E-2</v>
      </c>
    </row>
    <row r="44" spans="15:31" x14ac:dyDescent="0.25">
      <c r="O44" s="125">
        <v>1.0900000000000001</v>
      </c>
      <c r="P44" s="125">
        <f t="shared" ref="P44:P63" si="3">O44*$Q$4</f>
        <v>300.82910000000004</v>
      </c>
      <c r="Q44" s="2"/>
      <c r="T44" s="135" t="s">
        <v>127</v>
      </c>
      <c r="U44" s="130">
        <v>291.99</v>
      </c>
      <c r="W44" s="191">
        <v>42222</v>
      </c>
      <c r="X44" s="13">
        <v>336.67</v>
      </c>
      <c r="Y44" s="13">
        <v>337.5</v>
      </c>
      <c r="Z44" s="13">
        <v>315.3</v>
      </c>
      <c r="AA44" s="13">
        <v>316.60000000000002</v>
      </c>
      <c r="AB44" s="137">
        <v>3830000</v>
      </c>
      <c r="AC44" s="13">
        <v>316.60000000000002</v>
      </c>
      <c r="AD44" s="2">
        <f t="shared" si="0"/>
        <v>22.199999999999989</v>
      </c>
      <c r="AE44" s="196">
        <f t="shared" si="1"/>
        <v>-5.6080617751408712E-2</v>
      </c>
    </row>
    <row r="45" spans="15:31" x14ac:dyDescent="0.25">
      <c r="O45" s="125">
        <v>1.08</v>
      </c>
      <c r="P45" s="125">
        <f t="shared" si="3"/>
        <v>298.06920000000002</v>
      </c>
      <c r="Q45" s="2"/>
      <c r="T45" s="135" t="s">
        <v>128</v>
      </c>
      <c r="U45" s="130" t="s">
        <v>251</v>
      </c>
      <c r="W45" s="191">
        <v>42221</v>
      </c>
      <c r="X45" s="13">
        <v>333</v>
      </c>
      <c r="Y45" s="13">
        <v>338.51</v>
      </c>
      <c r="Z45" s="13">
        <v>332.81</v>
      </c>
      <c r="AA45" s="13">
        <v>335.41</v>
      </c>
      <c r="AB45" s="137">
        <v>2306500</v>
      </c>
      <c r="AC45" s="13">
        <v>335.41</v>
      </c>
      <c r="AD45" s="2">
        <f t="shared" si="0"/>
        <v>5.6999999999999886</v>
      </c>
      <c r="AE45" s="196">
        <f t="shared" si="1"/>
        <v>1.5224892547975211E-2</v>
      </c>
    </row>
    <row r="46" spans="15:31" x14ac:dyDescent="0.25">
      <c r="O46" s="125">
        <v>1.07</v>
      </c>
      <c r="P46" s="125">
        <f t="shared" si="3"/>
        <v>295.30930000000001</v>
      </c>
      <c r="Q46" s="2"/>
      <c r="T46" s="135" t="s">
        <v>129</v>
      </c>
      <c r="U46" s="130" t="s">
        <v>252</v>
      </c>
      <c r="W46" s="191">
        <v>42220</v>
      </c>
      <c r="X46" s="13">
        <v>325.88</v>
      </c>
      <c r="Y46" s="13">
        <v>334.8</v>
      </c>
      <c r="Z46" s="13">
        <v>324.52</v>
      </c>
      <c r="AA46" s="13">
        <v>330.38</v>
      </c>
      <c r="AB46" s="137">
        <v>3567000</v>
      </c>
      <c r="AC46" s="13">
        <v>330.38</v>
      </c>
      <c r="AD46" s="2">
        <f t="shared" si="0"/>
        <v>10.28000000000003</v>
      </c>
      <c r="AE46" s="196">
        <f t="shared" si="1"/>
        <v>1.8496824711757842E-2</v>
      </c>
    </row>
    <row r="47" spans="15:31" x14ac:dyDescent="0.25">
      <c r="O47" s="125">
        <v>1.06</v>
      </c>
      <c r="P47" s="125">
        <f t="shared" si="3"/>
        <v>292.54940000000005</v>
      </c>
      <c r="Q47" s="2"/>
      <c r="T47" s="135" t="s">
        <v>130</v>
      </c>
      <c r="U47" s="130">
        <v>384.47</v>
      </c>
      <c r="W47" s="191">
        <v>42219</v>
      </c>
      <c r="X47" s="13">
        <v>320.33</v>
      </c>
      <c r="Y47" s="13">
        <v>325.81</v>
      </c>
      <c r="Z47" s="13">
        <v>319.11</v>
      </c>
      <c r="AA47" s="13">
        <v>324.38</v>
      </c>
      <c r="AB47" s="137">
        <v>3017900</v>
      </c>
      <c r="AC47" s="13">
        <v>324.38</v>
      </c>
      <c r="AD47" s="2">
        <f t="shared" si="0"/>
        <v>6.6999999999999886</v>
      </c>
      <c r="AE47" s="196">
        <f t="shared" si="1"/>
        <v>1.7566974088713216E-2</v>
      </c>
    </row>
    <row r="48" spans="15:31" x14ac:dyDescent="0.25">
      <c r="O48" s="125">
        <v>1.05</v>
      </c>
      <c r="P48" s="125">
        <f t="shared" si="3"/>
        <v>289.78950000000003</v>
      </c>
      <c r="Q48" s="2"/>
      <c r="T48" s="135" t="s">
        <v>131</v>
      </c>
      <c r="U48" s="130">
        <v>0.59462499999999996</v>
      </c>
      <c r="W48" s="191">
        <v>42216</v>
      </c>
      <c r="X48" s="13">
        <v>319.57</v>
      </c>
      <c r="Y48" s="13">
        <v>322.35000000000002</v>
      </c>
      <c r="Z48" s="13">
        <v>312.7</v>
      </c>
      <c r="AA48" s="13">
        <v>318.77999999999997</v>
      </c>
      <c r="AB48" s="137">
        <v>2240500</v>
      </c>
      <c r="AC48" s="13">
        <v>318.77999999999997</v>
      </c>
      <c r="AD48" s="2">
        <f t="shared" si="0"/>
        <v>9.6500000000000341</v>
      </c>
      <c r="AE48" s="196">
        <f t="shared" si="1"/>
        <v>5.6151419558359006E-3</v>
      </c>
    </row>
    <row r="49" spans="15:31" x14ac:dyDescent="0.25">
      <c r="O49" s="125">
        <v>1.04</v>
      </c>
      <c r="P49" s="125">
        <f t="shared" si="3"/>
        <v>287.02960000000002</v>
      </c>
      <c r="Q49" s="2"/>
      <c r="T49" s="135" t="s">
        <v>132</v>
      </c>
      <c r="U49" s="130" t="s">
        <v>253</v>
      </c>
      <c r="W49" s="191">
        <v>42215</v>
      </c>
      <c r="X49" s="13">
        <v>312.54000000000002</v>
      </c>
      <c r="Y49" s="13">
        <v>319.42</v>
      </c>
      <c r="Z49" s="13">
        <v>310.52</v>
      </c>
      <c r="AA49" s="13">
        <v>317</v>
      </c>
      <c r="AB49" s="137">
        <v>2298000</v>
      </c>
      <c r="AC49" s="13">
        <v>317</v>
      </c>
      <c r="AD49" s="2">
        <f t="shared" si="0"/>
        <v>8.9000000000000341</v>
      </c>
      <c r="AE49" s="196">
        <f t="shared" si="1"/>
        <v>1.168060254037151E-2</v>
      </c>
    </row>
    <row r="50" spans="15:31" x14ac:dyDescent="0.25">
      <c r="O50" s="125">
        <v>1.03</v>
      </c>
      <c r="P50" s="125">
        <f t="shared" si="3"/>
        <v>284.2697</v>
      </c>
      <c r="Q50" s="2"/>
      <c r="T50" s="135"/>
      <c r="U50" s="130"/>
      <c r="W50" s="191">
        <v>42214</v>
      </c>
      <c r="X50" s="13">
        <v>321.92</v>
      </c>
      <c r="Y50" s="13">
        <v>323</v>
      </c>
      <c r="Z50" s="13">
        <v>309.14999999999998</v>
      </c>
      <c r="AA50" s="13">
        <v>313.33999999999997</v>
      </c>
      <c r="AB50" s="137">
        <v>3270400</v>
      </c>
      <c r="AC50" s="13">
        <v>313.33999999999997</v>
      </c>
      <c r="AD50" s="2">
        <f t="shared" si="0"/>
        <v>13.850000000000023</v>
      </c>
      <c r="AE50" s="196">
        <f t="shared" si="1"/>
        <v>-2.0598255868471305E-2</v>
      </c>
    </row>
    <row r="51" spans="15:31" x14ac:dyDescent="0.25">
      <c r="O51" s="125">
        <v>1.02</v>
      </c>
      <c r="P51" s="125">
        <f t="shared" si="3"/>
        <v>281.50980000000004</v>
      </c>
      <c r="Q51" s="2"/>
      <c r="T51" s="135" t="s">
        <v>133</v>
      </c>
      <c r="U51" s="130" t="s">
        <v>254</v>
      </c>
      <c r="W51" s="191">
        <v>42213</v>
      </c>
      <c r="X51" s="13">
        <v>312.52</v>
      </c>
      <c r="Y51" s="13">
        <v>320.51</v>
      </c>
      <c r="Z51" s="13">
        <v>308.68</v>
      </c>
      <c r="AA51" s="13">
        <v>319.93</v>
      </c>
      <c r="AB51" s="137">
        <v>3532900</v>
      </c>
      <c r="AC51" s="13">
        <v>319.93</v>
      </c>
      <c r="AD51" s="2">
        <f t="shared" si="0"/>
        <v>11.829999999999984</v>
      </c>
      <c r="AE51" s="196">
        <f t="shared" si="1"/>
        <v>3.393336134182201E-2</v>
      </c>
    </row>
    <row r="52" spans="15:31" x14ac:dyDescent="0.25">
      <c r="O52" s="125">
        <v>1.01</v>
      </c>
      <c r="P52" s="125">
        <f t="shared" si="3"/>
        <v>278.74990000000003</v>
      </c>
      <c r="Q52" s="2"/>
      <c r="T52" s="135" t="s">
        <v>134</v>
      </c>
      <c r="U52" s="130" t="s">
        <v>255</v>
      </c>
      <c r="W52" s="191">
        <v>42212</v>
      </c>
      <c r="X52" s="13">
        <v>305.39999999999998</v>
      </c>
      <c r="Y52" s="13">
        <v>325</v>
      </c>
      <c r="Z52" s="13">
        <v>303.76</v>
      </c>
      <c r="AA52" s="13">
        <v>309.43</v>
      </c>
      <c r="AB52" s="137">
        <v>9955600</v>
      </c>
      <c r="AC52" s="13">
        <v>309.43</v>
      </c>
      <c r="AD52" s="2">
        <f t="shared" si="0"/>
        <v>21.240000000000009</v>
      </c>
      <c r="AE52" s="196">
        <f t="shared" si="1"/>
        <v>3.1330200313302026E-2</v>
      </c>
    </row>
    <row r="53" spans="15:31" x14ac:dyDescent="0.25">
      <c r="O53" s="125">
        <v>1</v>
      </c>
      <c r="P53" s="125">
        <f t="shared" si="3"/>
        <v>275.99</v>
      </c>
      <c r="Q53" s="2"/>
      <c r="T53" s="135" t="s">
        <v>135</v>
      </c>
      <c r="U53" s="132">
        <v>2872121</v>
      </c>
      <c r="W53" s="191">
        <v>42209</v>
      </c>
      <c r="X53" s="13">
        <v>327</v>
      </c>
      <c r="Y53" s="13">
        <v>327</v>
      </c>
      <c r="Z53" s="13">
        <v>299.76</v>
      </c>
      <c r="AA53" s="13">
        <v>300.02999999999997</v>
      </c>
      <c r="AB53" s="137">
        <v>16611700</v>
      </c>
      <c r="AC53" s="13">
        <v>300.02999999999997</v>
      </c>
      <c r="AD53" s="2">
        <f t="shared" si="0"/>
        <v>27.240000000000009</v>
      </c>
      <c r="AE53" s="196">
        <f t="shared" si="1"/>
        <v>-0.22080249318270362</v>
      </c>
    </row>
    <row r="54" spans="15:31" x14ac:dyDescent="0.25">
      <c r="O54" s="125">
        <v>0.99</v>
      </c>
      <c r="P54" s="125">
        <f t="shared" si="3"/>
        <v>273.23009999999999</v>
      </c>
      <c r="Q54" s="2"/>
      <c r="T54" s="135" t="s">
        <v>140</v>
      </c>
      <c r="U54" s="132">
        <v>2835860</v>
      </c>
      <c r="W54" s="191">
        <v>42208</v>
      </c>
      <c r="X54" s="13">
        <v>394.17</v>
      </c>
      <c r="Y54" s="13">
        <v>396.23</v>
      </c>
      <c r="Z54" s="13">
        <v>384.51</v>
      </c>
      <c r="AA54" s="13">
        <v>385.05</v>
      </c>
      <c r="AB54" s="137">
        <v>2586700</v>
      </c>
      <c r="AC54" s="13">
        <v>385.05</v>
      </c>
      <c r="AD54" s="2">
        <f t="shared" si="0"/>
        <v>11.720000000000027</v>
      </c>
      <c r="AE54" s="196">
        <f t="shared" si="1"/>
        <v>-1.7077653545719107E-2</v>
      </c>
    </row>
    <row r="55" spans="15:31" x14ac:dyDescent="0.25">
      <c r="O55" s="125">
        <v>0.98</v>
      </c>
      <c r="P55" s="125">
        <f t="shared" si="3"/>
        <v>270.47019999999998</v>
      </c>
      <c r="Q55" s="2"/>
      <c r="T55" s="135" t="s">
        <v>136</v>
      </c>
      <c r="U55" s="130" t="s">
        <v>256</v>
      </c>
      <c r="W55" s="191">
        <v>42207</v>
      </c>
      <c r="X55" s="13">
        <v>393.65</v>
      </c>
      <c r="Y55" s="13">
        <v>401.11</v>
      </c>
      <c r="Z55" s="13">
        <v>389.61</v>
      </c>
      <c r="AA55" s="13">
        <v>391.74</v>
      </c>
      <c r="AB55" s="137">
        <v>4037500</v>
      </c>
      <c r="AC55" s="13">
        <v>391.74</v>
      </c>
      <c r="AD55" s="2">
        <f t="shared" si="0"/>
        <v>11.5</v>
      </c>
      <c r="AE55" s="196">
        <f t="shared" si="1"/>
        <v>-4.3369963369963349E-2</v>
      </c>
    </row>
    <row r="56" spans="15:31" x14ac:dyDescent="0.25">
      <c r="O56" s="125">
        <v>0.97</v>
      </c>
      <c r="P56" s="125">
        <f t="shared" si="3"/>
        <v>267.71030000000002</v>
      </c>
      <c r="T56" s="135" t="s">
        <v>141</v>
      </c>
      <c r="U56" s="130">
        <v>19.46</v>
      </c>
      <c r="W56" s="191">
        <v>42206</v>
      </c>
      <c r="X56" s="13">
        <v>410.35</v>
      </c>
      <c r="Y56" s="13">
        <v>412.24</v>
      </c>
      <c r="Z56" s="13">
        <v>405.51</v>
      </c>
      <c r="AA56" s="13">
        <v>409.5</v>
      </c>
      <c r="AB56" s="137">
        <v>1756800</v>
      </c>
      <c r="AC56" s="13">
        <v>409.5</v>
      </c>
      <c r="AD56" s="2">
        <f t="shared" si="0"/>
        <v>6.7300000000000182</v>
      </c>
      <c r="AE56" s="196">
        <f t="shared" si="1"/>
        <v>1.3938815934266824E-3</v>
      </c>
    </row>
    <row r="57" spans="15:31" x14ac:dyDescent="0.25">
      <c r="O57" s="125">
        <v>0.96</v>
      </c>
      <c r="P57" s="125">
        <f t="shared" si="3"/>
        <v>264.9504</v>
      </c>
      <c r="T57" s="135" t="s">
        <v>142</v>
      </c>
      <c r="U57" s="130">
        <v>14.76</v>
      </c>
      <c r="W57" s="191">
        <v>42205</v>
      </c>
      <c r="X57" s="13">
        <v>407.53</v>
      </c>
      <c r="Y57" s="13">
        <v>409.4</v>
      </c>
      <c r="Z57" s="13">
        <v>403.01</v>
      </c>
      <c r="AA57" s="13">
        <v>408.93</v>
      </c>
      <c r="AB57" s="137">
        <v>1808200</v>
      </c>
      <c r="AC57" s="13">
        <v>408.93</v>
      </c>
      <c r="AD57" s="2">
        <f t="shared" si="0"/>
        <v>6.3899999999999864</v>
      </c>
      <c r="AE57" s="196">
        <f t="shared" si="1"/>
        <v>1.0552068403103743E-2</v>
      </c>
    </row>
    <row r="58" spans="15:31" x14ac:dyDescent="0.25">
      <c r="O58" s="125">
        <v>0.95</v>
      </c>
      <c r="P58" s="125">
        <f t="shared" si="3"/>
        <v>262.19049999999999</v>
      </c>
      <c r="T58" s="135" t="s">
        <v>137</v>
      </c>
      <c r="U58" s="130" t="s">
        <v>160</v>
      </c>
      <c r="W58" s="191">
        <v>42202</v>
      </c>
      <c r="X58" s="13">
        <v>406.37</v>
      </c>
      <c r="Y58" s="13">
        <v>407.13</v>
      </c>
      <c r="Z58" s="13">
        <v>401.75</v>
      </c>
      <c r="AA58" s="13">
        <v>404.66</v>
      </c>
      <c r="AB58" s="137">
        <v>1883800</v>
      </c>
      <c r="AC58" s="13">
        <v>404.66</v>
      </c>
      <c r="AD58" s="2">
        <f t="shared" si="0"/>
        <v>5.3799999999999955</v>
      </c>
      <c r="AE58" s="196">
        <f t="shared" si="1"/>
        <v>2.3035196789933376E-3</v>
      </c>
    </row>
    <row r="59" spans="15:31" x14ac:dyDescent="0.25">
      <c r="O59" s="125">
        <v>0.94</v>
      </c>
      <c r="P59" s="125">
        <f t="shared" si="3"/>
        <v>259.43059999999997</v>
      </c>
      <c r="W59" s="191">
        <v>42201</v>
      </c>
      <c r="X59" s="13">
        <v>402.72</v>
      </c>
      <c r="Y59" s="13">
        <v>407.31</v>
      </c>
      <c r="Z59" s="13">
        <v>402.05</v>
      </c>
      <c r="AA59" s="13">
        <v>403.73</v>
      </c>
      <c r="AB59" s="137">
        <v>1303200</v>
      </c>
      <c r="AC59" s="13">
        <v>403.73</v>
      </c>
      <c r="AD59" s="2">
        <f t="shared" si="0"/>
        <v>5.2599999999999909</v>
      </c>
      <c r="AE59" s="196">
        <f t="shared" si="1"/>
        <v>7.9390837598303232E-3</v>
      </c>
    </row>
    <row r="60" spans="15:31" x14ac:dyDescent="0.25">
      <c r="O60" s="125">
        <v>0.93</v>
      </c>
      <c r="P60" s="125">
        <f t="shared" si="3"/>
        <v>256.67070000000001</v>
      </c>
      <c r="W60" s="191">
        <v>42200</v>
      </c>
      <c r="X60" s="13">
        <v>404.59</v>
      </c>
      <c r="Y60" s="13">
        <v>407.83</v>
      </c>
      <c r="Z60" s="13">
        <v>399.53</v>
      </c>
      <c r="AA60" s="13">
        <v>400.55</v>
      </c>
      <c r="AB60" s="137">
        <v>1465400</v>
      </c>
      <c r="AC60" s="13">
        <v>400.55</v>
      </c>
      <c r="AD60" s="2">
        <f t="shared" si="0"/>
        <v>8.3000000000000114</v>
      </c>
      <c r="AE60" s="196">
        <f t="shared" si="1"/>
        <v>8.7456271864083668E-4</v>
      </c>
    </row>
    <row r="61" spans="15:31" x14ac:dyDescent="0.25">
      <c r="O61" s="125">
        <v>0.92</v>
      </c>
      <c r="P61" s="125">
        <f t="shared" si="3"/>
        <v>253.91080000000002</v>
      </c>
      <c r="W61" s="191">
        <v>42199</v>
      </c>
      <c r="X61" s="13">
        <v>396.95</v>
      </c>
      <c r="Y61" s="13">
        <v>403.21</v>
      </c>
      <c r="Z61" s="13">
        <v>393.72</v>
      </c>
      <c r="AA61" s="13">
        <v>400.2</v>
      </c>
      <c r="AB61" s="137">
        <v>1497800</v>
      </c>
      <c r="AC61" s="13">
        <v>400.2</v>
      </c>
      <c r="AD61" s="2">
        <f t="shared" si="0"/>
        <v>9.4899999999999523</v>
      </c>
      <c r="AE61" s="196">
        <f t="shared" si="1"/>
        <v>2.2927689594356204E-2</v>
      </c>
    </row>
    <row r="62" spans="15:31" x14ac:dyDescent="0.25">
      <c r="O62" s="125">
        <v>0.91</v>
      </c>
      <c r="P62" s="125">
        <f t="shared" si="3"/>
        <v>251.15090000000001</v>
      </c>
      <c r="W62" s="191">
        <v>42198</v>
      </c>
      <c r="X62" s="13">
        <v>391.21</v>
      </c>
      <c r="Y62" s="13">
        <v>395.79</v>
      </c>
      <c r="Z62" s="13">
        <v>388.64</v>
      </c>
      <c r="AA62" s="13">
        <v>391.23</v>
      </c>
      <c r="AB62" s="137">
        <v>1513200</v>
      </c>
      <c r="AC62" s="13">
        <v>391.23</v>
      </c>
      <c r="AD62" s="2">
        <f t="shared" si="0"/>
        <v>7.1500000000000341</v>
      </c>
      <c r="AE62" s="196">
        <f t="shared" si="1"/>
        <v>7.7273781006104159E-3</v>
      </c>
    </row>
    <row r="63" spans="15:31" x14ac:dyDescent="0.25">
      <c r="O63" s="125">
        <v>0.9</v>
      </c>
      <c r="P63" s="125">
        <f t="shared" si="3"/>
        <v>248.39100000000002</v>
      </c>
      <c r="W63" s="191">
        <v>42195</v>
      </c>
      <c r="X63" s="13">
        <v>401</v>
      </c>
      <c r="Y63" s="13">
        <v>401.44</v>
      </c>
      <c r="Z63" s="13">
        <v>381.86</v>
      </c>
      <c r="AA63" s="13">
        <v>388.23</v>
      </c>
      <c r="AB63" s="137">
        <v>3882900</v>
      </c>
      <c r="AC63" s="13">
        <v>388.23</v>
      </c>
      <c r="AD63" s="2">
        <f t="shared" si="0"/>
        <v>19.579999999999984</v>
      </c>
      <c r="AE63" s="196">
        <f t="shared" si="1"/>
        <v>-2.7699166019684918E-2</v>
      </c>
    </row>
    <row r="64" spans="15:31" x14ac:dyDescent="0.25">
      <c r="W64" s="191">
        <v>42194</v>
      </c>
      <c r="X64" s="13">
        <v>403.56</v>
      </c>
      <c r="Y64" s="13">
        <v>404.36</v>
      </c>
      <c r="Z64" s="13">
        <v>399.29</v>
      </c>
      <c r="AA64" s="13">
        <v>399.29</v>
      </c>
      <c r="AB64" s="137">
        <v>1320700</v>
      </c>
      <c r="AC64" s="13">
        <v>399.29</v>
      </c>
      <c r="AD64" s="2">
        <f t="shared" si="0"/>
        <v>5.0699999999999932</v>
      </c>
      <c r="AE64" s="196">
        <f t="shared" si="1"/>
        <v>4.0484811909073937E-3</v>
      </c>
    </row>
    <row r="65" spans="23:31" x14ac:dyDescent="0.25">
      <c r="W65" s="191">
        <v>42193</v>
      </c>
      <c r="X65" s="13">
        <v>405</v>
      </c>
      <c r="Y65" s="13">
        <v>406.23</v>
      </c>
      <c r="Z65" s="13">
        <v>396.73</v>
      </c>
      <c r="AA65" s="13">
        <v>397.68</v>
      </c>
      <c r="AB65" s="137">
        <v>1309700</v>
      </c>
      <c r="AC65" s="13">
        <v>397.68</v>
      </c>
      <c r="AD65" s="2">
        <f t="shared" si="0"/>
        <v>9.5</v>
      </c>
      <c r="AE65" s="196">
        <f t="shared" si="1"/>
        <v>-2.5437435671224806E-2</v>
      </c>
    </row>
    <row r="66" spans="23:31" x14ac:dyDescent="0.25">
      <c r="W66" s="191">
        <v>42192</v>
      </c>
      <c r="X66" s="13">
        <v>405.25</v>
      </c>
      <c r="Y66" s="13">
        <v>409.91</v>
      </c>
      <c r="Z66" s="13">
        <v>400.33</v>
      </c>
      <c r="AA66" s="13">
        <v>408.06</v>
      </c>
      <c r="AB66" s="137">
        <v>1485900</v>
      </c>
      <c r="AC66" s="13">
        <v>408.06</v>
      </c>
      <c r="AD66" s="2">
        <f t="shared" si="0"/>
        <v>9.5800000000000409</v>
      </c>
      <c r="AE66" s="196">
        <f t="shared" si="1"/>
        <v>8.4768801126955395E-3</v>
      </c>
    </row>
    <row r="67" spans="23:31" x14ac:dyDescent="0.25">
      <c r="W67" s="191">
        <v>42191</v>
      </c>
      <c r="X67" s="13">
        <v>399.86</v>
      </c>
      <c r="Y67" s="13">
        <v>412</v>
      </c>
      <c r="Z67" s="13">
        <v>399.51</v>
      </c>
      <c r="AA67" s="13">
        <v>404.63</v>
      </c>
      <c r="AB67" s="137">
        <v>1187400</v>
      </c>
      <c r="AC67" s="13">
        <v>404.63</v>
      </c>
      <c r="AD67" s="2">
        <f t="shared" ref="AD67:AD68" si="4">Y67-Z67</f>
        <v>12.490000000000009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2:P42"/>
  </mergeCells>
  <conditionalFormatting sqref="F15 Q7">
    <cfRule type="expression" dxfId="21" priority="6">
      <formula>F7&gt;0</formula>
    </cfRule>
    <cfRule type="expression" dxfId="20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1">
        <v>42283</v>
      </c>
      <c r="X2" s="13">
        <v>8.6300000000000008</v>
      </c>
      <c r="Y2" s="13">
        <v>8.76</v>
      </c>
      <c r="Z2" s="13">
        <v>8.14</v>
      </c>
      <c r="AA2" s="13">
        <v>8.4700000000000006</v>
      </c>
      <c r="AB2" s="137">
        <v>415200</v>
      </c>
      <c r="AC2" s="13">
        <v>8.4700000000000006</v>
      </c>
      <c r="AD2" s="2">
        <f>Y2-Z2</f>
        <v>0.61999999999999922</v>
      </c>
      <c r="AE2" s="196">
        <f>AC2/AC3-1</f>
        <v>-2.4193548387096642E-2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1">
        <v>42282</v>
      </c>
      <c r="X3" s="13">
        <v>8.73</v>
      </c>
      <c r="Y3" s="13">
        <v>9.07</v>
      </c>
      <c r="Z3" s="13">
        <v>8.34</v>
      </c>
      <c r="AA3" s="13">
        <v>8.68</v>
      </c>
      <c r="AB3" s="137">
        <v>620200</v>
      </c>
      <c r="AC3" s="13">
        <v>8.68</v>
      </c>
      <c r="AD3" s="2">
        <f t="shared" ref="AD3:AD66" si="0">Y3-Z3</f>
        <v>0.73000000000000043</v>
      </c>
      <c r="AE3" s="196">
        <f t="shared" ref="AE3:AE66" si="1">AC3/AC4-1</f>
        <v>2.2379269729092988E-2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8.4700000000000006</v>
      </c>
      <c r="W4" s="191">
        <v>42279</v>
      </c>
      <c r="X4" s="13">
        <v>7.86</v>
      </c>
      <c r="Y4" s="13">
        <v>8.5</v>
      </c>
      <c r="Z4" s="13">
        <v>7.77</v>
      </c>
      <c r="AA4" s="13">
        <v>8.49</v>
      </c>
      <c r="AB4" s="137">
        <v>343900</v>
      </c>
      <c r="AC4" s="13">
        <v>8.49</v>
      </c>
      <c r="AD4" s="2">
        <f t="shared" si="0"/>
        <v>0.73000000000000043</v>
      </c>
      <c r="AE4" s="196">
        <f t="shared" si="1"/>
        <v>5.7285180572851813E-2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677.6</v>
      </c>
      <c r="W5" s="191">
        <v>42278</v>
      </c>
      <c r="X5" s="13">
        <v>8.27</v>
      </c>
      <c r="Y5" s="13">
        <v>8.36</v>
      </c>
      <c r="Z5" s="13">
        <v>7.9</v>
      </c>
      <c r="AA5" s="13">
        <v>8.0299999999999994</v>
      </c>
      <c r="AB5" s="137">
        <v>477400</v>
      </c>
      <c r="AC5" s="13">
        <v>8.0299999999999994</v>
      </c>
      <c r="AD5" s="2">
        <f t="shared" si="0"/>
        <v>0.45999999999999908</v>
      </c>
      <c r="AE5" s="196">
        <f t="shared" si="1"/>
        <v>-2.5485436893204039E-2</v>
      </c>
    </row>
    <row r="6" spans="1:31" x14ac:dyDescent="0.25">
      <c r="O6" s="15" t="s">
        <v>64</v>
      </c>
      <c r="Q6" s="2">
        <f>Q3*Q2</f>
        <v>2371.25</v>
      </c>
      <c r="W6" s="191">
        <v>42277</v>
      </c>
      <c r="X6" s="13">
        <v>8.1999999999999993</v>
      </c>
      <c r="Y6" s="13">
        <v>8.43</v>
      </c>
      <c r="Z6" s="13">
        <v>7.86</v>
      </c>
      <c r="AA6" s="13">
        <v>8.24</v>
      </c>
      <c r="AB6" s="137">
        <v>638500</v>
      </c>
      <c r="AC6" s="13">
        <v>8.24</v>
      </c>
      <c r="AD6" s="2">
        <f t="shared" si="0"/>
        <v>0.5699999999999994</v>
      </c>
      <c r="AE6" s="196">
        <f t="shared" si="1"/>
        <v>2.4875621890547484E-2</v>
      </c>
    </row>
    <row r="7" spans="1:31" x14ac:dyDescent="0.25">
      <c r="O7" s="15" t="s">
        <v>65</v>
      </c>
      <c r="Q7" s="2">
        <f>Q5-Q6</f>
        <v>-1693.65</v>
      </c>
      <c r="R7" s="212" t="s">
        <v>237</v>
      </c>
      <c r="W7" s="191">
        <v>42276</v>
      </c>
      <c r="X7" s="13">
        <v>8.6300000000000008</v>
      </c>
      <c r="Y7" s="13">
        <v>8.7100000000000009</v>
      </c>
      <c r="Z7" s="13">
        <v>7.89</v>
      </c>
      <c r="AA7" s="13">
        <v>8.0399999999999991</v>
      </c>
      <c r="AB7" s="137">
        <v>537000</v>
      </c>
      <c r="AC7" s="13">
        <v>8.0399999999999991</v>
      </c>
      <c r="AD7" s="2">
        <f t="shared" si="0"/>
        <v>0.82000000000000117</v>
      </c>
      <c r="AE7" s="196">
        <f t="shared" si="1"/>
        <v>-7.373271889400923E-2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1">
        <v>42275</v>
      </c>
      <c r="X8" s="13">
        <v>9.0500000000000007</v>
      </c>
      <c r="Y8" s="13">
        <v>9.2100000000000009</v>
      </c>
      <c r="Z8" s="13">
        <v>8.3800000000000008</v>
      </c>
      <c r="AA8" s="13">
        <v>8.68</v>
      </c>
      <c r="AB8" s="137">
        <v>426700</v>
      </c>
      <c r="AC8" s="13">
        <v>8.68</v>
      </c>
      <c r="AD8" s="2">
        <f t="shared" si="0"/>
        <v>0.83000000000000007</v>
      </c>
      <c r="AE8" s="196">
        <f t="shared" si="1"/>
        <v>-4.9288061336254185E-2</v>
      </c>
    </row>
    <row r="9" spans="1:31" x14ac:dyDescent="0.25">
      <c r="W9" s="191">
        <v>42272</v>
      </c>
      <c r="X9" s="13">
        <v>9.94</v>
      </c>
      <c r="Y9" s="13">
        <v>9.94</v>
      </c>
      <c r="Z9" s="13">
        <v>8.85</v>
      </c>
      <c r="AA9" s="13">
        <v>9.1300000000000008</v>
      </c>
      <c r="AB9" s="137">
        <v>689600</v>
      </c>
      <c r="AC9" s="13">
        <v>9.1300000000000008</v>
      </c>
      <c r="AD9" s="2">
        <f t="shared" si="0"/>
        <v>1.0899999999999999</v>
      </c>
      <c r="AE9" s="196">
        <f t="shared" si="1"/>
        <v>-7.2154471544715326E-2</v>
      </c>
    </row>
    <row r="10" spans="1:31" x14ac:dyDescent="0.25">
      <c r="W10" s="191">
        <v>42271</v>
      </c>
      <c r="X10" s="13">
        <v>9.77</v>
      </c>
      <c r="Y10" s="13">
        <v>10.050000000000001</v>
      </c>
      <c r="Z10" s="13">
        <v>9.75</v>
      </c>
      <c r="AA10" s="13">
        <v>9.84</v>
      </c>
      <c r="AB10" s="137">
        <v>405700</v>
      </c>
      <c r="AC10" s="13">
        <v>9.84</v>
      </c>
      <c r="AD10" s="2">
        <f t="shared" si="0"/>
        <v>0.30000000000000071</v>
      </c>
      <c r="AE10" s="196">
        <f t="shared" si="1"/>
        <v>1.0172939979653517E-3</v>
      </c>
    </row>
    <row r="11" spans="1:31" x14ac:dyDescent="0.25">
      <c r="W11" s="191">
        <v>42270</v>
      </c>
      <c r="X11" s="13">
        <v>10.24</v>
      </c>
      <c r="Y11" s="13">
        <v>10.25</v>
      </c>
      <c r="Z11" s="13">
        <v>9.7899999999999991</v>
      </c>
      <c r="AA11" s="13">
        <v>9.83</v>
      </c>
      <c r="AB11" s="137">
        <v>580200</v>
      </c>
      <c r="AC11" s="13">
        <v>9.83</v>
      </c>
      <c r="AD11" s="2">
        <f t="shared" si="0"/>
        <v>0.46000000000000085</v>
      </c>
      <c r="AE11" s="196">
        <f t="shared" si="1"/>
        <v>-3.3431661750245811E-2</v>
      </c>
    </row>
    <row r="12" spans="1:31" x14ac:dyDescent="0.25">
      <c r="W12" s="191">
        <v>42269</v>
      </c>
      <c r="X12" s="13">
        <v>10.29</v>
      </c>
      <c r="Y12" s="13">
        <v>10.46</v>
      </c>
      <c r="Z12" s="13">
        <v>9.9499999999999993</v>
      </c>
      <c r="AA12" s="13">
        <v>10.17</v>
      </c>
      <c r="AB12" s="137">
        <v>632700</v>
      </c>
      <c r="AC12" s="13">
        <v>10.17</v>
      </c>
      <c r="AD12" s="2">
        <f t="shared" si="0"/>
        <v>0.51000000000000156</v>
      </c>
      <c r="AE12" s="196">
        <f t="shared" si="1"/>
        <v>-3.2350142721217834E-2</v>
      </c>
    </row>
    <row r="13" spans="1:31" x14ac:dyDescent="0.25">
      <c r="W13" s="191">
        <v>42268</v>
      </c>
      <c r="X13" s="13">
        <v>11.46</v>
      </c>
      <c r="Y13" s="13">
        <v>11.46</v>
      </c>
      <c r="Z13" s="13">
        <v>10.23</v>
      </c>
      <c r="AA13" s="13">
        <v>10.51</v>
      </c>
      <c r="AB13" s="137">
        <v>625400</v>
      </c>
      <c r="AC13" s="13">
        <v>10.51</v>
      </c>
      <c r="AD13" s="2">
        <f t="shared" si="0"/>
        <v>1.2300000000000004</v>
      </c>
      <c r="AE13" s="196">
        <f t="shared" si="1"/>
        <v>-6.4946619217081891E-2</v>
      </c>
    </row>
    <row r="14" spans="1:31" x14ac:dyDescent="0.25">
      <c r="W14" s="191">
        <v>42265</v>
      </c>
      <c r="X14" s="13">
        <v>11.18</v>
      </c>
      <c r="Y14" s="13">
        <v>11.39</v>
      </c>
      <c r="Z14" s="13">
        <v>10.97</v>
      </c>
      <c r="AA14" s="13">
        <v>11.24</v>
      </c>
      <c r="AB14" s="137">
        <v>511300</v>
      </c>
      <c r="AC14" s="13">
        <v>11.24</v>
      </c>
      <c r="AD14" s="2">
        <f t="shared" si="0"/>
        <v>0.41999999999999993</v>
      </c>
      <c r="AE14" s="196">
        <f t="shared" si="1"/>
        <v>-7.0671378091873294E-3</v>
      </c>
    </row>
    <row r="15" spans="1:31" x14ac:dyDescent="0.25">
      <c r="W15" s="191">
        <v>42264</v>
      </c>
      <c r="X15" s="13">
        <v>10.98</v>
      </c>
      <c r="Y15" s="13">
        <v>11.5</v>
      </c>
      <c r="Z15" s="13">
        <v>10.89</v>
      </c>
      <c r="AA15" s="13">
        <v>11.32</v>
      </c>
      <c r="AB15" s="137">
        <v>666400</v>
      </c>
      <c r="AC15" s="13">
        <v>11.32</v>
      </c>
      <c r="AD15" s="2">
        <f t="shared" si="0"/>
        <v>0.60999999999999943</v>
      </c>
      <c r="AE15" s="196">
        <f t="shared" si="1"/>
        <v>2.722323049001818E-2</v>
      </c>
    </row>
    <row r="16" spans="1:31" x14ac:dyDescent="0.25">
      <c r="W16" s="191">
        <v>42263</v>
      </c>
      <c r="X16" s="13">
        <v>10.71</v>
      </c>
      <c r="Y16" s="13">
        <v>11.17</v>
      </c>
      <c r="Z16" s="13">
        <v>10.55</v>
      </c>
      <c r="AA16" s="13">
        <v>11.02</v>
      </c>
      <c r="AB16" s="137">
        <v>333300</v>
      </c>
      <c r="AC16" s="13">
        <v>11.02</v>
      </c>
      <c r="AD16" s="2">
        <f t="shared" si="0"/>
        <v>0.61999999999999922</v>
      </c>
      <c r="AE16" s="196">
        <f t="shared" si="1"/>
        <v>2.5116279069767433E-2</v>
      </c>
    </row>
    <row r="17" spans="23:31" x14ac:dyDescent="0.25">
      <c r="W17" s="191">
        <v>42262</v>
      </c>
      <c r="X17" s="13">
        <v>10.59</v>
      </c>
      <c r="Y17" s="13">
        <v>10.95</v>
      </c>
      <c r="Z17" s="13">
        <v>10.48</v>
      </c>
      <c r="AA17" s="13">
        <v>10.75</v>
      </c>
      <c r="AB17" s="137">
        <v>359100</v>
      </c>
      <c r="AC17" s="13">
        <v>10.75</v>
      </c>
      <c r="AD17" s="2">
        <f t="shared" si="0"/>
        <v>0.46999999999999886</v>
      </c>
      <c r="AE17" s="196">
        <f t="shared" si="1"/>
        <v>1.6068052930056753E-2</v>
      </c>
    </row>
    <row r="18" spans="23:31" x14ac:dyDescent="0.25">
      <c r="W18" s="191">
        <v>42261</v>
      </c>
      <c r="X18" s="13">
        <v>10.69</v>
      </c>
      <c r="Y18" s="13">
        <v>10.69</v>
      </c>
      <c r="Z18" s="13">
        <v>10.24</v>
      </c>
      <c r="AA18" s="13">
        <v>10.58</v>
      </c>
      <c r="AB18" s="137">
        <v>279800</v>
      </c>
      <c r="AC18" s="13">
        <v>10.58</v>
      </c>
      <c r="AD18" s="2">
        <f t="shared" si="0"/>
        <v>0.44999999999999929</v>
      </c>
      <c r="AE18" s="196">
        <f t="shared" si="1"/>
        <v>-5.6390977443609991E-3</v>
      </c>
    </row>
    <row r="19" spans="23:31" x14ac:dyDescent="0.25">
      <c r="W19" s="191">
        <v>42258</v>
      </c>
      <c r="X19" s="13">
        <v>10.97</v>
      </c>
      <c r="Y19" s="13">
        <v>10.97</v>
      </c>
      <c r="Z19" s="13">
        <v>10.55</v>
      </c>
      <c r="AA19" s="13">
        <v>10.64</v>
      </c>
      <c r="AB19" s="137">
        <v>201900</v>
      </c>
      <c r="AC19" s="13">
        <v>10.64</v>
      </c>
      <c r="AD19" s="2">
        <f t="shared" si="0"/>
        <v>0.41999999999999993</v>
      </c>
      <c r="AE19" s="196">
        <f t="shared" si="1"/>
        <v>-3.3605812897365972E-2</v>
      </c>
    </row>
    <row r="20" spans="23:31" x14ac:dyDescent="0.25">
      <c r="W20" s="191">
        <v>42257</v>
      </c>
      <c r="X20" s="13">
        <v>10.74</v>
      </c>
      <c r="Y20" s="13">
        <v>11.07</v>
      </c>
      <c r="Z20" s="13">
        <v>10.54</v>
      </c>
      <c r="AA20" s="13">
        <v>11.01</v>
      </c>
      <c r="AB20" s="137">
        <v>355600</v>
      </c>
      <c r="AC20" s="13">
        <v>11.01</v>
      </c>
      <c r="AD20" s="2">
        <f t="shared" si="0"/>
        <v>0.53000000000000114</v>
      </c>
      <c r="AE20" s="196">
        <f t="shared" si="1"/>
        <v>2.1335807050092859E-2</v>
      </c>
    </row>
    <row r="21" spans="23:31" x14ac:dyDescent="0.25">
      <c r="W21" s="191">
        <v>42256</v>
      </c>
      <c r="X21" s="13">
        <v>10.62</v>
      </c>
      <c r="Y21" s="13">
        <v>10.88</v>
      </c>
      <c r="Z21" s="13">
        <v>10.57</v>
      </c>
      <c r="AA21" s="13">
        <v>10.78</v>
      </c>
      <c r="AB21" s="137">
        <v>419500</v>
      </c>
      <c r="AC21" s="13">
        <v>10.78</v>
      </c>
      <c r="AD21" s="2">
        <f t="shared" si="0"/>
        <v>0.3100000000000005</v>
      </c>
      <c r="AE21" s="196">
        <f t="shared" si="1"/>
        <v>1.7941454202077489E-2</v>
      </c>
    </row>
    <row r="22" spans="23:31" x14ac:dyDescent="0.25">
      <c r="W22" s="191">
        <v>42255</v>
      </c>
      <c r="X22" s="13">
        <v>10.36</v>
      </c>
      <c r="Y22" s="13">
        <v>10.63</v>
      </c>
      <c r="Z22" s="13">
        <v>10.31</v>
      </c>
      <c r="AA22" s="13">
        <v>10.59</v>
      </c>
      <c r="AB22" s="137">
        <v>607300</v>
      </c>
      <c r="AC22" s="13">
        <v>10.59</v>
      </c>
      <c r="AD22" s="2">
        <f t="shared" si="0"/>
        <v>0.32000000000000028</v>
      </c>
      <c r="AE22" s="196">
        <f t="shared" si="1"/>
        <v>4.1297935103244754E-2</v>
      </c>
    </row>
    <row r="23" spans="23:31" x14ac:dyDescent="0.25">
      <c r="W23" s="191">
        <v>42251</v>
      </c>
      <c r="X23" s="13">
        <v>10.02</v>
      </c>
      <c r="Y23" s="13">
        <v>10.220000000000001</v>
      </c>
      <c r="Z23" s="13">
        <v>9.91</v>
      </c>
      <c r="AA23" s="13">
        <v>10.17</v>
      </c>
      <c r="AB23" s="137">
        <v>388500</v>
      </c>
      <c r="AC23" s="13">
        <v>10.17</v>
      </c>
      <c r="AD23" s="2">
        <f t="shared" si="0"/>
        <v>0.3100000000000005</v>
      </c>
      <c r="AE23" s="196">
        <f t="shared" si="1"/>
        <v>1.9704433497536034E-3</v>
      </c>
    </row>
    <row r="24" spans="23:31" x14ac:dyDescent="0.25">
      <c r="W24" s="191">
        <v>42250</v>
      </c>
      <c r="X24" s="13">
        <v>10.66</v>
      </c>
      <c r="Y24" s="13">
        <v>10.66</v>
      </c>
      <c r="Z24" s="13">
        <v>10.07</v>
      </c>
      <c r="AA24" s="13">
        <v>10.15</v>
      </c>
      <c r="AB24" s="137">
        <v>331500</v>
      </c>
      <c r="AC24" s="13">
        <v>10.15</v>
      </c>
      <c r="AD24" s="2">
        <f t="shared" si="0"/>
        <v>0.58999999999999986</v>
      </c>
      <c r="AE24" s="196">
        <f t="shared" si="1"/>
        <v>-4.6052631578947345E-2</v>
      </c>
    </row>
    <row r="25" spans="23:31" x14ac:dyDescent="0.25">
      <c r="W25" s="191">
        <v>42249</v>
      </c>
      <c r="X25" s="13">
        <v>10.36</v>
      </c>
      <c r="Y25" s="13">
        <v>10.66</v>
      </c>
      <c r="Z25" s="13">
        <v>10.1</v>
      </c>
      <c r="AA25" s="13">
        <v>10.64</v>
      </c>
      <c r="AB25" s="137">
        <v>330800</v>
      </c>
      <c r="AC25" s="13">
        <v>10.64</v>
      </c>
      <c r="AD25" s="2">
        <f t="shared" si="0"/>
        <v>0.5600000000000005</v>
      </c>
      <c r="AE25" s="196">
        <f t="shared" si="1"/>
        <v>3.90625E-2</v>
      </c>
    </row>
    <row r="26" spans="23:31" x14ac:dyDescent="0.25">
      <c r="W26" s="191">
        <v>42248</v>
      </c>
      <c r="X26" s="13">
        <v>10.210000000000001</v>
      </c>
      <c r="Y26" s="13">
        <v>10.56</v>
      </c>
      <c r="Z26" s="13">
        <v>10.119999999999999</v>
      </c>
      <c r="AA26" s="13">
        <v>10.24</v>
      </c>
      <c r="AB26" s="137">
        <v>356100</v>
      </c>
      <c r="AC26" s="13">
        <v>10.24</v>
      </c>
      <c r="AD26" s="2">
        <f t="shared" si="0"/>
        <v>0.44000000000000128</v>
      </c>
      <c r="AE26" s="196">
        <f t="shared" si="1"/>
        <v>-2.1032504780114758E-2</v>
      </c>
    </row>
    <row r="27" spans="23:31" x14ac:dyDescent="0.25">
      <c r="W27" s="191">
        <v>42247</v>
      </c>
      <c r="X27" s="13">
        <v>10.67</v>
      </c>
      <c r="Y27" s="13">
        <v>10.91</v>
      </c>
      <c r="Z27" s="13">
        <v>10.35</v>
      </c>
      <c r="AA27" s="13">
        <v>10.46</v>
      </c>
      <c r="AB27" s="137">
        <v>358300</v>
      </c>
      <c r="AC27" s="13">
        <v>10.46</v>
      </c>
      <c r="AD27" s="2">
        <f t="shared" si="0"/>
        <v>0.5600000000000005</v>
      </c>
      <c r="AE27" s="196">
        <f t="shared" si="1"/>
        <v>-2.9684601113172393E-2</v>
      </c>
    </row>
    <row r="28" spans="23:31" x14ac:dyDescent="0.25">
      <c r="W28" s="191">
        <v>42244</v>
      </c>
      <c r="X28" s="13">
        <v>10.6</v>
      </c>
      <c r="Y28" s="13">
        <v>10.86</v>
      </c>
      <c r="Z28" s="13">
        <v>10.6</v>
      </c>
      <c r="AA28" s="13">
        <v>10.78</v>
      </c>
      <c r="AB28" s="137">
        <v>449900</v>
      </c>
      <c r="AC28" s="13">
        <v>10.78</v>
      </c>
      <c r="AD28" s="2">
        <f t="shared" si="0"/>
        <v>0.25999999999999979</v>
      </c>
      <c r="AE28" s="196">
        <f t="shared" si="1"/>
        <v>1.0309278350515427E-2</v>
      </c>
    </row>
    <row r="29" spans="23:31" x14ac:dyDescent="0.25">
      <c r="W29" s="191">
        <v>42243</v>
      </c>
      <c r="X29" s="13">
        <v>10.5</v>
      </c>
      <c r="Y29" s="13">
        <v>10.87</v>
      </c>
      <c r="Z29" s="13">
        <v>10.46</v>
      </c>
      <c r="AA29" s="13">
        <v>10.67</v>
      </c>
      <c r="AB29" s="137">
        <v>449800</v>
      </c>
      <c r="AC29" s="13">
        <v>10.67</v>
      </c>
      <c r="AD29" s="2">
        <f t="shared" si="0"/>
        <v>0.40999999999999837</v>
      </c>
      <c r="AE29" s="196">
        <f t="shared" si="1"/>
        <v>1.5223596574690745E-2</v>
      </c>
    </row>
    <row r="30" spans="23:31" x14ac:dyDescent="0.25">
      <c r="W30" s="191">
        <v>42242</v>
      </c>
      <c r="X30" s="13">
        <v>10.31</v>
      </c>
      <c r="Y30" s="13">
        <v>10.53</v>
      </c>
      <c r="Z30" s="13">
        <v>9.7899999999999991</v>
      </c>
      <c r="AA30" s="13">
        <v>10.51</v>
      </c>
      <c r="AB30" s="137">
        <v>426200</v>
      </c>
      <c r="AC30" s="13">
        <v>10.51</v>
      </c>
      <c r="AD30" s="2">
        <f t="shared" si="0"/>
        <v>0.74000000000000021</v>
      </c>
      <c r="AE30" s="196">
        <f t="shared" si="1"/>
        <v>4.2658730158730229E-2</v>
      </c>
    </row>
    <row r="31" spans="23:31" x14ac:dyDescent="0.25">
      <c r="W31" s="191">
        <v>42241</v>
      </c>
      <c r="X31" s="13">
        <v>10.5</v>
      </c>
      <c r="Y31" s="13">
        <v>10.5</v>
      </c>
      <c r="Z31" s="13">
        <v>9.9600000000000009</v>
      </c>
      <c r="AA31" s="13">
        <v>10.08</v>
      </c>
      <c r="AB31" s="137">
        <v>501400</v>
      </c>
      <c r="AC31" s="13">
        <v>10.08</v>
      </c>
      <c r="AD31" s="2">
        <f t="shared" si="0"/>
        <v>0.53999999999999915</v>
      </c>
      <c r="AE31" s="196">
        <f t="shared" si="1"/>
        <v>-5.9171597633136397E-3</v>
      </c>
    </row>
    <row r="32" spans="23:31" x14ac:dyDescent="0.25">
      <c r="W32" s="191">
        <v>42240</v>
      </c>
      <c r="X32" s="13">
        <v>10.199999999999999</v>
      </c>
      <c r="Y32" s="13">
        <v>10.89</v>
      </c>
      <c r="Z32" s="13">
        <v>9.94</v>
      </c>
      <c r="AA32" s="13">
        <v>10.14</v>
      </c>
      <c r="AB32" s="137">
        <v>822800</v>
      </c>
      <c r="AC32" s="13">
        <v>10.14</v>
      </c>
      <c r="AD32" s="2">
        <f t="shared" si="0"/>
        <v>0.95000000000000107</v>
      </c>
      <c r="AE32" s="196">
        <f t="shared" si="1"/>
        <v>-4.5197740112994267E-2</v>
      </c>
    </row>
    <row r="33" spans="15:31" x14ac:dyDescent="0.25">
      <c r="W33" s="191">
        <v>42237</v>
      </c>
      <c r="X33" s="13">
        <v>9.9700000000000006</v>
      </c>
      <c r="Y33" s="13">
        <v>10.94</v>
      </c>
      <c r="Z33" s="13">
        <v>9.91</v>
      </c>
      <c r="AA33" s="13">
        <v>10.62</v>
      </c>
      <c r="AB33" s="137">
        <v>458800</v>
      </c>
      <c r="AC33" s="13">
        <v>10.62</v>
      </c>
      <c r="AD33" s="2">
        <f t="shared" si="0"/>
        <v>1.0299999999999994</v>
      </c>
      <c r="AE33" s="196">
        <f t="shared" si="1"/>
        <v>3.5087719298245501E-2</v>
      </c>
    </row>
    <row r="34" spans="15:31" x14ac:dyDescent="0.25">
      <c r="W34" s="191">
        <v>42236</v>
      </c>
      <c r="X34" s="13">
        <v>10.69</v>
      </c>
      <c r="Y34" s="13">
        <v>10.93</v>
      </c>
      <c r="Z34" s="13">
        <v>10.18</v>
      </c>
      <c r="AA34" s="13">
        <v>10.26</v>
      </c>
      <c r="AB34" s="137">
        <v>701200</v>
      </c>
      <c r="AC34" s="13">
        <v>10.26</v>
      </c>
      <c r="AD34" s="2">
        <f t="shared" si="0"/>
        <v>0.75</v>
      </c>
      <c r="AE34" s="196">
        <f t="shared" si="1"/>
        <v>-5.3505535055350606E-2</v>
      </c>
    </row>
    <row r="35" spans="15:31" x14ac:dyDescent="0.25">
      <c r="W35" s="191">
        <v>42235</v>
      </c>
      <c r="X35" s="13">
        <v>10.91</v>
      </c>
      <c r="Y35" s="13">
        <v>11.16</v>
      </c>
      <c r="Z35" s="13">
        <v>10.36</v>
      </c>
      <c r="AA35" s="13">
        <v>10.84</v>
      </c>
      <c r="AB35" s="137">
        <v>866400</v>
      </c>
      <c r="AC35" s="13">
        <v>10.84</v>
      </c>
      <c r="AD35" s="2">
        <f t="shared" si="0"/>
        <v>0.80000000000000071</v>
      </c>
      <c r="AE35" s="196">
        <f t="shared" si="1"/>
        <v>-1.9004524886877872E-2</v>
      </c>
    </row>
    <row r="36" spans="15:31" x14ac:dyDescent="0.25">
      <c r="W36" s="191">
        <v>42234</v>
      </c>
      <c r="X36" s="13">
        <v>10.8</v>
      </c>
      <c r="Y36" s="13">
        <v>11.51</v>
      </c>
      <c r="Z36" s="13">
        <v>10.8</v>
      </c>
      <c r="AA36" s="13">
        <v>11.05</v>
      </c>
      <c r="AB36" s="137">
        <v>729100</v>
      </c>
      <c r="AC36" s="13">
        <v>11.05</v>
      </c>
      <c r="AD36" s="2">
        <f t="shared" si="0"/>
        <v>0.70999999999999908</v>
      </c>
      <c r="AE36" s="196">
        <f t="shared" si="1"/>
        <v>5.4595086442219554E-3</v>
      </c>
    </row>
    <row r="37" spans="15:31" x14ac:dyDescent="0.25">
      <c r="W37" s="191">
        <v>42233</v>
      </c>
      <c r="X37" s="13">
        <v>10.5</v>
      </c>
      <c r="Y37" s="13">
        <v>11.4</v>
      </c>
      <c r="Z37" s="13">
        <v>10.11</v>
      </c>
      <c r="AA37" s="13">
        <v>10.99</v>
      </c>
      <c r="AB37" s="137">
        <v>2069000</v>
      </c>
      <c r="AC37" s="13">
        <v>10.99</v>
      </c>
      <c r="AD37" s="2">
        <f t="shared" si="0"/>
        <v>1.2900000000000009</v>
      </c>
      <c r="AE37" s="196">
        <f t="shared" si="1"/>
        <v>9.7902097902097918E-2</v>
      </c>
    </row>
    <row r="38" spans="15:31" x14ac:dyDescent="0.25">
      <c r="W38" s="191">
        <v>42230</v>
      </c>
      <c r="X38" s="13">
        <v>11.64</v>
      </c>
      <c r="Y38" s="13">
        <v>12.25</v>
      </c>
      <c r="Z38" s="13">
        <v>9.36</v>
      </c>
      <c r="AA38" s="13">
        <v>10.01</v>
      </c>
      <c r="AB38" s="137">
        <v>6515400</v>
      </c>
      <c r="AC38" s="13">
        <v>10.01</v>
      </c>
      <c r="AD38" s="2">
        <f t="shared" si="0"/>
        <v>2.8900000000000006</v>
      </c>
      <c r="AE38" s="196">
        <f t="shared" si="1"/>
        <v>-0.27621113521330443</v>
      </c>
    </row>
    <row r="39" spans="15:31" x14ac:dyDescent="0.25">
      <c r="W39" s="191">
        <v>42229</v>
      </c>
      <c r="X39" s="13">
        <v>14.28</v>
      </c>
      <c r="Y39" s="13">
        <v>14.84</v>
      </c>
      <c r="Z39" s="13">
        <v>13.82</v>
      </c>
      <c r="AA39" s="13">
        <v>13.83</v>
      </c>
      <c r="AB39" s="137">
        <v>446200</v>
      </c>
      <c r="AC39" s="13">
        <v>13.83</v>
      </c>
      <c r="AD39" s="2">
        <f t="shared" si="0"/>
        <v>1.0199999999999996</v>
      </c>
      <c r="AE39" s="196">
        <f t="shared" si="1"/>
        <v>-3.48918353105373E-2</v>
      </c>
    </row>
    <row r="40" spans="15:31" ht="20.25" thickBot="1" x14ac:dyDescent="0.35">
      <c r="P40" s="246" t="s">
        <v>83</v>
      </c>
      <c r="Q40" s="246"/>
      <c r="T40" s="133" t="s">
        <v>144</v>
      </c>
      <c r="W40" s="191">
        <v>42228</v>
      </c>
      <c r="X40" s="13">
        <v>13.8</v>
      </c>
      <c r="Y40" s="13">
        <v>14.53</v>
      </c>
      <c r="Z40" s="13">
        <v>13.75</v>
      </c>
      <c r="AA40" s="13">
        <v>14.33</v>
      </c>
      <c r="AB40" s="137">
        <v>368600</v>
      </c>
      <c r="AC40" s="13">
        <v>14.33</v>
      </c>
      <c r="AD40" s="2">
        <f t="shared" si="0"/>
        <v>0.77999999999999936</v>
      </c>
      <c r="AE40" s="196">
        <f t="shared" si="1"/>
        <v>2.871500358937551E-2</v>
      </c>
    </row>
    <row r="41" spans="15:31" ht="15.75" thickTop="1" x14ac:dyDescent="0.25">
      <c r="P41" s="125">
        <v>1.1000000000000001</v>
      </c>
      <c r="Q41" s="125">
        <f>P41*$Q$4</f>
        <v>9.3170000000000019</v>
      </c>
      <c r="T41" s="186" t="s">
        <v>126</v>
      </c>
      <c r="U41" s="140">
        <v>8.0299999999999994</v>
      </c>
      <c r="W41" s="191">
        <v>42227</v>
      </c>
      <c r="X41" s="13">
        <v>14.42</v>
      </c>
      <c r="Y41" s="13">
        <v>14.85</v>
      </c>
      <c r="Z41" s="13">
        <v>13.85</v>
      </c>
      <c r="AA41" s="13">
        <v>13.93</v>
      </c>
      <c r="AB41" s="137">
        <v>317300</v>
      </c>
      <c r="AC41" s="13">
        <v>13.93</v>
      </c>
      <c r="AD41" s="2">
        <f t="shared" si="0"/>
        <v>1</v>
      </c>
      <c r="AE41" s="196">
        <f t="shared" si="1"/>
        <v>-4.0633608815426991E-2</v>
      </c>
    </row>
    <row r="42" spans="15:31" x14ac:dyDescent="0.25">
      <c r="P42" s="125">
        <v>1.0900000000000001</v>
      </c>
      <c r="Q42" s="125">
        <f t="shared" ref="Q42:Q61" si="2">P42*$Q$4</f>
        <v>9.2323000000000022</v>
      </c>
      <c r="T42" s="135" t="s">
        <v>127</v>
      </c>
      <c r="U42" s="130">
        <v>7.86</v>
      </c>
      <c r="W42" s="191">
        <v>42226</v>
      </c>
      <c r="X42" s="13">
        <v>13.97</v>
      </c>
      <c r="Y42" s="13">
        <v>14.87</v>
      </c>
      <c r="Z42" s="13">
        <v>13.93</v>
      </c>
      <c r="AA42" s="13">
        <v>14.52</v>
      </c>
      <c r="AB42" s="137">
        <v>251700</v>
      </c>
      <c r="AC42" s="13">
        <v>14.52</v>
      </c>
      <c r="AD42" s="2">
        <f t="shared" si="0"/>
        <v>0.9399999999999995</v>
      </c>
      <c r="AE42" s="196">
        <f t="shared" si="1"/>
        <v>3.7142857142857144E-2</v>
      </c>
    </row>
    <row r="43" spans="15:31" x14ac:dyDescent="0.25">
      <c r="P43" s="125">
        <v>1.08</v>
      </c>
      <c r="Q43" s="125">
        <f t="shared" si="2"/>
        <v>9.1476000000000006</v>
      </c>
      <c r="T43" s="135" t="s">
        <v>128</v>
      </c>
      <c r="U43" s="130" t="s">
        <v>226</v>
      </c>
      <c r="W43" s="191">
        <v>42223</v>
      </c>
      <c r="X43" s="13">
        <v>14.19</v>
      </c>
      <c r="Y43" s="13">
        <v>14.29</v>
      </c>
      <c r="Z43" s="13">
        <v>13.79</v>
      </c>
      <c r="AA43" s="13">
        <v>14</v>
      </c>
      <c r="AB43" s="137">
        <v>293400</v>
      </c>
      <c r="AC43" s="13">
        <v>14</v>
      </c>
      <c r="AD43" s="2">
        <f t="shared" si="0"/>
        <v>0.5</v>
      </c>
      <c r="AE43" s="196">
        <f t="shared" si="1"/>
        <v>-2.3028611304954594E-2</v>
      </c>
    </row>
    <row r="44" spans="15:31" x14ac:dyDescent="0.25">
      <c r="P44" s="125">
        <v>1.07</v>
      </c>
      <c r="Q44" s="125">
        <f t="shared" si="2"/>
        <v>9.0629000000000008</v>
      </c>
      <c r="T44" s="135" t="s">
        <v>129</v>
      </c>
      <c r="U44" s="130" t="s">
        <v>272</v>
      </c>
      <c r="W44" s="191">
        <v>42222</v>
      </c>
      <c r="X44" s="13">
        <v>14.99</v>
      </c>
      <c r="Y44" s="13">
        <v>15.15</v>
      </c>
      <c r="Z44" s="13">
        <v>14.21</v>
      </c>
      <c r="AA44" s="13">
        <v>14.33</v>
      </c>
      <c r="AB44" s="137">
        <v>205300</v>
      </c>
      <c r="AC44" s="13">
        <v>14.33</v>
      </c>
      <c r="AD44" s="2">
        <f t="shared" si="0"/>
        <v>0.9399999999999995</v>
      </c>
      <c r="AE44" s="196">
        <f t="shared" si="1"/>
        <v>-4.4666666666666632E-2</v>
      </c>
    </row>
    <row r="45" spans="15:31" x14ac:dyDescent="0.25">
      <c r="O45" s="2"/>
      <c r="P45" s="125">
        <v>1.06</v>
      </c>
      <c r="Q45" s="125">
        <f t="shared" si="2"/>
        <v>8.9782000000000011</v>
      </c>
      <c r="T45" s="135" t="s">
        <v>130</v>
      </c>
      <c r="U45" s="130">
        <v>19.7</v>
      </c>
      <c r="W45" s="191">
        <v>42221</v>
      </c>
      <c r="X45" s="13">
        <v>15.37</v>
      </c>
      <c r="Y45" s="13">
        <v>15.6</v>
      </c>
      <c r="Z45" s="13">
        <v>14.86</v>
      </c>
      <c r="AA45" s="13">
        <v>15</v>
      </c>
      <c r="AB45" s="137">
        <v>327000</v>
      </c>
      <c r="AC45" s="13">
        <v>15</v>
      </c>
      <c r="AD45" s="2">
        <f t="shared" si="0"/>
        <v>0.74000000000000021</v>
      </c>
      <c r="AE45" s="196">
        <f t="shared" si="1"/>
        <v>-8.5922009253139864E-3</v>
      </c>
    </row>
    <row r="46" spans="15:31" x14ac:dyDescent="0.25">
      <c r="O46" s="2"/>
      <c r="P46" s="125">
        <v>1.05</v>
      </c>
      <c r="Q46" s="125">
        <f t="shared" si="2"/>
        <v>8.8935000000000013</v>
      </c>
      <c r="T46" s="135" t="s">
        <v>131</v>
      </c>
      <c r="U46" s="130" t="s">
        <v>226</v>
      </c>
      <c r="W46" s="191">
        <v>42220</v>
      </c>
      <c r="X46" s="13">
        <v>15.41</v>
      </c>
      <c r="Y46" s="13">
        <v>15.49</v>
      </c>
      <c r="Z46" s="13">
        <v>15</v>
      </c>
      <c r="AA46" s="13">
        <v>15.13</v>
      </c>
      <c r="AB46" s="137">
        <v>172400</v>
      </c>
      <c r="AC46" s="13">
        <v>15.13</v>
      </c>
      <c r="AD46" s="2">
        <f t="shared" si="0"/>
        <v>0.49000000000000021</v>
      </c>
      <c r="AE46" s="196">
        <f t="shared" si="1"/>
        <v>-1.6894087069525665E-2</v>
      </c>
    </row>
    <row r="47" spans="15:31" x14ac:dyDescent="0.25">
      <c r="O47" s="2"/>
      <c r="P47" s="125">
        <v>1.04</v>
      </c>
      <c r="Q47" s="125">
        <f t="shared" si="2"/>
        <v>8.8088000000000015</v>
      </c>
      <c r="T47" s="135" t="s">
        <v>132</v>
      </c>
      <c r="U47" s="130" t="s">
        <v>226</v>
      </c>
      <c r="W47" s="191">
        <v>42219</v>
      </c>
      <c r="X47" s="13">
        <v>14.78</v>
      </c>
      <c r="Y47" s="13">
        <v>15.63</v>
      </c>
      <c r="Z47" s="13">
        <v>14.65</v>
      </c>
      <c r="AA47" s="13">
        <v>15.39</v>
      </c>
      <c r="AB47" s="137">
        <v>321700</v>
      </c>
      <c r="AC47" s="13">
        <v>15.39</v>
      </c>
      <c r="AD47" s="2">
        <f t="shared" si="0"/>
        <v>0.98000000000000043</v>
      </c>
      <c r="AE47" s="196">
        <f t="shared" si="1"/>
        <v>4.5516304347826164E-2</v>
      </c>
    </row>
    <row r="48" spans="15:31" x14ac:dyDescent="0.25">
      <c r="O48" s="2"/>
      <c r="P48" s="125">
        <v>1.03</v>
      </c>
      <c r="Q48" s="125">
        <f t="shared" si="2"/>
        <v>8.7241000000000017</v>
      </c>
      <c r="T48" s="135"/>
      <c r="U48" s="130"/>
      <c r="W48" s="191">
        <v>42216</v>
      </c>
      <c r="X48" s="13">
        <v>14.37</v>
      </c>
      <c r="Y48" s="13">
        <v>15.28</v>
      </c>
      <c r="Z48" s="13">
        <v>14.21</v>
      </c>
      <c r="AA48" s="13">
        <v>14.72</v>
      </c>
      <c r="AB48" s="137">
        <v>301000</v>
      </c>
      <c r="AC48" s="13">
        <v>14.72</v>
      </c>
      <c r="AD48" s="2">
        <f t="shared" si="0"/>
        <v>1.0699999999999985</v>
      </c>
      <c r="AE48" s="196">
        <f t="shared" si="1"/>
        <v>3.0812324929972101E-2</v>
      </c>
    </row>
    <row r="49" spans="15:31" x14ac:dyDescent="0.25">
      <c r="O49" s="2"/>
      <c r="P49" s="125">
        <v>1.02</v>
      </c>
      <c r="Q49" s="125">
        <f t="shared" si="2"/>
        <v>8.6394000000000002</v>
      </c>
      <c r="T49" s="135" t="s">
        <v>133</v>
      </c>
      <c r="U49" s="130" t="s">
        <v>273</v>
      </c>
      <c r="W49" s="191">
        <v>42215</v>
      </c>
      <c r="X49" s="13">
        <v>14.15</v>
      </c>
      <c r="Y49" s="13">
        <v>14.58</v>
      </c>
      <c r="Z49" s="13">
        <v>14.01</v>
      </c>
      <c r="AA49" s="13">
        <v>14.28</v>
      </c>
      <c r="AB49" s="137">
        <v>264600</v>
      </c>
      <c r="AC49" s="13">
        <v>14.28</v>
      </c>
      <c r="AD49" s="2">
        <f t="shared" si="0"/>
        <v>0.57000000000000028</v>
      </c>
      <c r="AE49" s="196">
        <f t="shared" si="1"/>
        <v>-6.9979006298104274E-4</v>
      </c>
    </row>
    <row r="50" spans="15:31" x14ac:dyDescent="0.25">
      <c r="O50" s="2"/>
      <c r="P50" s="125">
        <v>1.01</v>
      </c>
      <c r="Q50" s="125">
        <f t="shared" si="2"/>
        <v>8.5547000000000004</v>
      </c>
      <c r="T50" s="135" t="s">
        <v>134</v>
      </c>
      <c r="U50" s="130" t="s">
        <v>274</v>
      </c>
      <c r="W50" s="191">
        <v>42214</v>
      </c>
      <c r="X50" s="13">
        <v>14.25</v>
      </c>
      <c r="Y50" s="13">
        <v>14.67</v>
      </c>
      <c r="Z50" s="13">
        <v>14.07</v>
      </c>
      <c r="AA50" s="13">
        <v>14.29</v>
      </c>
      <c r="AB50" s="137">
        <v>451800</v>
      </c>
      <c r="AC50" s="13">
        <v>14.29</v>
      </c>
      <c r="AD50" s="2">
        <f t="shared" si="0"/>
        <v>0.59999999999999964</v>
      </c>
      <c r="AE50" s="196">
        <f t="shared" si="1"/>
        <v>-6.9930069930079775E-4</v>
      </c>
    </row>
    <row r="51" spans="15:31" x14ac:dyDescent="0.25">
      <c r="O51" s="2"/>
      <c r="P51" s="125">
        <v>1</v>
      </c>
      <c r="Q51" s="125">
        <f t="shared" si="2"/>
        <v>8.4700000000000006</v>
      </c>
      <c r="T51" s="135" t="s">
        <v>135</v>
      </c>
      <c r="U51" s="132">
        <v>350366</v>
      </c>
      <c r="W51" s="191">
        <v>42213</v>
      </c>
      <c r="X51" s="13">
        <v>14.32</v>
      </c>
      <c r="Y51" s="13">
        <v>14.71</v>
      </c>
      <c r="Z51" s="13">
        <v>14.08</v>
      </c>
      <c r="AA51" s="13">
        <v>14.3</v>
      </c>
      <c r="AB51" s="137">
        <v>512300</v>
      </c>
      <c r="AC51" s="13">
        <v>14.3</v>
      </c>
      <c r="AD51" s="2">
        <f t="shared" si="0"/>
        <v>0.63000000000000078</v>
      </c>
      <c r="AE51" s="196">
        <f t="shared" si="1"/>
        <v>6.9979006298126478E-4</v>
      </c>
    </row>
    <row r="52" spans="15:31" x14ac:dyDescent="0.25">
      <c r="O52" s="2"/>
      <c r="P52" s="125">
        <v>0.99</v>
      </c>
      <c r="Q52" s="125">
        <f t="shared" si="2"/>
        <v>8.3853000000000009</v>
      </c>
      <c r="T52" s="135" t="s">
        <v>140</v>
      </c>
      <c r="U52" s="132">
        <v>560220</v>
      </c>
      <c r="W52" s="191">
        <v>42212</v>
      </c>
      <c r="X52" s="13">
        <v>14.75</v>
      </c>
      <c r="Y52" s="13">
        <v>14.75</v>
      </c>
      <c r="Z52" s="13">
        <v>14.03</v>
      </c>
      <c r="AA52" s="13">
        <v>14.29</v>
      </c>
      <c r="AB52" s="137">
        <v>559200</v>
      </c>
      <c r="AC52" s="13">
        <v>14.29</v>
      </c>
      <c r="AD52" s="2">
        <f t="shared" si="0"/>
        <v>0.72000000000000064</v>
      </c>
      <c r="AE52" s="196">
        <f t="shared" si="1"/>
        <v>-2.9871011541072745E-2</v>
      </c>
    </row>
    <row r="53" spans="15:31" x14ac:dyDescent="0.25">
      <c r="O53" s="2"/>
      <c r="P53" s="125">
        <v>0.98</v>
      </c>
      <c r="Q53" s="125">
        <f t="shared" si="2"/>
        <v>8.3006000000000011</v>
      </c>
      <c r="T53" s="135" t="s">
        <v>136</v>
      </c>
      <c r="U53" s="130" t="s">
        <v>275</v>
      </c>
      <c r="W53" s="191">
        <v>42209</v>
      </c>
      <c r="X53" s="13">
        <v>15.37</v>
      </c>
      <c r="Y53" s="13">
        <v>15.52</v>
      </c>
      <c r="Z53" s="13">
        <v>14.55</v>
      </c>
      <c r="AA53" s="13">
        <v>14.73</v>
      </c>
      <c r="AB53" s="137">
        <v>819800</v>
      </c>
      <c r="AC53" s="13">
        <v>14.73</v>
      </c>
      <c r="AD53" s="2">
        <f t="shared" si="0"/>
        <v>0.96999999999999886</v>
      </c>
      <c r="AE53" s="196">
        <f t="shared" si="1"/>
        <v>-8.8490099009901013E-2</v>
      </c>
    </row>
    <row r="54" spans="15:31" x14ac:dyDescent="0.25">
      <c r="O54" s="2"/>
      <c r="P54" s="125">
        <v>0.97</v>
      </c>
      <c r="Q54" s="125">
        <f t="shared" si="2"/>
        <v>8.2158999999999995</v>
      </c>
      <c r="T54" s="135" t="s">
        <v>141</v>
      </c>
      <c r="U54" s="130" t="s">
        <v>226</v>
      </c>
      <c r="W54" s="191">
        <v>42208</v>
      </c>
      <c r="X54" s="13">
        <v>16.52</v>
      </c>
      <c r="Y54" s="13">
        <v>16.73</v>
      </c>
      <c r="Z54" s="13">
        <v>16.16</v>
      </c>
      <c r="AA54" s="13">
        <v>16.16</v>
      </c>
      <c r="AB54" s="137">
        <v>193300</v>
      </c>
      <c r="AC54" s="13">
        <v>16.16</v>
      </c>
      <c r="AD54" s="2">
        <f t="shared" si="0"/>
        <v>0.57000000000000028</v>
      </c>
      <c r="AE54" s="196">
        <f t="shared" si="1"/>
        <v>-2.0606060606060628E-2</v>
      </c>
    </row>
    <row r="55" spans="15:31" x14ac:dyDescent="0.25">
      <c r="O55" s="2"/>
      <c r="P55" s="125">
        <v>0.96</v>
      </c>
      <c r="Q55" s="125">
        <f t="shared" si="2"/>
        <v>8.1311999999999998</v>
      </c>
      <c r="T55" s="135" t="s">
        <v>142</v>
      </c>
      <c r="U55" s="130">
        <v>-1.69</v>
      </c>
      <c r="W55" s="191">
        <v>42207</v>
      </c>
      <c r="X55" s="13">
        <v>16.420000000000002</v>
      </c>
      <c r="Y55" s="13">
        <v>16.77</v>
      </c>
      <c r="Z55" s="13">
        <v>16.25</v>
      </c>
      <c r="AA55" s="13">
        <v>16.5</v>
      </c>
      <c r="AB55" s="137">
        <v>313600</v>
      </c>
      <c r="AC55" s="13">
        <v>16.5</v>
      </c>
      <c r="AD55" s="2">
        <f t="shared" si="0"/>
        <v>0.51999999999999957</v>
      </c>
      <c r="AE55" s="196">
        <f t="shared" si="1"/>
        <v>-7.2202166064982976E-3</v>
      </c>
    </row>
    <row r="56" spans="15:31" x14ac:dyDescent="0.25">
      <c r="O56" s="2"/>
      <c r="P56" s="125">
        <v>0.95</v>
      </c>
      <c r="Q56" s="125">
        <f t="shared" si="2"/>
        <v>8.0465</v>
      </c>
      <c r="T56" s="135" t="s">
        <v>137</v>
      </c>
      <c r="U56" s="130" t="s">
        <v>160</v>
      </c>
      <c r="W56" s="191">
        <v>42206</v>
      </c>
      <c r="X56" s="13">
        <v>16.75</v>
      </c>
      <c r="Y56" s="13">
        <v>16.899999999999999</v>
      </c>
      <c r="Z56" s="13">
        <v>16.440000000000001</v>
      </c>
      <c r="AA56" s="13">
        <v>16.62</v>
      </c>
      <c r="AB56" s="137">
        <v>254900</v>
      </c>
      <c r="AC56" s="13">
        <v>16.62</v>
      </c>
      <c r="AD56" s="2">
        <f t="shared" si="0"/>
        <v>0.4599999999999973</v>
      </c>
      <c r="AE56" s="196">
        <f t="shared" si="1"/>
        <v>-9.5351609058402786E-3</v>
      </c>
    </row>
    <row r="57" spans="15:31" x14ac:dyDescent="0.25">
      <c r="O57" s="2"/>
      <c r="P57" s="125">
        <v>0.94</v>
      </c>
      <c r="Q57" s="125">
        <f t="shared" si="2"/>
        <v>7.9618000000000002</v>
      </c>
      <c r="W57" s="191">
        <v>42205</v>
      </c>
      <c r="X57" s="13">
        <v>16.72</v>
      </c>
      <c r="Y57" s="13">
        <v>16.899999999999999</v>
      </c>
      <c r="Z57" s="13">
        <v>16.57</v>
      </c>
      <c r="AA57" s="13">
        <v>16.78</v>
      </c>
      <c r="AB57" s="137">
        <v>502400</v>
      </c>
      <c r="AC57" s="13">
        <v>16.78</v>
      </c>
      <c r="AD57" s="2">
        <f t="shared" si="0"/>
        <v>0.32999999999999829</v>
      </c>
      <c r="AE57" s="196">
        <f t="shared" si="1"/>
        <v>5.9952038369306404E-3</v>
      </c>
    </row>
    <row r="58" spans="15:31" x14ac:dyDescent="0.25">
      <c r="P58" s="125">
        <v>0.93</v>
      </c>
      <c r="Q58" s="125">
        <f t="shared" si="2"/>
        <v>7.8771000000000013</v>
      </c>
      <c r="W58" s="191">
        <v>42202</v>
      </c>
      <c r="X58" s="13">
        <v>16.57</v>
      </c>
      <c r="Y58" s="13">
        <v>16.82</v>
      </c>
      <c r="Z58" s="13">
        <v>16.3</v>
      </c>
      <c r="AA58" s="13">
        <v>16.68</v>
      </c>
      <c r="AB58" s="137">
        <v>451700</v>
      </c>
      <c r="AC58" s="13">
        <v>16.68</v>
      </c>
      <c r="AD58" s="2">
        <f t="shared" si="0"/>
        <v>0.51999999999999957</v>
      </c>
      <c r="AE58" s="196">
        <f t="shared" si="1"/>
        <v>1.0296789824348673E-2</v>
      </c>
    </row>
    <row r="59" spans="15:31" x14ac:dyDescent="0.25">
      <c r="P59" s="125">
        <v>0.92</v>
      </c>
      <c r="Q59" s="125">
        <f t="shared" si="2"/>
        <v>7.7924000000000007</v>
      </c>
      <c r="W59" s="191">
        <v>42201</v>
      </c>
      <c r="X59" s="13">
        <v>16.559999999999999</v>
      </c>
      <c r="Y59" s="13">
        <v>16.84</v>
      </c>
      <c r="Z59" s="13">
        <v>16.47</v>
      </c>
      <c r="AA59" s="13">
        <v>16.510000000000002</v>
      </c>
      <c r="AB59" s="137">
        <v>296000</v>
      </c>
      <c r="AC59" s="13">
        <v>16.510000000000002</v>
      </c>
      <c r="AD59" s="2">
        <f t="shared" si="0"/>
        <v>0.37000000000000099</v>
      </c>
      <c r="AE59" s="196">
        <f t="shared" si="1"/>
        <v>1.2128562765314488E-3</v>
      </c>
    </row>
    <row r="60" spans="15:31" x14ac:dyDescent="0.25">
      <c r="P60" s="125">
        <v>0.91</v>
      </c>
      <c r="Q60" s="125">
        <f t="shared" si="2"/>
        <v>7.7077000000000009</v>
      </c>
      <c r="W60" s="191">
        <v>42200</v>
      </c>
      <c r="X60" s="13">
        <v>16.940000000000001</v>
      </c>
      <c r="Y60" s="13">
        <v>17.010000000000002</v>
      </c>
      <c r="Z60" s="13">
        <v>16.399999999999999</v>
      </c>
      <c r="AA60" s="13">
        <v>16.489999999999998</v>
      </c>
      <c r="AB60" s="137">
        <v>613300</v>
      </c>
      <c r="AC60" s="13">
        <v>16.489999999999998</v>
      </c>
      <c r="AD60" s="2">
        <f t="shared" si="0"/>
        <v>0.61000000000000298</v>
      </c>
      <c r="AE60" s="196">
        <f t="shared" si="1"/>
        <v>-1.3165769000598626E-2</v>
      </c>
    </row>
    <row r="61" spans="15:31" x14ac:dyDescent="0.25">
      <c r="P61" s="125">
        <v>0.9</v>
      </c>
      <c r="Q61" s="125">
        <f t="shared" si="2"/>
        <v>7.6230000000000011</v>
      </c>
      <c r="W61" s="191">
        <v>42199</v>
      </c>
      <c r="X61" s="13">
        <v>16.489999999999998</v>
      </c>
      <c r="Y61" s="13">
        <v>16.829999999999998</v>
      </c>
      <c r="Z61" s="13">
        <v>16.36</v>
      </c>
      <c r="AA61" s="13">
        <v>16.71</v>
      </c>
      <c r="AB61" s="137">
        <v>462400</v>
      </c>
      <c r="AC61" s="13">
        <v>16.71</v>
      </c>
      <c r="AD61" s="2">
        <f t="shared" si="0"/>
        <v>0.46999999999999886</v>
      </c>
      <c r="AE61" s="196">
        <f t="shared" si="1"/>
        <v>1.642335766423364E-2</v>
      </c>
    </row>
    <row r="62" spans="15:31" x14ac:dyDescent="0.25">
      <c r="W62" s="191">
        <v>42198</v>
      </c>
      <c r="X62" s="13">
        <v>16.37</v>
      </c>
      <c r="Y62" s="13">
        <v>16.690000000000001</v>
      </c>
      <c r="Z62" s="13">
        <v>16.3</v>
      </c>
      <c r="AA62" s="13">
        <v>16.440000000000001</v>
      </c>
      <c r="AB62" s="137">
        <v>356600</v>
      </c>
      <c r="AC62" s="13">
        <v>16.440000000000001</v>
      </c>
      <c r="AD62" s="2">
        <f t="shared" si="0"/>
        <v>0.39000000000000057</v>
      </c>
      <c r="AE62" s="196">
        <f t="shared" si="1"/>
        <v>1.1692307692307669E-2</v>
      </c>
    </row>
    <row r="63" spans="15:31" x14ac:dyDescent="0.25">
      <c r="W63" s="191">
        <v>42195</v>
      </c>
      <c r="X63" s="13">
        <v>15.82</v>
      </c>
      <c r="Y63" s="13">
        <v>16.46</v>
      </c>
      <c r="Z63" s="13">
        <v>15.7</v>
      </c>
      <c r="AA63" s="13">
        <v>16.25</v>
      </c>
      <c r="AB63" s="137">
        <v>289300</v>
      </c>
      <c r="AC63" s="13">
        <v>16.25</v>
      </c>
      <c r="AD63" s="2">
        <f t="shared" si="0"/>
        <v>0.76000000000000156</v>
      </c>
      <c r="AE63" s="196">
        <f t="shared" si="1"/>
        <v>3.9667306461932172E-2</v>
      </c>
    </row>
    <row r="64" spans="15:31" x14ac:dyDescent="0.25">
      <c r="W64" s="191">
        <v>42194</v>
      </c>
      <c r="X64" s="13">
        <v>15.72</v>
      </c>
      <c r="Y64" s="13">
        <v>15.9</v>
      </c>
      <c r="Z64" s="13">
        <v>15.32</v>
      </c>
      <c r="AA64" s="13">
        <v>15.63</v>
      </c>
      <c r="AB64" s="137">
        <v>244400</v>
      </c>
      <c r="AC64" s="13">
        <v>15.63</v>
      </c>
      <c r="AD64" s="2">
        <f t="shared" si="0"/>
        <v>0.58000000000000007</v>
      </c>
      <c r="AE64" s="196">
        <f t="shared" si="1"/>
        <v>1.0996119016817518E-2</v>
      </c>
    </row>
    <row r="65" spans="23:31" x14ac:dyDescent="0.25">
      <c r="W65" s="191">
        <v>42193</v>
      </c>
      <c r="X65" s="13">
        <v>15.82</v>
      </c>
      <c r="Y65" s="13">
        <v>16.05</v>
      </c>
      <c r="Z65" s="13">
        <v>15.32</v>
      </c>
      <c r="AA65" s="13">
        <v>15.46</v>
      </c>
      <c r="AB65" s="137">
        <v>397800</v>
      </c>
      <c r="AC65" s="13">
        <v>15.46</v>
      </c>
      <c r="AD65" s="2">
        <f t="shared" si="0"/>
        <v>0.73000000000000043</v>
      </c>
      <c r="AE65" s="196">
        <f t="shared" si="1"/>
        <v>-3.1328320802004983E-2</v>
      </c>
    </row>
    <row r="66" spans="23:31" x14ac:dyDescent="0.25">
      <c r="W66" s="191">
        <v>42192</v>
      </c>
      <c r="X66" s="13">
        <v>16.32</v>
      </c>
      <c r="Y66" s="13">
        <v>16.420000000000002</v>
      </c>
      <c r="Z66" s="13">
        <v>15.77</v>
      </c>
      <c r="AA66" s="13">
        <v>15.96</v>
      </c>
      <c r="AB66" s="137">
        <v>473200</v>
      </c>
      <c r="AC66" s="13">
        <v>15.96</v>
      </c>
      <c r="AD66" s="2">
        <f t="shared" si="0"/>
        <v>0.65000000000000213</v>
      </c>
      <c r="AE66" s="196">
        <f t="shared" si="1"/>
        <v>-2.2058823529411686E-2</v>
      </c>
    </row>
    <row r="67" spans="23:31" x14ac:dyDescent="0.25">
      <c r="W67" s="191">
        <v>42191</v>
      </c>
      <c r="X67" s="13">
        <v>15.88</v>
      </c>
      <c r="Y67" s="13">
        <v>16.48</v>
      </c>
      <c r="Z67" s="13">
        <v>15.7</v>
      </c>
      <c r="AA67" s="13">
        <v>16.32</v>
      </c>
      <c r="AB67" s="137">
        <v>351000</v>
      </c>
      <c r="AC67" s="13">
        <v>16.32</v>
      </c>
      <c r="AD67" s="2">
        <f t="shared" ref="AD67:AD68" si="3">Y67-Z67</f>
        <v>0.78000000000000114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49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0" t="s">
        <v>145</v>
      </c>
      <c r="X1" s="150" t="s">
        <v>146</v>
      </c>
      <c r="Y1" s="150" t="s">
        <v>147</v>
      </c>
      <c r="Z1" s="150" t="s">
        <v>148</v>
      </c>
      <c r="AA1" s="150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4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52">
        <v>42283</v>
      </c>
      <c r="X2" s="12">
        <v>97.65</v>
      </c>
      <c r="Y2" s="12">
        <v>98.44</v>
      </c>
      <c r="Z2" s="12">
        <v>88.07</v>
      </c>
      <c r="AA2" s="12">
        <v>94.8</v>
      </c>
      <c r="AB2" s="146">
        <v>1192400</v>
      </c>
      <c r="AC2" s="12">
        <v>94.8</v>
      </c>
      <c r="AD2">
        <f>Y2-Z2</f>
        <v>10.370000000000005</v>
      </c>
      <c r="AE2" s="196">
        <f>AC2/AC3-1</f>
        <v>-3.7954130302415345E-2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52">
        <v>42282</v>
      </c>
      <c r="X3" s="12">
        <v>100.9</v>
      </c>
      <c r="Y3" s="12">
        <v>106.95</v>
      </c>
      <c r="Z3" s="12">
        <v>95.58</v>
      </c>
      <c r="AA3" s="12">
        <v>98.54</v>
      </c>
      <c r="AB3" s="146">
        <v>2228600</v>
      </c>
      <c r="AC3" s="12">
        <v>98.54</v>
      </c>
      <c r="AD3">
        <f t="shared" ref="AD3:AD66" si="2">Y3-Z3</f>
        <v>11.370000000000005</v>
      </c>
      <c r="AE3" s="196">
        <f t="shared" ref="AE3:AE66" si="3">AC3/AC4-1</f>
        <v>4.7517805889231601E-2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94.8</v>
      </c>
      <c r="T4" s="1">
        <v>42278</v>
      </c>
      <c r="U4" s="49" t="s">
        <v>123</v>
      </c>
      <c r="W4" s="152">
        <v>42279</v>
      </c>
      <c r="X4" s="12">
        <v>86.1</v>
      </c>
      <c r="Y4" s="12">
        <v>95.31</v>
      </c>
      <c r="Z4" s="12">
        <v>85.45</v>
      </c>
      <c r="AA4" s="12">
        <v>94.07</v>
      </c>
      <c r="AB4" s="146">
        <v>1544500</v>
      </c>
      <c r="AC4" s="12">
        <v>94.07</v>
      </c>
      <c r="AD4">
        <f t="shared" si="2"/>
        <v>9.86</v>
      </c>
      <c r="AE4" s="196">
        <f t="shared" si="3"/>
        <v>4.9536985384357912E-2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14220</v>
      </c>
      <c r="W5" s="152">
        <v>42278</v>
      </c>
      <c r="X5" s="12">
        <v>85.55</v>
      </c>
      <c r="Y5" s="12">
        <v>89.93</v>
      </c>
      <c r="Z5" s="12">
        <v>83</v>
      </c>
      <c r="AA5" s="12">
        <v>89.63</v>
      </c>
      <c r="AB5" s="146">
        <v>1763600</v>
      </c>
      <c r="AC5" s="12">
        <v>89.63</v>
      </c>
      <c r="AD5">
        <f t="shared" si="2"/>
        <v>6.9300000000000068</v>
      </c>
      <c r="AE5" s="196">
        <f t="shared" si="3"/>
        <v>4.7691408533021562E-2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18191.479999999996</v>
      </c>
      <c r="W6" s="152">
        <v>42277</v>
      </c>
      <c r="X6" s="12">
        <v>89.45</v>
      </c>
      <c r="Y6" s="12">
        <v>92.45</v>
      </c>
      <c r="Z6" s="12">
        <v>82.05</v>
      </c>
      <c r="AA6" s="12">
        <v>85.55</v>
      </c>
      <c r="AB6" s="146">
        <v>1840700</v>
      </c>
      <c r="AC6" s="12">
        <v>85.55</v>
      </c>
      <c r="AD6">
        <f t="shared" si="2"/>
        <v>10.400000000000006</v>
      </c>
      <c r="AE6" s="196">
        <f t="shared" si="3"/>
        <v>-1.598803772716817E-2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-3971.4799999999959</v>
      </c>
      <c r="R7" s="214" t="s">
        <v>237</v>
      </c>
      <c r="T7" s="1">
        <v>42320</v>
      </c>
      <c r="U7" s="49" t="s">
        <v>124</v>
      </c>
      <c r="W7" s="152">
        <v>42276</v>
      </c>
      <c r="X7" s="12">
        <v>87.44</v>
      </c>
      <c r="Y7" s="12">
        <v>94.74</v>
      </c>
      <c r="Z7" s="12">
        <v>84</v>
      </c>
      <c r="AA7" s="12">
        <v>86.94</v>
      </c>
      <c r="AB7" s="146">
        <v>1682900</v>
      </c>
      <c r="AC7" s="12">
        <v>86.94</v>
      </c>
      <c r="AD7">
        <f t="shared" si="2"/>
        <v>10.739999999999995</v>
      </c>
      <c r="AE7" s="196">
        <f t="shared" si="3"/>
        <v>1.1503508570109844E-4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2">
        <v>42275</v>
      </c>
      <c r="X8" s="12">
        <v>99.97</v>
      </c>
      <c r="Y8" s="12">
        <v>101.82</v>
      </c>
      <c r="Z8" s="12">
        <v>85.27</v>
      </c>
      <c r="AA8" s="12">
        <v>86.93</v>
      </c>
      <c r="AB8" s="146">
        <v>2588400</v>
      </c>
      <c r="AC8" s="12">
        <v>86.93</v>
      </c>
      <c r="AD8">
        <f t="shared" si="2"/>
        <v>16.549999999999997</v>
      </c>
      <c r="AE8" s="196">
        <f t="shared" si="3"/>
        <v>-0.13252170442071642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2">
        <v>42272</v>
      </c>
      <c r="X9" s="12">
        <v>112.28</v>
      </c>
      <c r="Y9" s="12">
        <v>113.26</v>
      </c>
      <c r="Z9" s="12">
        <v>96.28</v>
      </c>
      <c r="AA9" s="12">
        <v>100.21</v>
      </c>
      <c r="AB9" s="146">
        <v>1829100</v>
      </c>
      <c r="AC9" s="12">
        <v>100.21</v>
      </c>
      <c r="AD9">
        <f t="shared" si="2"/>
        <v>16.980000000000004</v>
      </c>
      <c r="AE9" s="196">
        <f t="shared" si="3"/>
        <v>-9.7369843271482681E-2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2">
        <v>42271</v>
      </c>
      <c r="X10" s="12">
        <v>112.99</v>
      </c>
      <c r="Y10" s="12">
        <v>112.99</v>
      </c>
      <c r="Z10" s="12">
        <v>104.48</v>
      </c>
      <c r="AA10" s="12">
        <v>111.02</v>
      </c>
      <c r="AB10" s="146">
        <v>1081200</v>
      </c>
      <c r="AC10" s="12">
        <v>111.02</v>
      </c>
      <c r="AD10">
        <f t="shared" si="2"/>
        <v>8.5099999999999909</v>
      </c>
      <c r="AE10" s="196">
        <f t="shared" si="3"/>
        <v>-2.0728587809826338E-2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2">
        <v>42270</v>
      </c>
      <c r="X11" s="12">
        <v>120.3</v>
      </c>
      <c r="Y11" s="12">
        <v>120.5</v>
      </c>
      <c r="Z11" s="12">
        <v>112</v>
      </c>
      <c r="AA11" s="12">
        <v>113.37</v>
      </c>
      <c r="AB11" s="146">
        <v>1169800</v>
      </c>
      <c r="AC11" s="12">
        <v>113.37</v>
      </c>
      <c r="AD11">
        <f t="shared" si="2"/>
        <v>8.5</v>
      </c>
      <c r="AE11" s="196">
        <f t="shared" si="3"/>
        <v>-5.3988651535380461E-2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2">
        <v>42269</v>
      </c>
      <c r="X12" s="12">
        <v>125.17</v>
      </c>
      <c r="Y12" s="12">
        <v>127.03</v>
      </c>
      <c r="Z12" s="12">
        <v>117.51</v>
      </c>
      <c r="AA12" s="12">
        <v>119.84</v>
      </c>
      <c r="AB12" s="146">
        <v>1038100</v>
      </c>
      <c r="AC12" s="12">
        <v>119.84</v>
      </c>
      <c r="AD12">
        <f t="shared" si="2"/>
        <v>9.519999999999996</v>
      </c>
      <c r="AE12" s="196">
        <f t="shared" si="3"/>
        <v>-5.9635907093534168E-2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2">
        <v>42268</v>
      </c>
      <c r="X13" s="12">
        <v>142.5</v>
      </c>
      <c r="Y13" s="12">
        <v>143.08000000000001</v>
      </c>
      <c r="Z13" s="12">
        <v>123</v>
      </c>
      <c r="AA13" s="12">
        <v>127.44</v>
      </c>
      <c r="AB13" s="146">
        <v>1597000</v>
      </c>
      <c r="AC13" s="12">
        <v>127.44</v>
      </c>
      <c r="AD13">
        <f t="shared" si="2"/>
        <v>20.080000000000013</v>
      </c>
      <c r="AE13" s="196">
        <f t="shared" si="3"/>
        <v>-9.7066742241745718E-2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52">
        <v>42265</v>
      </c>
      <c r="X14" s="12">
        <v>136.94999999999999</v>
      </c>
      <c r="Y14" s="12">
        <v>142</v>
      </c>
      <c r="Z14" s="12">
        <v>136.16999999999999</v>
      </c>
      <c r="AA14" s="12">
        <v>141.13999999999999</v>
      </c>
      <c r="AB14" s="146">
        <v>1033700</v>
      </c>
      <c r="AC14" s="12">
        <v>141.13999999999999</v>
      </c>
      <c r="AD14">
        <f t="shared" si="2"/>
        <v>5.8300000000000125</v>
      </c>
      <c r="AE14" s="196">
        <f t="shared" si="3"/>
        <v>2.2161066048667299E-2</v>
      </c>
    </row>
    <row r="15" spans="1:31" x14ac:dyDescent="0.25">
      <c r="A15" s="199" t="s">
        <v>87</v>
      </c>
      <c r="B15" s="200"/>
      <c r="C15" s="200">
        <f>SUM(C2:C14)</f>
        <v>480</v>
      </c>
      <c r="D15" s="201"/>
      <c r="E15" s="201"/>
      <c r="F15" s="201">
        <f>SUM(F2:F14)</f>
        <v>71007.5</v>
      </c>
      <c r="G15" s="200"/>
      <c r="H15" s="200">
        <f>SUM(H2:H7)</f>
        <v>330</v>
      </c>
      <c r="I15" s="201"/>
      <c r="J15" s="201"/>
      <c r="K15" s="201">
        <f>SUM(K2:K9)</f>
        <v>52816.020000000004</v>
      </c>
      <c r="L15" s="200"/>
      <c r="M15" s="200"/>
      <c r="W15" s="152">
        <v>42264</v>
      </c>
      <c r="X15" s="12">
        <v>131.69999999999999</v>
      </c>
      <c r="Y15" s="12">
        <v>140.68</v>
      </c>
      <c r="Z15" s="12">
        <v>130.61000000000001</v>
      </c>
      <c r="AA15" s="12">
        <v>138.08000000000001</v>
      </c>
      <c r="AB15" s="146">
        <v>555100</v>
      </c>
      <c r="AC15" s="12">
        <v>138.08000000000001</v>
      </c>
      <c r="AD15">
        <f t="shared" si="2"/>
        <v>10.069999999999993</v>
      </c>
      <c r="AE15" s="196">
        <f t="shared" si="3"/>
        <v>4.0307390944021915E-2</v>
      </c>
    </row>
    <row r="16" spans="1:31" x14ac:dyDescent="0.25">
      <c r="M16" s="2"/>
      <c r="W16" s="152">
        <v>42263</v>
      </c>
      <c r="X16" s="12">
        <v>132.15</v>
      </c>
      <c r="Y16" s="12">
        <v>133.94999999999999</v>
      </c>
      <c r="Z16" s="12">
        <v>129.06</v>
      </c>
      <c r="AA16" s="12">
        <v>132.72999999999999</v>
      </c>
      <c r="AB16" s="146">
        <v>389900</v>
      </c>
      <c r="AC16" s="12">
        <v>132.72999999999999</v>
      </c>
      <c r="AD16">
        <f t="shared" si="2"/>
        <v>4.8899999999999864</v>
      </c>
      <c r="AE16" s="196">
        <f t="shared" si="3"/>
        <v>1.6602520564485967E-3</v>
      </c>
    </row>
    <row r="17" spans="8:31" x14ac:dyDescent="0.25">
      <c r="W17" s="152">
        <v>42262</v>
      </c>
      <c r="X17" s="12">
        <v>130.66999999999999</v>
      </c>
      <c r="Y17" s="12">
        <v>134.65</v>
      </c>
      <c r="Z17" s="12">
        <v>128.69999999999999</v>
      </c>
      <c r="AA17" s="12">
        <v>132.51</v>
      </c>
      <c r="AB17" s="146">
        <v>397900</v>
      </c>
      <c r="AC17" s="12">
        <v>132.51</v>
      </c>
      <c r="AD17">
        <f t="shared" si="2"/>
        <v>5.9500000000000171</v>
      </c>
      <c r="AE17" s="196">
        <f t="shared" si="3"/>
        <v>1.8445930366612684E-2</v>
      </c>
    </row>
    <row r="18" spans="8:31" x14ac:dyDescent="0.25">
      <c r="W18" s="152">
        <v>42261</v>
      </c>
      <c r="X18" s="12">
        <v>133.35</v>
      </c>
      <c r="Y18" s="12">
        <v>133.77000000000001</v>
      </c>
      <c r="Z18" s="12">
        <v>129.82</v>
      </c>
      <c r="AA18" s="12">
        <v>130.11000000000001</v>
      </c>
      <c r="AB18" s="146">
        <v>333800</v>
      </c>
      <c r="AC18" s="12">
        <v>130.11000000000001</v>
      </c>
      <c r="AD18">
        <f t="shared" si="2"/>
        <v>3.9500000000000171</v>
      </c>
      <c r="AE18" s="196">
        <f t="shared" si="3"/>
        <v>-2.018224263875279E-2</v>
      </c>
    </row>
    <row r="19" spans="8:31" x14ac:dyDescent="0.25">
      <c r="W19" s="152">
        <v>42258</v>
      </c>
      <c r="X19" s="12">
        <v>129.54</v>
      </c>
      <c r="Y19" s="12">
        <v>133.44999999999999</v>
      </c>
      <c r="Z19" s="12">
        <v>127.55</v>
      </c>
      <c r="AA19" s="12">
        <v>132.79</v>
      </c>
      <c r="AB19" s="146">
        <v>426500</v>
      </c>
      <c r="AC19" s="12">
        <v>132.79</v>
      </c>
      <c r="AD19">
        <f t="shared" si="2"/>
        <v>5.8999999999999915</v>
      </c>
      <c r="AE19" s="196">
        <f t="shared" si="3"/>
        <v>1.4361011381865296E-2</v>
      </c>
    </row>
    <row r="20" spans="8:31" x14ac:dyDescent="0.25">
      <c r="W20" s="152">
        <v>42257</v>
      </c>
      <c r="X20" s="12">
        <v>130.33000000000001</v>
      </c>
      <c r="Y20" s="12">
        <v>133.36000000000001</v>
      </c>
      <c r="Z20" s="12">
        <v>127.72</v>
      </c>
      <c r="AA20" s="12">
        <v>130.91</v>
      </c>
      <c r="AB20" s="146">
        <v>471400</v>
      </c>
      <c r="AC20" s="12">
        <v>130.91</v>
      </c>
      <c r="AD20">
        <f t="shared" si="2"/>
        <v>5.6400000000000148</v>
      </c>
      <c r="AE20" s="196">
        <f t="shared" si="3"/>
        <v>4.6044048806690441E-3</v>
      </c>
    </row>
    <row r="21" spans="8:31" x14ac:dyDescent="0.25">
      <c r="W21" s="152">
        <v>42256</v>
      </c>
      <c r="X21" s="12">
        <v>138.74</v>
      </c>
      <c r="Y21" s="12">
        <v>138.97999999999999</v>
      </c>
      <c r="Z21" s="12">
        <v>130.01</v>
      </c>
      <c r="AA21" s="12">
        <v>130.31</v>
      </c>
      <c r="AB21" s="146">
        <v>605700</v>
      </c>
      <c r="AC21" s="12">
        <v>130.31</v>
      </c>
      <c r="AD21">
        <f t="shared" si="2"/>
        <v>8.9699999999999989</v>
      </c>
      <c r="AE21" s="196">
        <f t="shared" si="3"/>
        <v>-5.6408399710354717E-2</v>
      </c>
    </row>
    <row r="22" spans="8:31" x14ac:dyDescent="0.25">
      <c r="W22" s="152">
        <v>42255</v>
      </c>
      <c r="X22" s="12">
        <v>132.54</v>
      </c>
      <c r="Y22" s="12">
        <v>138.83000000000001</v>
      </c>
      <c r="Z22" s="12">
        <v>130.01</v>
      </c>
      <c r="AA22" s="12">
        <v>138.1</v>
      </c>
      <c r="AB22" s="146">
        <v>1323500</v>
      </c>
      <c r="AC22" s="12">
        <v>138.1</v>
      </c>
      <c r="AD22">
        <f t="shared" si="2"/>
        <v>8.8200000000000216</v>
      </c>
      <c r="AE22" s="196">
        <f t="shared" si="3"/>
        <v>6.7893597278069873E-2</v>
      </c>
    </row>
    <row r="23" spans="8:31" x14ac:dyDescent="0.25">
      <c r="H23" s="2"/>
      <c r="W23" s="152">
        <v>42251</v>
      </c>
      <c r="X23" s="12">
        <v>126.35</v>
      </c>
      <c r="Y23" s="12">
        <v>133.87</v>
      </c>
      <c r="Z23" s="12">
        <v>125.72</v>
      </c>
      <c r="AA23" s="12">
        <v>129.32</v>
      </c>
      <c r="AB23" s="146">
        <v>416600</v>
      </c>
      <c r="AC23" s="12">
        <v>129.32</v>
      </c>
      <c r="AD23">
        <f t="shared" si="2"/>
        <v>8.1500000000000057</v>
      </c>
      <c r="AE23" s="196">
        <f t="shared" si="3"/>
        <v>9.6814490943160081E-3</v>
      </c>
    </row>
    <row r="24" spans="8:31" x14ac:dyDescent="0.25">
      <c r="W24" s="152">
        <v>42250</v>
      </c>
      <c r="X24" s="12">
        <v>132.63999999999999</v>
      </c>
      <c r="Y24" s="12">
        <v>135.9</v>
      </c>
      <c r="Z24" s="12">
        <v>126.73</v>
      </c>
      <c r="AA24" s="12">
        <v>128.08000000000001</v>
      </c>
      <c r="AB24" s="146">
        <v>492500</v>
      </c>
      <c r="AC24" s="12">
        <v>128.08000000000001</v>
      </c>
      <c r="AD24">
        <f t="shared" si="2"/>
        <v>9.1700000000000017</v>
      </c>
      <c r="AE24" s="196">
        <f t="shared" si="3"/>
        <v>-2.8224582701062206E-2</v>
      </c>
    </row>
    <row r="25" spans="8:31" x14ac:dyDescent="0.25">
      <c r="W25" s="152">
        <v>42249</v>
      </c>
      <c r="X25" s="12">
        <v>130.61000000000001</v>
      </c>
      <c r="Y25" s="12">
        <v>132.94</v>
      </c>
      <c r="Z25" s="12">
        <v>127.51</v>
      </c>
      <c r="AA25" s="12">
        <v>131.80000000000001</v>
      </c>
      <c r="AB25" s="146">
        <v>473300</v>
      </c>
      <c r="AC25" s="12">
        <v>131.80000000000001</v>
      </c>
      <c r="AD25">
        <f t="shared" si="2"/>
        <v>5.4299999999999926</v>
      </c>
      <c r="AE25" s="196">
        <f t="shared" si="3"/>
        <v>2.281545863728085E-2</v>
      </c>
    </row>
    <row r="26" spans="8:31" x14ac:dyDescent="0.25">
      <c r="W26" s="152">
        <v>42248</v>
      </c>
      <c r="X26" s="12">
        <v>127.95</v>
      </c>
      <c r="Y26" s="12">
        <v>133.63</v>
      </c>
      <c r="Z26" s="12">
        <v>125</v>
      </c>
      <c r="AA26" s="12">
        <v>128.86000000000001</v>
      </c>
      <c r="AB26" s="146">
        <v>601200</v>
      </c>
      <c r="AC26" s="12">
        <v>128.86000000000001</v>
      </c>
      <c r="AD26">
        <f t="shared" si="2"/>
        <v>8.6299999999999955</v>
      </c>
      <c r="AE26" s="196">
        <f t="shared" si="3"/>
        <v>-3.1637484030961005E-2</v>
      </c>
    </row>
    <row r="27" spans="8:31" x14ac:dyDescent="0.25">
      <c r="W27" s="152">
        <v>42247</v>
      </c>
      <c r="X27" s="12">
        <v>136.16999999999999</v>
      </c>
      <c r="Y27" s="12">
        <v>138.94</v>
      </c>
      <c r="Z27" s="12">
        <v>132.07</v>
      </c>
      <c r="AA27" s="12">
        <v>133.07</v>
      </c>
      <c r="AB27" s="146">
        <v>759200</v>
      </c>
      <c r="AC27" s="12">
        <v>133.07</v>
      </c>
      <c r="AD27">
        <f t="shared" si="2"/>
        <v>6.8700000000000045</v>
      </c>
      <c r="AE27" s="196">
        <f t="shared" si="3"/>
        <v>-3.2006983341820061E-2</v>
      </c>
    </row>
    <row r="28" spans="8:31" x14ac:dyDescent="0.25">
      <c r="W28" s="152">
        <v>42244</v>
      </c>
      <c r="X28" s="12">
        <v>133.26</v>
      </c>
      <c r="Y28" s="12">
        <v>138.66999999999999</v>
      </c>
      <c r="Z28" s="12">
        <v>131.63999999999999</v>
      </c>
      <c r="AA28" s="12">
        <v>137.47</v>
      </c>
      <c r="AB28" s="146">
        <v>584700</v>
      </c>
      <c r="AC28" s="12">
        <v>137.47</v>
      </c>
      <c r="AD28">
        <f t="shared" si="2"/>
        <v>7.0300000000000011</v>
      </c>
      <c r="AE28" s="196">
        <f t="shared" si="3"/>
        <v>3.0818836232753277E-2</v>
      </c>
    </row>
    <row r="29" spans="8:31" x14ac:dyDescent="0.25">
      <c r="W29" s="152">
        <v>42243</v>
      </c>
      <c r="X29" s="12">
        <v>130.83000000000001</v>
      </c>
      <c r="Y29" s="12">
        <v>134.97999999999999</v>
      </c>
      <c r="Z29" s="12">
        <v>129.51</v>
      </c>
      <c r="AA29" s="12">
        <v>133.36000000000001</v>
      </c>
      <c r="AB29" s="146">
        <v>723800</v>
      </c>
      <c r="AC29" s="12">
        <v>133.36000000000001</v>
      </c>
      <c r="AD29">
        <f t="shared" si="2"/>
        <v>5.4699999999999989</v>
      </c>
      <c r="AE29" s="196">
        <f t="shared" si="3"/>
        <v>2.8456852008946099E-2</v>
      </c>
    </row>
    <row r="30" spans="8:31" x14ac:dyDescent="0.25">
      <c r="W30" s="152">
        <v>42242</v>
      </c>
      <c r="X30" s="12">
        <v>129.9</v>
      </c>
      <c r="Y30" s="12">
        <v>130</v>
      </c>
      <c r="Z30" s="12">
        <v>121.81</v>
      </c>
      <c r="AA30" s="12">
        <v>129.66999999999999</v>
      </c>
      <c r="AB30" s="146">
        <v>829700</v>
      </c>
      <c r="AC30" s="12">
        <v>129.66999999999999</v>
      </c>
      <c r="AD30">
        <f t="shared" si="2"/>
        <v>8.1899999999999977</v>
      </c>
      <c r="AE30" s="196">
        <f t="shared" si="3"/>
        <v>3.6779403534020982E-2</v>
      </c>
    </row>
    <row r="31" spans="8:31" x14ac:dyDescent="0.25">
      <c r="W31" s="152">
        <v>42241</v>
      </c>
      <c r="X31" s="12">
        <v>125.73</v>
      </c>
      <c r="Y31" s="12">
        <v>127.98</v>
      </c>
      <c r="Z31" s="12">
        <v>122.36</v>
      </c>
      <c r="AA31" s="12">
        <v>125.07</v>
      </c>
      <c r="AB31" s="146">
        <v>868700</v>
      </c>
      <c r="AC31" s="12">
        <v>125.07</v>
      </c>
      <c r="AD31">
        <f t="shared" si="2"/>
        <v>5.6200000000000045</v>
      </c>
      <c r="AE31" s="196">
        <f t="shared" si="3"/>
        <v>4.2163153070577275E-2</v>
      </c>
    </row>
    <row r="32" spans="8:31" x14ac:dyDescent="0.25">
      <c r="W32" s="152">
        <v>42240</v>
      </c>
      <c r="X32" s="12">
        <v>115.96</v>
      </c>
      <c r="Y32" s="12">
        <v>120.01</v>
      </c>
      <c r="Z32" s="12">
        <v>113.5</v>
      </c>
      <c r="AA32" s="12">
        <v>120.01</v>
      </c>
      <c r="AB32" s="146">
        <v>1185000</v>
      </c>
      <c r="AC32" s="12">
        <v>120.01</v>
      </c>
      <c r="AD32">
        <f t="shared" si="2"/>
        <v>6.5100000000000051</v>
      </c>
      <c r="AE32" s="196">
        <f t="shared" si="3"/>
        <v>-3.0535584457549114E-2</v>
      </c>
    </row>
    <row r="33" spans="15:31" x14ac:dyDescent="0.25">
      <c r="W33" s="152">
        <v>42237</v>
      </c>
      <c r="X33" s="12">
        <v>118.85</v>
      </c>
      <c r="Y33" s="12">
        <v>128.71</v>
      </c>
      <c r="Z33" s="12">
        <v>117.56</v>
      </c>
      <c r="AA33" s="12">
        <v>123.79</v>
      </c>
      <c r="AB33" s="146">
        <v>990300</v>
      </c>
      <c r="AC33" s="12">
        <v>123.79</v>
      </c>
      <c r="AD33">
        <f t="shared" si="2"/>
        <v>11.150000000000006</v>
      </c>
      <c r="AE33" s="196">
        <f t="shared" si="3"/>
        <v>2.0948453608247375E-2</v>
      </c>
    </row>
    <row r="34" spans="15:31" x14ac:dyDescent="0.25">
      <c r="W34" s="152">
        <v>42236</v>
      </c>
      <c r="X34" s="12">
        <v>126.35</v>
      </c>
      <c r="Y34" s="12">
        <v>131.47</v>
      </c>
      <c r="Z34" s="12">
        <v>121.11</v>
      </c>
      <c r="AA34" s="12">
        <v>121.25</v>
      </c>
      <c r="AB34" s="146">
        <v>917500</v>
      </c>
      <c r="AC34" s="12">
        <v>121.25</v>
      </c>
      <c r="AD34">
        <f t="shared" si="2"/>
        <v>10.36</v>
      </c>
      <c r="AE34" s="196">
        <f t="shared" si="3"/>
        <v>-4.5350759782694317E-2</v>
      </c>
    </row>
    <row r="35" spans="15:31" x14ac:dyDescent="0.25">
      <c r="W35" s="152">
        <v>42235</v>
      </c>
      <c r="X35" s="12">
        <v>128.41</v>
      </c>
      <c r="Y35" s="12">
        <v>130.5</v>
      </c>
      <c r="Z35" s="12">
        <v>122.51</v>
      </c>
      <c r="AA35" s="12">
        <v>127.01</v>
      </c>
      <c r="AB35" s="146">
        <v>738600</v>
      </c>
      <c r="AC35" s="12">
        <v>127.01</v>
      </c>
      <c r="AD35">
        <f t="shared" si="2"/>
        <v>7.9899999999999949</v>
      </c>
      <c r="AE35" s="196">
        <f t="shared" si="3"/>
        <v>-2.006018054162495E-2</v>
      </c>
    </row>
    <row r="36" spans="15:31" x14ac:dyDescent="0.25">
      <c r="W36" s="152">
        <v>42234</v>
      </c>
      <c r="X36" s="12">
        <v>130.01</v>
      </c>
      <c r="Y36" s="12">
        <v>134</v>
      </c>
      <c r="Z36" s="12">
        <v>128.81</v>
      </c>
      <c r="AA36" s="12">
        <v>129.61000000000001</v>
      </c>
      <c r="AB36" s="146">
        <v>482600</v>
      </c>
      <c r="AC36" s="12">
        <v>129.61000000000001</v>
      </c>
      <c r="AD36">
        <f t="shared" si="2"/>
        <v>5.1899999999999977</v>
      </c>
      <c r="AE36" s="196">
        <f t="shared" si="3"/>
        <v>-1.5794669299111441E-2</v>
      </c>
    </row>
    <row r="37" spans="15:31" x14ac:dyDescent="0.25">
      <c r="W37" s="152">
        <v>42233</v>
      </c>
      <c r="X37" s="12">
        <v>127.48</v>
      </c>
      <c r="Y37" s="12">
        <v>133.37</v>
      </c>
      <c r="Z37" s="12">
        <v>124.51</v>
      </c>
      <c r="AA37" s="12">
        <v>131.69</v>
      </c>
      <c r="AB37" s="146">
        <v>728300</v>
      </c>
      <c r="AC37" s="12">
        <v>131.69</v>
      </c>
      <c r="AD37">
        <f t="shared" si="2"/>
        <v>8.86</v>
      </c>
      <c r="AE37" s="196">
        <f t="shared" si="3"/>
        <v>3.027695196369895E-2</v>
      </c>
    </row>
    <row r="38" spans="15:31" x14ac:dyDescent="0.25">
      <c r="W38" s="152">
        <v>42230</v>
      </c>
      <c r="X38" s="12">
        <v>131.9</v>
      </c>
      <c r="Y38" s="12">
        <v>132.99</v>
      </c>
      <c r="Z38" s="12">
        <v>123.1</v>
      </c>
      <c r="AA38" s="12">
        <v>127.82</v>
      </c>
      <c r="AB38" s="146">
        <v>833400</v>
      </c>
      <c r="AC38" s="12">
        <v>127.82</v>
      </c>
      <c r="AD38">
        <f t="shared" si="2"/>
        <v>9.8900000000000148</v>
      </c>
      <c r="AE38" s="196">
        <f t="shared" si="3"/>
        <v>-3.1005988931847472E-2</v>
      </c>
    </row>
    <row r="39" spans="15:31" x14ac:dyDescent="0.25">
      <c r="W39" s="152">
        <v>42229</v>
      </c>
      <c r="X39" s="12">
        <v>135.36000000000001</v>
      </c>
      <c r="Y39" s="12">
        <v>139.13</v>
      </c>
      <c r="Z39" s="12">
        <v>130.77000000000001</v>
      </c>
      <c r="AA39" s="12">
        <v>131.91</v>
      </c>
      <c r="AB39" s="146">
        <v>449100</v>
      </c>
      <c r="AC39" s="12">
        <v>131.91</v>
      </c>
      <c r="AD39">
        <f t="shared" si="2"/>
        <v>8.3599999999999852</v>
      </c>
      <c r="AE39" s="196">
        <f t="shared" si="3"/>
        <v>-2.1874536556429014E-2</v>
      </c>
    </row>
    <row r="40" spans="15:31" x14ac:dyDescent="0.25">
      <c r="W40" s="152">
        <v>42228</v>
      </c>
      <c r="X40" s="12">
        <v>133.03</v>
      </c>
      <c r="Y40" s="12">
        <v>140</v>
      </c>
      <c r="Z40" s="12">
        <v>124.73</v>
      </c>
      <c r="AA40" s="12">
        <v>134.86000000000001</v>
      </c>
      <c r="AB40" s="146">
        <v>1701600</v>
      </c>
      <c r="AC40" s="12">
        <v>134.86000000000001</v>
      </c>
      <c r="AD40">
        <f t="shared" si="2"/>
        <v>15.269999999999996</v>
      </c>
      <c r="AE40" s="196">
        <f t="shared" si="3"/>
        <v>-7.5796600191329055E-3</v>
      </c>
    </row>
    <row r="41" spans="15:31" x14ac:dyDescent="0.25">
      <c r="W41" s="152">
        <v>42227</v>
      </c>
      <c r="X41" s="12">
        <v>136.02000000000001</v>
      </c>
      <c r="Y41" s="12">
        <v>143.30000000000001</v>
      </c>
      <c r="Z41" s="12">
        <v>132.01</v>
      </c>
      <c r="AA41" s="12">
        <v>135.88999999999999</v>
      </c>
      <c r="AB41" s="146">
        <v>980400</v>
      </c>
      <c r="AC41" s="12">
        <v>135.88999999999999</v>
      </c>
      <c r="AD41">
        <f t="shared" si="2"/>
        <v>11.29000000000002</v>
      </c>
      <c r="AE41" s="196">
        <f t="shared" si="3"/>
        <v>-2.398908281261225E-2</v>
      </c>
    </row>
    <row r="42" spans="15:31" ht="20.25" thickBot="1" x14ac:dyDescent="0.35">
      <c r="O42" s="264" t="s">
        <v>83</v>
      </c>
      <c r="P42" s="264"/>
      <c r="T42" s="147" t="s">
        <v>110</v>
      </c>
      <c r="W42" s="152">
        <v>42226</v>
      </c>
      <c r="X42" s="12">
        <v>153.4</v>
      </c>
      <c r="Y42" s="12">
        <v>153.99</v>
      </c>
      <c r="Z42" s="12">
        <v>136.01</v>
      </c>
      <c r="AA42" s="12">
        <v>139.22999999999999</v>
      </c>
      <c r="AB42" s="146">
        <v>2167500</v>
      </c>
      <c r="AC42" s="12">
        <v>139.22999999999999</v>
      </c>
      <c r="AD42">
        <f t="shared" si="2"/>
        <v>17.980000000000018</v>
      </c>
      <c r="AE42" s="196">
        <f t="shared" si="3"/>
        <v>-0.10081374321880665</v>
      </c>
    </row>
    <row r="43" spans="15:31" ht="15.75" thickTop="1" x14ac:dyDescent="0.25">
      <c r="O43" s="125">
        <v>1.1000000000000001</v>
      </c>
      <c r="P43" s="125">
        <f>O43*$Q$4</f>
        <v>104.28</v>
      </c>
      <c r="Q43" s="2"/>
      <c r="T43" s="197" t="s">
        <v>126</v>
      </c>
      <c r="U43" s="198">
        <v>130.91</v>
      </c>
      <c r="W43" s="152">
        <v>42223</v>
      </c>
      <c r="X43" s="12">
        <v>154.75</v>
      </c>
      <c r="Y43" s="12">
        <v>157.5</v>
      </c>
      <c r="Z43" s="12">
        <v>129.01</v>
      </c>
      <c r="AA43" s="12">
        <v>154.84</v>
      </c>
      <c r="AB43" s="146">
        <v>3881300</v>
      </c>
      <c r="AC43" s="12">
        <v>154.84</v>
      </c>
      <c r="AD43">
        <f t="shared" si="2"/>
        <v>28.490000000000009</v>
      </c>
      <c r="AE43" s="196">
        <f t="shared" si="3"/>
        <v>-1.2688898807626137E-2</v>
      </c>
    </row>
    <row r="44" spans="15:31" x14ac:dyDescent="0.25">
      <c r="O44" s="125">
        <v>1.0900000000000001</v>
      </c>
      <c r="P44" s="125">
        <f t="shared" ref="P44:P63" si="4">O44*$Q$4</f>
        <v>103.33200000000001</v>
      </c>
      <c r="Q44" s="2"/>
      <c r="T44" s="150" t="s">
        <v>127</v>
      </c>
      <c r="U44" s="148">
        <v>129.54</v>
      </c>
      <c r="W44" s="152">
        <v>42222</v>
      </c>
      <c r="X44" s="12">
        <v>167</v>
      </c>
      <c r="Y44" s="12">
        <v>168.03</v>
      </c>
      <c r="Z44" s="12">
        <v>154.75</v>
      </c>
      <c r="AA44" s="12">
        <v>156.83000000000001</v>
      </c>
      <c r="AB44" s="146">
        <v>573300</v>
      </c>
      <c r="AC44" s="12">
        <v>156.83000000000001</v>
      </c>
      <c r="AD44">
        <f t="shared" si="2"/>
        <v>13.280000000000001</v>
      </c>
      <c r="AE44" s="196">
        <f t="shared" si="3"/>
        <v>-5.8134646567773562E-2</v>
      </c>
    </row>
    <row r="45" spans="15:31" x14ac:dyDescent="0.25">
      <c r="O45" s="125">
        <v>1.08</v>
      </c>
      <c r="P45" s="125">
        <f t="shared" si="4"/>
        <v>102.384</v>
      </c>
      <c r="Q45" s="2"/>
      <c r="T45" s="150" t="s">
        <v>128</v>
      </c>
      <c r="U45" s="148" t="s">
        <v>224</v>
      </c>
      <c r="W45" s="152">
        <v>42221</v>
      </c>
      <c r="X45" s="12">
        <v>164.4</v>
      </c>
      <c r="Y45" s="12">
        <v>169.16</v>
      </c>
      <c r="Z45" s="12">
        <v>162.78</v>
      </c>
      <c r="AA45" s="12">
        <v>166.51</v>
      </c>
      <c r="AB45" s="146">
        <v>470000</v>
      </c>
      <c r="AC45" s="12">
        <v>166.51</v>
      </c>
      <c r="AD45">
        <f t="shared" si="2"/>
        <v>6.3799999999999955</v>
      </c>
      <c r="AE45" s="196">
        <f t="shared" si="3"/>
        <v>1.2403477837903631E-2</v>
      </c>
    </row>
    <row r="46" spans="15:31" x14ac:dyDescent="0.25">
      <c r="O46" s="125">
        <v>1.07</v>
      </c>
      <c r="P46" s="125">
        <f t="shared" si="4"/>
        <v>101.43600000000001</v>
      </c>
      <c r="Q46" s="2"/>
      <c r="T46" s="150" t="s">
        <v>129</v>
      </c>
      <c r="U46" s="148" t="s">
        <v>225</v>
      </c>
      <c r="W46" s="152">
        <v>42220</v>
      </c>
      <c r="X46" s="12">
        <v>165.65</v>
      </c>
      <c r="Y46" s="12">
        <v>166.42</v>
      </c>
      <c r="Z46" s="12">
        <v>162.21</v>
      </c>
      <c r="AA46" s="12">
        <v>164.47</v>
      </c>
      <c r="AB46" s="146">
        <v>326500</v>
      </c>
      <c r="AC46" s="12">
        <v>164.47</v>
      </c>
      <c r="AD46">
        <f t="shared" si="2"/>
        <v>4.2099999999999795</v>
      </c>
      <c r="AE46" s="196">
        <f t="shared" si="3"/>
        <v>-7.897934386390526E-4</v>
      </c>
    </row>
    <row r="47" spans="15:31" x14ac:dyDescent="0.25">
      <c r="O47" s="125">
        <v>1.06</v>
      </c>
      <c r="P47" s="125">
        <f t="shared" si="4"/>
        <v>100.488</v>
      </c>
      <c r="Q47" s="2"/>
      <c r="T47" s="150" t="s">
        <v>130</v>
      </c>
      <c r="U47" s="148">
        <v>204.43</v>
      </c>
      <c r="W47" s="152">
        <v>42219</v>
      </c>
      <c r="X47" s="12">
        <v>165.71</v>
      </c>
      <c r="Y47" s="12">
        <v>167.49</v>
      </c>
      <c r="Z47" s="12">
        <v>162.32</v>
      </c>
      <c r="AA47" s="12">
        <v>164.6</v>
      </c>
      <c r="AB47" s="146">
        <v>479900</v>
      </c>
      <c r="AC47" s="12">
        <v>164.6</v>
      </c>
      <c r="AD47">
        <f t="shared" si="2"/>
        <v>5.1700000000000159</v>
      </c>
      <c r="AE47" s="196">
        <f t="shared" si="3"/>
        <v>-7.4172345172768273E-3</v>
      </c>
    </row>
    <row r="48" spans="15:31" x14ac:dyDescent="0.25">
      <c r="O48" s="125">
        <v>1.05</v>
      </c>
      <c r="P48" s="125">
        <f t="shared" si="4"/>
        <v>99.54</v>
      </c>
      <c r="Q48" s="2"/>
      <c r="T48" s="150" t="s">
        <v>131</v>
      </c>
      <c r="U48" s="148">
        <v>0.78248700000000004</v>
      </c>
      <c r="W48" s="152">
        <v>42216</v>
      </c>
      <c r="X48" s="12">
        <v>159.58000000000001</v>
      </c>
      <c r="Y48" s="12">
        <v>168.2</v>
      </c>
      <c r="Z48" s="12">
        <v>156.03</v>
      </c>
      <c r="AA48" s="12">
        <v>165.83</v>
      </c>
      <c r="AB48" s="146">
        <v>678500</v>
      </c>
      <c r="AC48" s="12">
        <v>165.83</v>
      </c>
      <c r="AD48">
        <f t="shared" si="2"/>
        <v>12.169999999999987</v>
      </c>
      <c r="AE48" s="196">
        <f t="shared" si="3"/>
        <v>4.1842055663755984E-2</v>
      </c>
    </row>
    <row r="49" spans="15:31" x14ac:dyDescent="0.25">
      <c r="O49" s="125">
        <v>1.04</v>
      </c>
      <c r="P49" s="125">
        <f t="shared" si="4"/>
        <v>98.591999999999999</v>
      </c>
      <c r="Q49" s="2"/>
      <c r="T49" s="150" t="s">
        <v>132</v>
      </c>
      <c r="U49" s="148" t="s">
        <v>226</v>
      </c>
      <c r="W49" s="152">
        <v>42215</v>
      </c>
      <c r="X49" s="12">
        <v>159</v>
      </c>
      <c r="Y49" s="12">
        <v>160</v>
      </c>
      <c r="Z49" s="12">
        <v>153.63</v>
      </c>
      <c r="AA49" s="12">
        <v>159.16999999999999</v>
      </c>
      <c r="AB49" s="146">
        <v>384300</v>
      </c>
      <c r="AC49" s="12">
        <v>159.16999999999999</v>
      </c>
      <c r="AD49">
        <f t="shared" si="2"/>
        <v>6.3700000000000045</v>
      </c>
      <c r="AE49" s="196">
        <f t="shared" si="3"/>
        <v>9.4327757514767185E-4</v>
      </c>
    </row>
    <row r="50" spans="15:31" x14ac:dyDescent="0.25">
      <c r="O50" s="125">
        <v>1.03</v>
      </c>
      <c r="P50" s="125">
        <f t="shared" si="4"/>
        <v>97.644000000000005</v>
      </c>
      <c r="Q50" s="2"/>
      <c r="T50" s="150"/>
      <c r="U50" s="148"/>
      <c r="W50" s="152">
        <v>42214</v>
      </c>
      <c r="X50" s="12">
        <v>160.63999999999999</v>
      </c>
      <c r="Y50" s="12">
        <v>160.66999999999999</v>
      </c>
      <c r="Z50" s="12">
        <v>155.31</v>
      </c>
      <c r="AA50" s="12">
        <v>159.02000000000001</v>
      </c>
      <c r="AB50" s="146">
        <v>445100</v>
      </c>
      <c r="AC50" s="12">
        <v>159.02000000000001</v>
      </c>
      <c r="AD50">
        <f t="shared" si="2"/>
        <v>5.3599999999999852</v>
      </c>
      <c r="AE50" s="196">
        <f t="shared" si="3"/>
        <v>-8.1087824351295801E-3</v>
      </c>
    </row>
    <row r="51" spans="15:31" x14ac:dyDescent="0.25">
      <c r="O51" s="125">
        <v>1.02</v>
      </c>
      <c r="P51" s="125">
        <f t="shared" si="4"/>
        <v>96.695999999999998</v>
      </c>
      <c r="Q51" s="2"/>
      <c r="T51" s="150" t="s">
        <v>133</v>
      </c>
      <c r="U51" s="148" t="s">
        <v>227</v>
      </c>
      <c r="W51" s="152">
        <v>42213</v>
      </c>
      <c r="X51" s="12">
        <v>159.75</v>
      </c>
      <c r="Y51" s="12">
        <v>161.13</v>
      </c>
      <c r="Z51" s="12">
        <v>154.38999999999999</v>
      </c>
      <c r="AA51" s="12">
        <v>160.32</v>
      </c>
      <c r="AB51" s="146">
        <v>665400</v>
      </c>
      <c r="AC51" s="12">
        <v>160.32</v>
      </c>
      <c r="AD51">
        <f t="shared" si="2"/>
        <v>6.7400000000000091</v>
      </c>
      <c r="AE51" s="196">
        <f t="shared" si="3"/>
        <v>5.2040880305974646E-3</v>
      </c>
    </row>
    <row r="52" spans="15:31" x14ac:dyDescent="0.25">
      <c r="O52" s="125">
        <v>1.01</v>
      </c>
      <c r="P52" s="125">
        <f t="shared" si="4"/>
        <v>95.748000000000005</v>
      </c>
      <c r="Q52" s="2"/>
      <c r="T52" s="150" t="s">
        <v>134</v>
      </c>
      <c r="U52" s="148" t="s">
        <v>228</v>
      </c>
      <c r="W52" s="152">
        <v>42212</v>
      </c>
      <c r="X52" s="12">
        <v>157.79</v>
      </c>
      <c r="Y52" s="12">
        <v>160.99</v>
      </c>
      <c r="Z52" s="12">
        <v>154.12</v>
      </c>
      <c r="AA52" s="12">
        <v>159.49</v>
      </c>
      <c r="AB52" s="146">
        <v>423500</v>
      </c>
      <c r="AC52" s="12">
        <v>159.49</v>
      </c>
      <c r="AD52">
        <f t="shared" si="2"/>
        <v>6.8700000000000045</v>
      </c>
      <c r="AE52" s="196">
        <f t="shared" si="3"/>
        <v>3.6498647032912057E-3</v>
      </c>
    </row>
    <row r="53" spans="15:31" x14ac:dyDescent="0.25">
      <c r="O53" s="125">
        <v>1</v>
      </c>
      <c r="P53" s="125">
        <f t="shared" si="4"/>
        <v>94.8</v>
      </c>
      <c r="Q53" s="2"/>
      <c r="T53" s="150" t="s">
        <v>135</v>
      </c>
      <c r="U53" s="149">
        <v>426483</v>
      </c>
      <c r="W53" s="152">
        <v>42209</v>
      </c>
      <c r="X53" s="12">
        <v>162.01</v>
      </c>
      <c r="Y53" s="12">
        <v>165</v>
      </c>
      <c r="Z53" s="12">
        <v>158.69999999999999</v>
      </c>
      <c r="AA53" s="12">
        <v>158.91</v>
      </c>
      <c r="AB53" s="146">
        <v>556600</v>
      </c>
      <c r="AC53" s="12">
        <v>158.91</v>
      </c>
      <c r="AD53">
        <f t="shared" si="2"/>
        <v>6.3000000000000114</v>
      </c>
      <c r="AE53" s="196">
        <f t="shared" si="3"/>
        <v>-2.8311116546410608E-2</v>
      </c>
    </row>
    <row r="54" spans="15:31" x14ac:dyDescent="0.25">
      <c r="O54" s="125">
        <v>0.99</v>
      </c>
      <c r="P54" s="125">
        <f t="shared" si="4"/>
        <v>93.85199999999999</v>
      </c>
      <c r="Q54" s="2"/>
      <c r="T54" s="150" t="s">
        <v>140</v>
      </c>
      <c r="U54" s="149">
        <v>911423</v>
      </c>
      <c r="W54" s="152">
        <v>42208</v>
      </c>
      <c r="X54" s="12">
        <v>162.11000000000001</v>
      </c>
      <c r="Y54" s="12">
        <v>165.67</v>
      </c>
      <c r="Z54" s="12">
        <v>161.32</v>
      </c>
      <c r="AA54" s="12">
        <v>163.54</v>
      </c>
      <c r="AB54" s="146">
        <v>541800</v>
      </c>
      <c r="AC54" s="12">
        <v>163.54</v>
      </c>
      <c r="AD54">
        <f t="shared" si="2"/>
        <v>4.3499999999999943</v>
      </c>
      <c r="AE54" s="196">
        <f t="shared" si="3"/>
        <v>9.5061728395060552E-3</v>
      </c>
    </row>
    <row r="55" spans="15:31" x14ac:dyDescent="0.25">
      <c r="O55" s="125">
        <v>0.98</v>
      </c>
      <c r="P55" s="125">
        <f t="shared" si="4"/>
        <v>92.903999999999996</v>
      </c>
      <c r="Q55" s="2"/>
      <c r="T55" s="150" t="s">
        <v>136</v>
      </c>
      <c r="U55" s="148" t="s">
        <v>229</v>
      </c>
      <c r="W55" s="152">
        <v>42207</v>
      </c>
      <c r="X55" s="12">
        <v>158.36000000000001</v>
      </c>
      <c r="Y55" s="12">
        <v>162.78</v>
      </c>
      <c r="Z55" s="12">
        <v>158</v>
      </c>
      <c r="AA55" s="12">
        <v>162</v>
      </c>
      <c r="AB55" s="146">
        <v>396900</v>
      </c>
      <c r="AC55" s="12">
        <v>162</v>
      </c>
      <c r="AD55">
        <f t="shared" si="2"/>
        <v>4.7800000000000011</v>
      </c>
      <c r="AE55" s="196">
        <f t="shared" si="3"/>
        <v>8.5289173877856062E-3</v>
      </c>
    </row>
    <row r="56" spans="15:31" x14ac:dyDescent="0.25">
      <c r="O56" s="125">
        <v>0.97</v>
      </c>
      <c r="P56" s="125">
        <f t="shared" si="4"/>
        <v>91.955999999999989</v>
      </c>
      <c r="T56" s="150" t="s">
        <v>141</v>
      </c>
      <c r="U56" s="148" t="s">
        <v>226</v>
      </c>
      <c r="W56" s="152">
        <v>42206</v>
      </c>
      <c r="X56" s="12">
        <v>165.41</v>
      </c>
      <c r="Y56" s="12">
        <v>165.5</v>
      </c>
      <c r="Z56" s="12">
        <v>157.08000000000001</v>
      </c>
      <c r="AA56" s="12">
        <v>160.63</v>
      </c>
      <c r="AB56" s="146">
        <v>496100</v>
      </c>
      <c r="AC56" s="12">
        <v>160.63</v>
      </c>
      <c r="AD56">
        <f t="shared" si="2"/>
        <v>8.4199999999999875</v>
      </c>
      <c r="AE56" s="196">
        <f t="shared" si="3"/>
        <v>-2.8427992499848842E-2</v>
      </c>
    </row>
    <row r="57" spans="15:31" x14ac:dyDescent="0.25">
      <c r="O57" s="125">
        <v>0.96</v>
      </c>
      <c r="P57" s="125">
        <f t="shared" si="4"/>
        <v>91.007999999999996</v>
      </c>
      <c r="T57" s="150" t="s">
        <v>142</v>
      </c>
      <c r="U57" s="148">
        <v>-3.68</v>
      </c>
      <c r="W57" s="152">
        <v>42205</v>
      </c>
      <c r="X57" s="12">
        <v>164.33</v>
      </c>
      <c r="Y57" s="12">
        <v>166</v>
      </c>
      <c r="Z57" s="12">
        <v>161.63999999999999</v>
      </c>
      <c r="AA57" s="12">
        <v>165.33</v>
      </c>
      <c r="AB57" s="146">
        <v>434200</v>
      </c>
      <c r="AC57" s="12">
        <v>165.33</v>
      </c>
      <c r="AD57">
        <f t="shared" si="2"/>
        <v>4.3600000000000136</v>
      </c>
      <c r="AE57" s="196">
        <f t="shared" si="3"/>
        <v>6.9431755892563896E-3</v>
      </c>
    </row>
    <row r="58" spans="15:31" x14ac:dyDescent="0.25">
      <c r="O58" s="125">
        <v>0.95</v>
      </c>
      <c r="P58" s="125">
        <f t="shared" si="4"/>
        <v>90.059999999999988</v>
      </c>
      <c r="T58" s="150" t="s">
        <v>137</v>
      </c>
      <c r="U58" s="148" t="s">
        <v>160</v>
      </c>
      <c r="W58" s="152">
        <v>42202</v>
      </c>
      <c r="X58" s="12">
        <v>166.16</v>
      </c>
      <c r="Y58" s="12">
        <v>166.31</v>
      </c>
      <c r="Z58" s="12">
        <v>162.19999999999999</v>
      </c>
      <c r="AA58" s="12">
        <v>164.19</v>
      </c>
      <c r="AB58" s="146">
        <v>570200</v>
      </c>
      <c r="AC58" s="12">
        <v>164.19</v>
      </c>
      <c r="AD58">
        <f t="shared" si="2"/>
        <v>4.1100000000000136</v>
      </c>
      <c r="AE58" s="196">
        <f t="shared" si="3"/>
        <v>-1.4406627048442311E-2</v>
      </c>
    </row>
    <row r="59" spans="15:31" x14ac:dyDescent="0.25">
      <c r="O59" s="125">
        <v>0.94</v>
      </c>
      <c r="P59" s="125">
        <f t="shared" si="4"/>
        <v>89.111999999999995</v>
      </c>
      <c r="W59" s="152">
        <v>42201</v>
      </c>
      <c r="X59" s="12">
        <v>170.66</v>
      </c>
      <c r="Y59" s="12">
        <v>170.99</v>
      </c>
      <c r="Z59" s="12">
        <v>164</v>
      </c>
      <c r="AA59" s="12">
        <v>166.59</v>
      </c>
      <c r="AB59" s="146">
        <v>623300</v>
      </c>
      <c r="AC59" s="12">
        <v>166.59</v>
      </c>
      <c r="AD59">
        <f t="shared" si="2"/>
        <v>6.9900000000000091</v>
      </c>
      <c r="AE59" s="196">
        <f t="shared" si="3"/>
        <v>-7.2701269292652082E-3</v>
      </c>
    </row>
    <row r="60" spans="15:31" x14ac:dyDescent="0.25">
      <c r="O60" s="125">
        <v>0.93</v>
      </c>
      <c r="P60" s="125">
        <f t="shared" si="4"/>
        <v>88.164000000000001</v>
      </c>
      <c r="W60" s="152">
        <v>42200</v>
      </c>
      <c r="X60" s="12">
        <v>168.88</v>
      </c>
      <c r="Y60" s="12">
        <v>171.24</v>
      </c>
      <c r="Z60" s="12">
        <v>165.22</v>
      </c>
      <c r="AA60" s="12">
        <v>167.81</v>
      </c>
      <c r="AB60" s="146">
        <v>1027900</v>
      </c>
      <c r="AC60" s="12">
        <v>167.81</v>
      </c>
      <c r="AD60">
        <f t="shared" si="2"/>
        <v>6.0200000000000102</v>
      </c>
      <c r="AE60" s="196">
        <f t="shared" si="3"/>
        <v>9.8694108443162509E-3</v>
      </c>
    </row>
    <row r="61" spans="15:31" x14ac:dyDescent="0.25">
      <c r="O61" s="125">
        <v>0.92</v>
      </c>
      <c r="P61" s="125">
        <f t="shared" si="4"/>
        <v>87.216000000000008</v>
      </c>
      <c r="W61" s="152">
        <v>42199</v>
      </c>
      <c r="X61" s="12">
        <v>163.61000000000001</v>
      </c>
      <c r="Y61" s="12">
        <v>168.5</v>
      </c>
      <c r="Z61" s="12">
        <v>163.11000000000001</v>
      </c>
      <c r="AA61" s="12">
        <v>166.17</v>
      </c>
      <c r="AB61" s="146">
        <v>500000</v>
      </c>
      <c r="AC61" s="12">
        <v>166.17</v>
      </c>
      <c r="AD61">
        <f t="shared" si="2"/>
        <v>5.3899999999999864</v>
      </c>
      <c r="AE61" s="196">
        <f t="shared" si="3"/>
        <v>1.3849908480780826E-2</v>
      </c>
    </row>
    <row r="62" spans="15:31" x14ac:dyDescent="0.25">
      <c r="O62" s="125">
        <v>0.91</v>
      </c>
      <c r="P62" s="125">
        <f t="shared" si="4"/>
        <v>86.268000000000001</v>
      </c>
      <c r="W62" s="152">
        <v>42198</v>
      </c>
      <c r="X62" s="12">
        <v>161.5</v>
      </c>
      <c r="Y62" s="12">
        <v>168.58</v>
      </c>
      <c r="Z62" s="12">
        <v>161.37</v>
      </c>
      <c r="AA62" s="12">
        <v>163.9</v>
      </c>
      <c r="AB62" s="146">
        <v>785000</v>
      </c>
      <c r="AC62" s="12">
        <v>163.9</v>
      </c>
      <c r="AD62">
        <f t="shared" si="2"/>
        <v>7.210000000000008</v>
      </c>
      <c r="AE62" s="196">
        <f t="shared" si="3"/>
        <v>3.0623152864239556E-2</v>
      </c>
    </row>
    <row r="63" spans="15:31" x14ac:dyDescent="0.25">
      <c r="O63" s="125">
        <v>0.9</v>
      </c>
      <c r="P63" s="125">
        <f t="shared" si="4"/>
        <v>85.32</v>
      </c>
      <c r="W63" s="152">
        <v>42195</v>
      </c>
      <c r="X63" s="12">
        <v>162.68</v>
      </c>
      <c r="Y63" s="12">
        <v>162.68</v>
      </c>
      <c r="Z63" s="12">
        <v>156.87</v>
      </c>
      <c r="AA63" s="12">
        <v>159.03</v>
      </c>
      <c r="AB63" s="146">
        <v>480200</v>
      </c>
      <c r="AC63" s="12">
        <v>159.03</v>
      </c>
      <c r="AD63">
        <f t="shared" si="2"/>
        <v>5.8100000000000023</v>
      </c>
      <c r="AE63" s="196">
        <f t="shared" si="3"/>
        <v>3.7871615224389643E-3</v>
      </c>
    </row>
    <row r="64" spans="15:31" x14ac:dyDescent="0.25">
      <c r="W64" s="152">
        <v>42194</v>
      </c>
      <c r="X64" s="12">
        <v>157.94999999999999</v>
      </c>
      <c r="Y64" s="12">
        <v>161</v>
      </c>
      <c r="Z64" s="12">
        <v>156.52000000000001</v>
      </c>
      <c r="AA64" s="12">
        <v>158.43</v>
      </c>
      <c r="AB64" s="146">
        <v>559500</v>
      </c>
      <c r="AC64" s="12">
        <v>158.43</v>
      </c>
      <c r="AD64">
        <f t="shared" si="2"/>
        <v>4.4799999999999898</v>
      </c>
      <c r="AE64" s="196">
        <f t="shared" si="3"/>
        <v>2.457479143762531E-2</v>
      </c>
    </row>
    <row r="65" spans="23:31" x14ac:dyDescent="0.25">
      <c r="W65" s="152">
        <v>42193</v>
      </c>
      <c r="X65" s="12">
        <v>158.44999999999999</v>
      </c>
      <c r="Y65" s="12">
        <v>161</v>
      </c>
      <c r="Z65" s="12">
        <v>154.04</v>
      </c>
      <c r="AA65" s="12">
        <v>154.63</v>
      </c>
      <c r="AB65" s="146">
        <v>638200</v>
      </c>
      <c r="AC65" s="12">
        <v>154.63</v>
      </c>
      <c r="AD65">
        <f t="shared" si="2"/>
        <v>6.960000000000008</v>
      </c>
      <c r="AE65" s="196">
        <f t="shared" si="3"/>
        <v>-3.1140350877193024E-2</v>
      </c>
    </row>
    <row r="66" spans="23:31" x14ac:dyDescent="0.25">
      <c r="W66" s="152">
        <v>42192</v>
      </c>
      <c r="X66" s="12">
        <v>163.95</v>
      </c>
      <c r="Y66" s="12">
        <v>164</v>
      </c>
      <c r="Z66" s="12">
        <v>156.25</v>
      </c>
      <c r="AA66" s="12">
        <v>159.6</v>
      </c>
      <c r="AB66" s="146">
        <v>729700</v>
      </c>
      <c r="AC66" s="12">
        <v>159.6</v>
      </c>
      <c r="AD66">
        <f t="shared" si="2"/>
        <v>7.75</v>
      </c>
      <c r="AE66" s="196">
        <f t="shared" si="3"/>
        <v>-2.2178654576645029E-2</v>
      </c>
    </row>
    <row r="67" spans="23:31" x14ac:dyDescent="0.25">
      <c r="W67" s="152">
        <v>42191</v>
      </c>
      <c r="X67" s="12">
        <v>161.63999999999999</v>
      </c>
      <c r="Y67" s="12">
        <v>164.67</v>
      </c>
      <c r="Z67" s="12">
        <v>159.37</v>
      </c>
      <c r="AA67" s="12">
        <v>163.22</v>
      </c>
      <c r="AB67" s="146">
        <v>1147500</v>
      </c>
      <c r="AC67" s="12">
        <v>163.22</v>
      </c>
      <c r="AD67">
        <f>Y67-Z67</f>
        <v>5.2999999999999829</v>
      </c>
      <c r="AE67" s="196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6" t="e">
        <f>AC68/AC69-1</f>
        <v>#DIV/0!</v>
      </c>
    </row>
  </sheetData>
  <mergeCells count="1">
    <mergeCell ref="O42:P42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2015-10-07T02:42:09Z</dcterms:modified>
</cp:coreProperties>
</file>