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98"/>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state="hidden"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r:id="rId99"/>
    <sheet name="DIS" sheetId="34" state="hidden" r:id="rId100"/>
    <sheet name="FTR" sheetId="40" state="hidden" r:id="rId101"/>
    <sheet name="STNE" sheetId="133" r:id="rId102"/>
    <sheet name="UVE" sheetId="130" r:id="rId103"/>
    <sheet name="TIF" sheetId="118" state="hidden" r:id="rId104"/>
    <sheet name="TCEHY" sheetId="111" state="hidden" r:id="rId105"/>
    <sheet name="UTX" sheetId="30" state="hidden" r:id="rId106"/>
    <sheet name="UNH" sheetId="26"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1" i="74" l="1"/>
  <c r="J91" i="74" s="1"/>
  <c r="H91" i="74"/>
  <c r="G91" i="74"/>
  <c r="K15" i="74"/>
  <c r="F415" i="25"/>
  <c r="K415" i="25" s="1"/>
  <c r="H415" i="25"/>
  <c r="G415" i="25"/>
  <c r="K105" i="25"/>
  <c r="A963" i="38"/>
  <c r="O963" i="38"/>
  <c r="O962" i="38"/>
  <c r="D963" i="38"/>
  <c r="E963" i="38"/>
  <c r="G963" i="38"/>
  <c r="H963" i="38"/>
  <c r="K963" i="38"/>
  <c r="L963" i="38"/>
  <c r="P963" i="38" s="1"/>
  <c r="Q963" i="38" s="1"/>
  <c r="M963" i="38"/>
  <c r="N963" i="38" s="1"/>
  <c r="S963" i="38"/>
  <c r="V963" i="38"/>
  <c r="X963" i="38" s="1"/>
  <c r="W963" i="38" l="1"/>
  <c r="Y963" i="38" s="1"/>
  <c r="Z963" i="38"/>
  <c r="A962" i="38"/>
  <c r="D962" i="38"/>
  <c r="E962" i="38"/>
  <c r="G962" i="38"/>
  <c r="H962" i="38"/>
  <c r="K962" i="38"/>
  <c r="L962" i="38" s="1"/>
  <c r="M962" i="38"/>
  <c r="N962" i="38" s="1"/>
  <c r="S962" i="38"/>
  <c r="G59" i="69"/>
  <c r="F59" i="69"/>
  <c r="H59" i="69"/>
  <c r="K12" i="69"/>
  <c r="P962" i="38" l="1"/>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O961" i="38" s="1"/>
  <c r="S961" i="38"/>
  <c r="H85" i="133"/>
  <c r="K19" i="133"/>
  <c r="C19" i="133"/>
  <c r="M85" i="133"/>
  <c r="M19" i="133"/>
  <c r="C85" i="133"/>
  <c r="K85" i="133"/>
  <c r="H19" i="133"/>
  <c r="F85" i="133"/>
  <c r="F19" i="133"/>
  <c r="M66" i="133" l="1"/>
  <c r="Q10" i="133" s="1"/>
  <c r="Q2" i="133"/>
  <c r="Q8" i="133"/>
  <c r="Q7" i="133" s="1"/>
  <c r="Q5" i="133"/>
  <c r="Q3" i="133"/>
  <c r="Q6" i="133" s="1"/>
  <c r="P961" i="38"/>
  <c r="Z961" i="38"/>
  <c r="F414" i="25"/>
  <c r="H414" i="25"/>
  <c r="G414" i="25"/>
  <c r="F144" i="25"/>
  <c r="A960" i="38"/>
  <c r="D960" i="38"/>
  <c r="E960" i="38"/>
  <c r="G960" i="38"/>
  <c r="H960" i="38"/>
  <c r="K960" i="38"/>
  <c r="L960" i="38" s="1"/>
  <c r="M960" i="38"/>
  <c r="N960" i="38" s="1"/>
  <c r="S960" i="38"/>
  <c r="O960" i="38" l="1"/>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1" i="58"/>
  <c r="H191" i="58"/>
  <c r="G191" i="58"/>
  <c r="F52" i="58"/>
  <c r="K85" i="94"/>
  <c r="K84" i="94" l="1"/>
  <c r="F84" i="94"/>
  <c r="O958" i="38"/>
  <c r="P958" i="38"/>
  <c r="Z958" i="38"/>
  <c r="M66" i="94"/>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H74" i="92"/>
  <c r="C74" i="92"/>
  <c r="K74" i="92"/>
  <c r="M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K19" i="132"/>
  <c r="C19" i="132"/>
  <c r="F19" i="132"/>
  <c r="K85" i="132"/>
  <c r="M85" i="132"/>
  <c r="F85" i="132"/>
  <c r="H85" i="132"/>
  <c r="M19"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M19" i="131"/>
  <c r="F85" i="131"/>
  <c r="H85" i="131"/>
  <c r="C19" i="131"/>
  <c r="M85" i="131"/>
  <c r="K85" i="131"/>
  <c r="H19" i="131"/>
  <c r="C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K19" i="130"/>
  <c r="H19" i="130"/>
  <c r="M85" i="130"/>
  <c r="K85" i="130"/>
  <c r="H85" i="130"/>
  <c r="F19" i="130"/>
  <c r="M19" i="130"/>
  <c r="C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K85" i="129"/>
  <c r="M19" i="129"/>
  <c r="M85" i="129"/>
  <c r="H19" i="129"/>
  <c r="C85" i="129"/>
  <c r="F85" i="129"/>
  <c r="C19" i="129"/>
  <c r="F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H85" i="128"/>
  <c r="C85" i="128"/>
  <c r="K19" i="128"/>
  <c r="M19" i="128"/>
  <c r="H19" i="128"/>
  <c r="K85" i="128"/>
  <c r="F85" i="128"/>
  <c r="F19" i="128"/>
  <c r="M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85" i="127"/>
  <c r="K19" i="127"/>
  <c r="H85" i="127"/>
  <c r="M19" i="127"/>
  <c r="H19" i="127"/>
  <c r="M85" i="127"/>
  <c r="F85" i="127"/>
  <c r="C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F85" i="126"/>
  <c r="C85" i="126"/>
  <c r="M85" i="126"/>
  <c r="H85" i="126"/>
  <c r="C19" i="126"/>
  <c r="K19" i="126"/>
  <c r="F19" i="126"/>
  <c r="K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C19" i="125"/>
  <c r="C85" i="125"/>
  <c r="F85" i="125"/>
  <c r="H19" i="125"/>
  <c r="H85" i="125"/>
  <c r="K85" i="125"/>
  <c r="F19" i="125"/>
  <c r="K19" i="125"/>
  <c r="M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3"/>
  <c r="K85" i="124"/>
  <c r="F85" i="124"/>
  <c r="C85" i="123"/>
  <c r="M19" i="123"/>
  <c r="C19" i="123"/>
  <c r="H85" i="124"/>
  <c r="F85" i="123"/>
  <c r="H85" i="123"/>
  <c r="K19" i="123"/>
  <c r="C85" i="124"/>
  <c r="F19" i="124"/>
  <c r="H19" i="124"/>
  <c r="H19" i="123"/>
  <c r="K19" i="124"/>
  <c r="M85" i="123"/>
  <c r="C19" i="124"/>
  <c r="M85" i="124"/>
  <c r="K85"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F85" i="122"/>
  <c r="H85" i="122"/>
  <c r="M85" i="122"/>
  <c r="K19" i="122"/>
  <c r="K85" i="122"/>
  <c r="F19" i="122"/>
  <c r="M19" i="122"/>
  <c r="H19" i="122"/>
  <c r="C85"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F85" i="121"/>
  <c r="H85" i="121"/>
  <c r="F85" i="120"/>
  <c r="M19" i="121"/>
  <c r="H19" i="121"/>
  <c r="K19" i="120"/>
  <c r="F19" i="121"/>
  <c r="M85" i="121"/>
  <c r="K85" i="120"/>
  <c r="C85" i="121"/>
  <c r="F19" i="120"/>
  <c r="C19" i="121"/>
  <c r="H85" i="120"/>
  <c r="C85" i="120"/>
  <c r="M19" i="120"/>
  <c r="K85" i="121"/>
  <c r="C19" i="120"/>
  <c r="M85" i="120"/>
  <c r="H19" i="120"/>
  <c r="K19"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58" i="58"/>
  <c r="H158" i="58"/>
  <c r="G158"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85" i="119"/>
  <c r="C85" i="119"/>
  <c r="H85" i="119"/>
  <c r="K85" i="119"/>
  <c r="M19" i="119"/>
  <c r="F19" i="119"/>
  <c r="M85" i="119"/>
  <c r="H19"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K19" i="118"/>
  <c r="F19" i="118"/>
  <c r="H85" i="118"/>
  <c r="C19" i="118"/>
  <c r="H19" i="118"/>
  <c r="K85" i="118"/>
  <c r="F85" i="118"/>
  <c r="C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F19" i="117"/>
  <c r="F85" i="116"/>
  <c r="H85" i="117"/>
  <c r="K85" i="116"/>
  <c r="H19" i="116"/>
  <c r="K85" i="117"/>
  <c r="K19" i="116"/>
  <c r="C85" i="116"/>
  <c r="M85" i="116"/>
  <c r="H19" i="117"/>
  <c r="F85" i="117"/>
  <c r="F19" i="116"/>
  <c r="K19" i="117"/>
  <c r="C19" i="117"/>
  <c r="H85" i="116"/>
  <c r="C85" i="117"/>
  <c r="M19" i="117"/>
  <c r="M85" i="117"/>
  <c r="M19" i="116"/>
  <c r="C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M85" i="115"/>
  <c r="F85" i="115"/>
  <c r="H85" i="115"/>
  <c r="K85" i="115"/>
  <c r="C19" i="115"/>
  <c r="C85" i="115"/>
  <c r="K19" i="115"/>
  <c r="F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H85" i="114"/>
  <c r="M85" i="114"/>
  <c r="H19" i="114"/>
  <c r="C19" i="114"/>
  <c r="K85" i="114"/>
  <c r="F19" i="114"/>
  <c r="C85" i="114"/>
  <c r="M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C85" i="113"/>
  <c r="C19" i="112"/>
  <c r="C85" i="112"/>
  <c r="F85" i="112"/>
  <c r="F19" i="113"/>
  <c r="C19" i="113"/>
  <c r="M85" i="112"/>
  <c r="H19" i="112"/>
  <c r="K19" i="112"/>
  <c r="M19" i="113"/>
  <c r="F85" i="113"/>
  <c r="M85" i="113"/>
  <c r="F19" i="112"/>
  <c r="H85" i="113"/>
  <c r="K19" i="113"/>
  <c r="K85" i="113"/>
  <c r="M19" i="112"/>
  <c r="K85" i="112"/>
  <c r="H85" i="112"/>
  <c r="H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0"/>
  <c r="M19" i="110"/>
  <c r="M19" i="111"/>
  <c r="M85" i="111"/>
  <c r="K19" i="110"/>
  <c r="K85" i="111"/>
  <c r="K85" i="110"/>
  <c r="F85" i="110"/>
  <c r="C85" i="111"/>
  <c r="F85" i="111"/>
  <c r="K19" i="111"/>
  <c r="F19" i="110"/>
  <c r="H85" i="111"/>
  <c r="F19" i="111"/>
  <c r="C19" i="111"/>
  <c r="M85" i="110"/>
  <c r="H19" i="110"/>
  <c r="C85" i="110"/>
  <c r="C19" i="110"/>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H19" i="109"/>
  <c r="C73" i="109"/>
  <c r="C19" i="109"/>
  <c r="H73" i="109"/>
  <c r="M19" i="109"/>
  <c r="M73" i="109"/>
  <c r="K73" i="109"/>
  <c r="F73" i="109"/>
  <c r="K19"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M99" i="108"/>
  <c r="F99" i="108"/>
  <c r="H23" i="108"/>
  <c r="C99" i="108"/>
  <c r="K23" i="108"/>
  <c r="H99" i="108"/>
  <c r="F23" i="108"/>
  <c r="K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F19" i="107"/>
  <c r="M19" i="107"/>
  <c r="C19" i="107"/>
  <c r="H19" i="107"/>
  <c r="K19" i="107"/>
  <c r="C89" i="107"/>
  <c r="F89" i="107"/>
  <c r="K8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F19" i="106"/>
  <c r="K85" i="106"/>
  <c r="C19" i="106"/>
  <c r="M85" i="106"/>
  <c r="C85" i="106"/>
  <c r="M19" i="106"/>
  <c r="K19" i="106"/>
  <c r="F85" i="106"/>
  <c r="H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H19" i="47"/>
  <c r="C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M19" i="105"/>
  <c r="K19" i="105"/>
  <c r="M91" i="105"/>
  <c r="K91" i="105"/>
  <c r="H91" i="105"/>
  <c r="C19" i="105"/>
  <c r="H19" i="105"/>
  <c r="F91" i="105"/>
  <c r="C91" i="105"/>
  <c r="F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M85" i="104"/>
  <c r="K85" i="104"/>
  <c r="F19" i="104"/>
  <c r="H19" i="104"/>
  <c r="F85" i="104"/>
  <c r="C19" i="104"/>
  <c r="C85" i="104"/>
  <c r="H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C19" i="103"/>
  <c r="M91" i="103"/>
  <c r="K19" i="89"/>
  <c r="K91" i="103"/>
  <c r="H19" i="103"/>
  <c r="C91" i="103"/>
  <c r="M19" i="103"/>
  <c r="H91" i="103"/>
  <c r="F19" i="103"/>
  <c r="F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K19" i="102"/>
  <c r="F19" i="102"/>
  <c r="C19" i="102"/>
  <c r="M19" i="102"/>
  <c r="F91" i="102"/>
  <c r="H91" i="102"/>
  <c r="H19" i="102"/>
  <c r="M91" i="102"/>
  <c r="K91"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M22" i="101"/>
  <c r="C19" i="100"/>
  <c r="C85" i="100"/>
  <c r="H85" i="100"/>
  <c r="K85" i="100"/>
  <c r="M19" i="100"/>
  <c r="F22" i="101"/>
  <c r="K85" i="99"/>
  <c r="C85" i="99"/>
  <c r="H85" i="99"/>
  <c r="F19" i="100"/>
  <c r="M90" i="101"/>
  <c r="K22" i="101"/>
  <c r="H22" i="101"/>
  <c r="C19" i="99"/>
  <c r="M85" i="100"/>
  <c r="K90" i="101"/>
  <c r="F19" i="99"/>
  <c r="K19" i="99"/>
  <c r="M19" i="99"/>
  <c r="H19" i="100"/>
  <c r="M85" i="99"/>
  <c r="H19" i="99"/>
  <c r="H90" i="101"/>
  <c r="K19" i="100"/>
  <c r="F90" i="101"/>
  <c r="F85" i="100"/>
  <c r="F85" i="99"/>
  <c r="C90" i="101"/>
  <c r="C22"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7"/>
  <c r="M85" i="98"/>
  <c r="K27" i="88"/>
  <c r="H85" i="98"/>
  <c r="H19" i="98"/>
  <c r="F19" i="97"/>
  <c r="C85" i="98"/>
  <c r="F85" i="97"/>
  <c r="M85" i="97"/>
  <c r="K19" i="98"/>
  <c r="F85" i="98"/>
  <c r="H85" i="97"/>
  <c r="F19" i="98"/>
  <c r="H19" i="97"/>
  <c r="C19" i="98"/>
  <c r="K19" i="97"/>
  <c r="M19" i="97"/>
  <c r="C85" i="97"/>
  <c r="K85" i="98"/>
  <c r="C19" i="97"/>
  <c r="M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M100" i="96"/>
  <c r="F19" i="96"/>
  <c r="K100" i="96"/>
  <c r="H100" i="96"/>
  <c r="M19" i="96"/>
  <c r="C100" i="96"/>
  <c r="C19" i="96"/>
  <c r="H19" i="96"/>
  <c r="K19" i="96"/>
  <c r="F100"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F19" i="95"/>
  <c r="H85" i="95"/>
  <c r="K85" i="95"/>
  <c r="C19" i="95"/>
  <c r="K19" i="95"/>
  <c r="F85" i="95"/>
  <c r="M19" i="95"/>
  <c r="H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H19" i="94"/>
  <c r="F19" i="94"/>
  <c r="H85" i="94"/>
  <c r="F85" i="94"/>
  <c r="C19" i="94"/>
  <c r="C85" i="94"/>
  <c r="M85" i="94"/>
  <c r="M19"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F26" i="93"/>
  <c r="H26" i="93"/>
  <c r="F113" i="93"/>
  <c r="M26" i="93"/>
  <c r="C113" i="93"/>
  <c r="K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47"/>
  <c r="M19" i="91"/>
  <c r="C85" i="91"/>
  <c r="C19" i="91"/>
  <c r="K19" i="91"/>
  <c r="F19" i="91"/>
  <c r="F85" i="91"/>
  <c r="F30" i="92"/>
  <c r="K30" i="92"/>
  <c r="C30" i="92"/>
  <c r="K85" i="91"/>
  <c r="M30" i="92"/>
  <c r="H19" i="91"/>
  <c r="M85" i="91"/>
  <c r="H30" i="92"/>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H85" i="90"/>
  <c r="K19" i="90"/>
  <c r="H19" i="90"/>
  <c r="F85" i="90"/>
  <c r="C85" i="90"/>
  <c r="K85" i="90"/>
  <c r="C19" i="90"/>
  <c r="M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M85" i="89"/>
  <c r="C85" i="89"/>
  <c r="K85" i="89"/>
  <c r="H19" i="89"/>
  <c r="M19" i="89"/>
  <c r="H18" i="51"/>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9" i="87"/>
  <c r="F19" i="87"/>
  <c r="K122" i="88"/>
  <c r="F27" i="88"/>
  <c r="K19" i="87"/>
  <c r="H85" i="87"/>
  <c r="M19" i="87"/>
  <c r="K85" i="87"/>
  <c r="C122" i="88"/>
  <c r="F122" i="88"/>
  <c r="H122" i="88"/>
  <c r="M85" i="87"/>
  <c r="M122" i="88"/>
  <c r="C85" i="87"/>
  <c r="C19" i="87"/>
  <c r="M27" i="88"/>
  <c r="F85"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M85" i="86"/>
  <c r="K85" i="86"/>
  <c r="H85" i="86"/>
  <c r="C19" i="86"/>
  <c r="F19" i="86"/>
  <c r="M19" i="86"/>
  <c r="F85" i="86"/>
  <c r="H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19" i="85"/>
  <c r="H85" i="85"/>
  <c r="F19" i="85"/>
  <c r="K85" i="85"/>
  <c r="C85" i="85"/>
  <c r="M85" i="85"/>
  <c r="H19" i="85"/>
  <c r="K19"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M25" i="84"/>
  <c r="H25" i="84"/>
  <c r="K85" i="83"/>
  <c r="F110" i="84"/>
  <c r="H19" i="83"/>
  <c r="K110" i="84"/>
  <c r="H110" i="84"/>
  <c r="M85" i="83"/>
  <c r="C110" i="84"/>
  <c r="K19" i="83"/>
  <c r="C25" i="84"/>
  <c r="F25" i="84"/>
  <c r="M19" i="83"/>
  <c r="F19" i="83"/>
  <c r="M110" i="84"/>
  <c r="F85" i="83"/>
  <c r="C85" i="83"/>
  <c r="H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5" i="74"/>
  <c r="H19" i="82"/>
  <c r="F19" i="82"/>
  <c r="M19" i="82"/>
  <c r="H60" i="82"/>
  <c r="M60" i="82"/>
  <c r="C35" i="74"/>
  <c r="C19" i="82"/>
  <c r="H35" i="74"/>
  <c r="K60" i="82"/>
  <c r="F60" i="82"/>
  <c r="C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K78" i="75"/>
  <c r="K96" i="31"/>
  <c r="M96" i="31"/>
  <c r="H78" i="75"/>
  <c r="M78" i="75"/>
  <c r="C96" i="31"/>
  <c r="C78" i="75"/>
  <c r="F96" i="31"/>
  <c r="F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H19" i="64"/>
  <c r="M19" i="64"/>
  <c r="H85" i="64"/>
  <c r="K85" i="64"/>
  <c r="M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110" i="81"/>
  <c r="H30" i="81"/>
  <c r="M30" i="81"/>
  <c r="H110" i="81"/>
  <c r="C110" i="81"/>
  <c r="F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F19" i="80"/>
  <c r="H85" i="80"/>
  <c r="F85" i="80"/>
  <c r="K85" i="80"/>
  <c r="M85" i="80"/>
  <c r="H19" i="80"/>
  <c r="M19" i="80"/>
  <c r="C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65" i="79"/>
  <c r="C65" i="79"/>
  <c r="M65" i="79"/>
  <c r="F19" i="79"/>
  <c r="K19" i="79"/>
  <c r="K65" i="79"/>
  <c r="M19" i="79"/>
  <c r="H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C85" i="78"/>
  <c r="F85" i="78"/>
  <c r="K85" i="78"/>
  <c r="F19" i="78"/>
  <c r="K19" i="78"/>
  <c r="H19" i="78"/>
  <c r="M19" i="78"/>
  <c r="H85" i="78"/>
  <c r="M85"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89" i="77"/>
  <c r="M89" i="77"/>
  <c r="C19" i="77"/>
  <c r="F89" i="77"/>
  <c r="K89" i="77"/>
  <c r="H19" i="77"/>
  <c r="M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K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H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C93" i="68"/>
  <c r="M93" i="68"/>
  <c r="K93" i="68"/>
  <c r="H93" i="68"/>
  <c r="F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M946" i="25"/>
  <c r="C946" i="25"/>
  <c r="K946" i="25"/>
  <c r="F946" i="25"/>
  <c r="H946" i="25"/>
  <c r="O364" i="38" l="1"/>
  <c r="Z364" i="38"/>
  <c r="N363" i="38"/>
  <c r="F945" i="25"/>
  <c r="K945" i="25"/>
  <c r="P363" i="38"/>
  <c r="O363" i="38" l="1"/>
  <c r="Z363" i="38"/>
  <c r="M682" i="25"/>
  <c r="Q10" i="25" s="1"/>
  <c r="E362" i="38"/>
  <c r="H362" i="38"/>
  <c r="K362" i="38"/>
  <c r="M362" i="38"/>
  <c r="U362" i="38" s="1"/>
  <c r="S362" i="38"/>
  <c r="K413" i="25" l="1"/>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6" i="53"/>
  <c r="F19" i="61"/>
  <c r="K156" i="49"/>
  <c r="C19" i="53"/>
  <c r="C19" i="66"/>
  <c r="C19" i="75"/>
  <c r="K19" i="52"/>
  <c r="C19" i="68"/>
  <c r="H67" i="60"/>
  <c r="M19" i="63"/>
  <c r="K35" i="74"/>
  <c r="M94" i="52"/>
  <c r="C261" i="58"/>
  <c r="H19" i="34"/>
  <c r="K19" i="66"/>
  <c r="C213" i="57"/>
  <c r="C57" i="58"/>
  <c r="C86" i="53"/>
  <c r="F19" i="72"/>
  <c r="C19" i="69"/>
  <c r="F57" i="58"/>
  <c r="C19" i="61"/>
  <c r="K94" i="52"/>
  <c r="F25" i="31"/>
  <c r="H19" i="3"/>
  <c r="M19" i="45"/>
  <c r="K19" i="71"/>
  <c r="K100" i="34"/>
  <c r="F153" i="25"/>
  <c r="F51" i="54"/>
  <c r="C19" i="63"/>
  <c r="M19" i="59"/>
  <c r="H75" i="41"/>
  <c r="K77" i="70"/>
  <c r="K19" i="59"/>
  <c r="K119" i="7"/>
  <c r="H153" i="25"/>
  <c r="H19" i="63"/>
  <c r="H213" i="57"/>
  <c r="H94" i="52"/>
  <c r="C94" i="52"/>
  <c r="C63" i="66"/>
  <c r="K30" i="40"/>
  <c r="M156" i="49"/>
  <c r="C156" i="49"/>
  <c r="M19" i="71"/>
  <c r="M19" i="60"/>
  <c r="M77" i="70"/>
  <c r="K19" i="62"/>
  <c r="C19" i="54"/>
  <c r="K51" i="54"/>
  <c r="M63" i="66"/>
  <c r="F85" i="64"/>
  <c r="K115" i="45"/>
  <c r="K19" i="63"/>
  <c r="H19" i="41"/>
  <c r="M90" i="72"/>
  <c r="M19" i="41"/>
  <c r="F19" i="69"/>
  <c r="H261" i="58"/>
  <c r="M19" i="69"/>
  <c r="M30" i="49"/>
  <c r="K90" i="72"/>
  <c r="C90" i="72"/>
  <c r="C19" i="62"/>
  <c r="M19" i="70"/>
  <c r="C19" i="59"/>
  <c r="C100" i="34"/>
  <c r="K81" i="61"/>
  <c r="F23" i="57"/>
  <c r="F19" i="64"/>
  <c r="F115" i="45"/>
  <c r="H119" i="7"/>
  <c r="F19" i="59"/>
  <c r="F19" i="60"/>
  <c r="K72" i="59"/>
  <c r="K19" i="53"/>
  <c r="C25" i="31"/>
  <c r="H55" i="50"/>
  <c r="K18" i="51"/>
  <c r="H19" i="66"/>
  <c r="C19" i="64"/>
  <c r="F28" i="43"/>
  <c r="M261" i="58"/>
  <c r="K75" i="41"/>
  <c r="M19" i="73"/>
  <c r="M23" i="17"/>
  <c r="C19" i="34"/>
  <c r="F65" i="63"/>
  <c r="F19" i="53"/>
  <c r="C30" i="49"/>
  <c r="M75" i="41"/>
  <c r="F23" i="17"/>
  <c r="F156" i="49"/>
  <c r="K19" i="34"/>
  <c r="K19" i="3"/>
  <c r="M81" i="61"/>
  <c r="H65" i="63"/>
  <c r="F19" i="71"/>
  <c r="H90" i="72"/>
  <c r="M67" i="60"/>
  <c r="M19" i="66"/>
  <c r="H51" i="54"/>
  <c r="M18" i="51"/>
  <c r="K25" i="31"/>
  <c r="K213" i="57"/>
  <c r="H25" i="31"/>
  <c r="C19" i="72"/>
  <c r="F19" i="45"/>
  <c r="H19" i="71"/>
  <c r="H19" i="60"/>
  <c r="K19" i="50"/>
  <c r="M57" i="58"/>
  <c r="F63" i="66"/>
  <c r="C19" i="3"/>
  <c r="H19" i="52"/>
  <c r="C23" i="17"/>
  <c r="H19" i="75"/>
  <c r="C119" i="7"/>
  <c r="F72" i="59"/>
  <c r="C30" i="40"/>
  <c r="K19" i="61"/>
  <c r="C19" i="45"/>
  <c r="H19" i="69"/>
  <c r="M19" i="68"/>
  <c r="F19" i="75"/>
  <c r="M19" i="54"/>
  <c r="C75" i="41"/>
  <c r="F81" i="61"/>
  <c r="F19" i="50"/>
  <c r="F19" i="34"/>
  <c r="C65" i="71"/>
  <c r="C19" i="41"/>
  <c r="M23" i="57"/>
  <c r="H81" i="61"/>
  <c r="K67" i="60"/>
  <c r="F19" i="3"/>
  <c r="H100" i="34"/>
  <c r="K65" i="63"/>
  <c r="K65" i="71"/>
  <c r="F19" i="55"/>
  <c r="M19" i="55"/>
  <c r="F119" i="7"/>
  <c r="M213" i="57"/>
  <c r="F19" i="52"/>
  <c r="M19" i="50"/>
  <c r="H77" i="70"/>
  <c r="C19" i="70"/>
  <c r="M19" i="62"/>
  <c r="M19" i="3"/>
  <c r="F67" i="60"/>
  <c r="H19" i="59"/>
  <c r="K19" i="73"/>
  <c r="K23" i="57"/>
  <c r="M19" i="61"/>
  <c r="F75" i="41"/>
  <c r="C19" i="50"/>
  <c r="H451" i="17"/>
  <c r="C65" i="63"/>
  <c r="K19" i="69"/>
  <c r="C85" i="64"/>
  <c r="M19" i="52"/>
  <c r="K63" i="66"/>
  <c r="H19" i="50"/>
  <c r="C19" i="73"/>
  <c r="K19" i="68"/>
  <c r="M19" i="72"/>
  <c r="F90" i="72"/>
  <c r="H19" i="55"/>
  <c r="H19" i="61"/>
  <c r="C115" i="45"/>
  <c r="F35" i="74"/>
  <c r="M55" i="50"/>
  <c r="K19" i="70"/>
  <c r="F19" i="68"/>
  <c r="K23" i="17"/>
  <c r="K19" i="60"/>
  <c r="H63" i="66"/>
  <c r="H86" i="53"/>
  <c r="H156" i="49"/>
  <c r="F18" i="51"/>
  <c r="C55" i="50"/>
  <c r="F65" i="71"/>
  <c r="F19" i="70"/>
  <c r="K19" i="75"/>
  <c r="F55" i="50"/>
  <c r="H19" i="54"/>
  <c r="C451" i="17"/>
  <c r="M72" i="59"/>
  <c r="F451" i="17"/>
  <c r="F94" i="52"/>
  <c r="C51" i="54"/>
  <c r="C19" i="60"/>
  <c r="C67" i="60"/>
  <c r="H19" i="70"/>
  <c r="F86" i="53"/>
  <c r="F19" i="41"/>
  <c r="H23" i="17"/>
  <c r="K19" i="54"/>
  <c r="M19" i="75"/>
  <c r="F19" i="73"/>
  <c r="F19" i="63"/>
  <c r="M100" i="34"/>
  <c r="M119" i="7"/>
  <c r="H19" i="53"/>
  <c r="M25" i="31"/>
  <c r="K19" i="55"/>
  <c r="K57" i="58"/>
  <c r="F261" i="58"/>
  <c r="M451" i="17"/>
  <c r="M51" i="54"/>
  <c r="H19" i="72"/>
  <c r="F19" i="66"/>
  <c r="H57" i="58"/>
  <c r="C72" i="59"/>
  <c r="M65" i="63"/>
  <c r="H115" i="45"/>
  <c r="C77" i="70"/>
  <c r="H19" i="73"/>
  <c r="H19" i="68"/>
  <c r="K19" i="41"/>
  <c r="M115" i="45"/>
  <c r="H19" i="62"/>
  <c r="M30" i="40"/>
  <c r="F213" i="57"/>
  <c r="K451" i="17"/>
  <c r="K19" i="72"/>
  <c r="H30" i="40"/>
  <c r="M65" i="71"/>
  <c r="K55" i="50"/>
  <c r="C23" i="57"/>
  <c r="F19" i="62"/>
  <c r="C19" i="71"/>
  <c r="F19" i="54"/>
  <c r="C81" i="61"/>
  <c r="F30" i="49"/>
  <c r="H65" i="71"/>
  <c r="M86" i="53"/>
  <c r="C19" i="55"/>
  <c r="M19" i="53"/>
  <c r="M19" i="34"/>
  <c r="C19" i="52"/>
  <c r="F30" i="40"/>
  <c r="F77" i="70"/>
  <c r="F100" i="34"/>
  <c r="K261" i="58"/>
  <c r="H72" i="59"/>
  <c r="V962" i="38" l="1"/>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2" i="38" l="1"/>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62" i="38" l="1"/>
  <c r="Q956" i="38"/>
  <c r="Q961" i="38"/>
  <c r="Q960" i="38"/>
  <c r="Q959" i="38"/>
  <c r="Q958" i="38"/>
  <c r="Q957" i="38"/>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<sst xmlns="http://schemas.openxmlformats.org/spreadsheetml/2006/main" count="9915" uniqueCount="1409">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</sst>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5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56"/>
      <tableStyleElement type="headerRow" dxfId="415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numCache>
            </c:numRef>
          </c:yVal>
          <c:smooth val="1"/>
        </c:ser>
        <c:dLbls>
          <c:showLegendKey val="0"/>
          <c:showVal val="0"/>
          <c:showCatName val="0"/>
          <c:showSerName val="0"/>
          <c:showPercent val="0"/>
          <c:showBubbleSize val="0"/>
        </c:dLbls>
        <c:axId val="365215168"/>
        <c:axId val="365214776"/>
      </c:scatterChart>
      <c:valAx>
        <c:axId val="365215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14776"/>
        <c:crosses val="autoZero"/>
        <c:crossBetween val="midCat"/>
      </c:valAx>
      <c:valAx>
        <c:axId val="3652147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15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numCache>
            </c:numRef>
          </c:yVal>
          <c:smooth val="1"/>
        </c:ser>
        <c:dLbls>
          <c:showLegendKey val="0"/>
          <c:showVal val="0"/>
          <c:showCatName val="0"/>
          <c:showSerName val="0"/>
          <c:showPercent val="0"/>
          <c:showBubbleSize val="0"/>
        </c:dLbls>
        <c:axId val="365215560"/>
        <c:axId val="365216736"/>
      </c:scatterChart>
      <c:valAx>
        <c:axId val="365215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16736"/>
        <c:crosses val="autoZero"/>
        <c:crossBetween val="midCat"/>
      </c:valAx>
      <c:valAx>
        <c:axId val="365216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155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numCache>
            </c:numRef>
          </c:yVal>
          <c:smooth val="1"/>
        </c:ser>
        <c:dLbls>
          <c:showLegendKey val="0"/>
          <c:showVal val="0"/>
          <c:showCatName val="0"/>
          <c:showSerName val="0"/>
          <c:showPercent val="0"/>
          <c:showBubbleSize val="0"/>
        </c:dLbls>
        <c:axId val="365212032"/>
        <c:axId val="365213208"/>
      </c:scatterChart>
      <c:valAx>
        <c:axId val="365212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13208"/>
        <c:crosses val="autoZero"/>
        <c:crossBetween val="midCat"/>
      </c:valAx>
      <c:valAx>
        <c:axId val="36521320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12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numCache>
            </c:numRef>
          </c:yVal>
          <c:smooth val="1"/>
        </c:ser>
        <c:dLbls>
          <c:showLegendKey val="0"/>
          <c:showVal val="0"/>
          <c:showCatName val="0"/>
          <c:showSerName val="0"/>
          <c:showPercent val="0"/>
          <c:showBubbleSize val="0"/>
        </c:dLbls>
        <c:axId val="365218304"/>
        <c:axId val="193509944"/>
      </c:scatterChart>
      <c:valAx>
        <c:axId val="365218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509944"/>
        <c:crosses val="autoZero"/>
        <c:crossBetween val="midCat"/>
      </c:valAx>
      <c:valAx>
        <c:axId val="19350994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18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numCache>
            </c:numRef>
          </c:yVal>
          <c:smooth val="1"/>
        </c:ser>
        <c:dLbls>
          <c:showLegendKey val="0"/>
          <c:showVal val="0"/>
          <c:showCatName val="0"/>
          <c:showSerName val="0"/>
          <c:showPercent val="0"/>
          <c:showBubbleSize val="0"/>
        </c:dLbls>
        <c:axId val="451687928"/>
        <c:axId val="451687536"/>
      </c:scatterChart>
      <c:valAx>
        <c:axId val="451687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87536"/>
        <c:crosses val="autoZero"/>
        <c:crossBetween val="midCat"/>
      </c:valAx>
      <c:valAx>
        <c:axId val="4516875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87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numCache>
            </c:numRef>
          </c:yVal>
          <c:smooth val="1"/>
        </c:ser>
        <c:dLbls>
          <c:showLegendKey val="0"/>
          <c:showVal val="0"/>
          <c:showCatName val="0"/>
          <c:showSerName val="0"/>
          <c:showPercent val="0"/>
          <c:showBubbleSize val="0"/>
        </c:dLbls>
        <c:axId val="451692632"/>
        <c:axId val="451688712"/>
      </c:scatterChart>
      <c:valAx>
        <c:axId val="451692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88712"/>
        <c:crosses val="autoZero"/>
        <c:crossBetween val="midCat"/>
      </c:valAx>
      <c:valAx>
        <c:axId val="4516887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92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numCache>
            </c:numRef>
          </c:yVal>
          <c:smooth val="1"/>
        </c:ser>
        <c:dLbls>
          <c:showLegendKey val="0"/>
          <c:showVal val="0"/>
          <c:showCatName val="0"/>
          <c:showSerName val="0"/>
          <c:showPercent val="0"/>
          <c:showBubbleSize val="0"/>
        </c:dLbls>
        <c:axId val="451689888"/>
        <c:axId val="451693024"/>
      </c:scatterChart>
      <c:valAx>
        <c:axId val="451689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93024"/>
        <c:crosses val="autoZero"/>
        <c:crossBetween val="midCat"/>
      </c:valAx>
      <c:valAx>
        <c:axId val="45169302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898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numCache>
            </c:numRef>
          </c:yVal>
          <c:smooth val="1"/>
        </c:ser>
        <c:dLbls>
          <c:showLegendKey val="0"/>
          <c:showVal val="0"/>
          <c:showCatName val="0"/>
          <c:showSerName val="0"/>
          <c:showPercent val="0"/>
          <c:showBubbleSize val="0"/>
        </c:dLbls>
        <c:axId val="451691456"/>
        <c:axId val="451690672"/>
      </c:scatterChart>
      <c:valAx>
        <c:axId val="451691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90672"/>
        <c:crosses val="autoZero"/>
        <c:crossBetween val="midCat"/>
      </c:valAx>
      <c:valAx>
        <c:axId val="4516906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691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51692240"/>
        <c:axId val="451694592"/>
      </c:lineChart>
      <c:dateAx>
        <c:axId val="451692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694592"/>
        <c:crosses val="autoZero"/>
        <c:auto val="1"/>
        <c:lblOffset val="100"/>
        <c:baseTimeUnit val="days"/>
      </c:dateAx>
      <c:valAx>
        <c:axId val="45169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69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51694200"/>
        <c:axId val="451693416"/>
      </c:lineChart>
      <c:dateAx>
        <c:axId val="451694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693416"/>
        <c:crosses val="autoZero"/>
        <c:auto val="1"/>
        <c:lblOffset val="100"/>
        <c:baseTimeUnit val="days"/>
      </c:dateAx>
      <c:valAx>
        <c:axId val="451693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69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4855584"/>
        <c:axId val="474855976"/>
      </c:lineChart>
      <c:dateAx>
        <c:axId val="474855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55976"/>
        <c:crosses val="autoZero"/>
        <c:auto val="1"/>
        <c:lblOffset val="100"/>
        <c:baseTimeUnit val="days"/>
      </c:dateAx>
      <c:valAx>
        <c:axId val="4748559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55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856760"/>
        <c:axId val="474850488"/>
      </c:lineChart>
      <c:dateAx>
        <c:axId val="4748567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50488"/>
        <c:crosses val="autoZero"/>
        <c:auto val="1"/>
        <c:lblOffset val="100"/>
        <c:baseTimeUnit val="days"/>
      </c:dateAx>
      <c:valAx>
        <c:axId val="4748504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56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4853232"/>
        <c:axId val="474854016"/>
      </c:lineChart>
      <c:dateAx>
        <c:axId val="47485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54016"/>
        <c:crosses val="autoZero"/>
        <c:auto val="1"/>
        <c:lblOffset val="100"/>
        <c:baseTimeUnit val="days"/>
      </c:dateAx>
      <c:valAx>
        <c:axId val="474854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5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2737120"/>
        <c:axId val="472735160"/>
      </c:lineChart>
      <c:dateAx>
        <c:axId val="472737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5160"/>
        <c:crosses val="autoZero"/>
        <c:auto val="1"/>
        <c:lblOffset val="100"/>
        <c:baseTimeUnit val="days"/>
      </c:dateAx>
      <c:valAx>
        <c:axId val="472735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72736336"/>
        <c:axId val="472737512"/>
      </c:lineChart>
      <c:dateAx>
        <c:axId val="472736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7512"/>
        <c:crosses val="autoZero"/>
        <c:auto val="1"/>
        <c:lblOffset val="100"/>
        <c:baseTimeUnit val="days"/>
      </c:dateAx>
      <c:valAx>
        <c:axId val="472737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72738296"/>
        <c:axId val="472730848"/>
      </c:lineChart>
      <c:dateAx>
        <c:axId val="472738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0848"/>
        <c:crosses val="autoZero"/>
        <c:auto val="1"/>
        <c:lblOffset val="100"/>
        <c:baseTimeUnit val="days"/>
      </c:dateAx>
      <c:valAx>
        <c:axId val="472730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8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2734768"/>
        <c:axId val="472733200"/>
      </c:lineChart>
      <c:dateAx>
        <c:axId val="47273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3200"/>
        <c:crosses val="autoZero"/>
        <c:auto val="1"/>
        <c:lblOffset val="100"/>
        <c:baseTimeUnit val="days"/>
      </c:dateAx>
      <c:valAx>
        <c:axId val="4727332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2733984"/>
        <c:axId val="479994520"/>
      </c:lineChart>
      <c:dateAx>
        <c:axId val="47273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4520"/>
        <c:crosses val="autoZero"/>
        <c:auto val="1"/>
        <c:lblOffset val="100"/>
        <c:baseTimeUnit val="days"/>
      </c:dateAx>
      <c:valAx>
        <c:axId val="47999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9997264"/>
        <c:axId val="479995696"/>
      </c:lineChart>
      <c:dateAx>
        <c:axId val="479997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5696"/>
        <c:crosses val="autoZero"/>
        <c:auto val="1"/>
        <c:lblOffset val="100"/>
        <c:baseTimeUnit val="days"/>
      </c:dateAx>
      <c:valAx>
        <c:axId val="479995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9991776"/>
        <c:axId val="479990600"/>
      </c:lineChart>
      <c:dateAx>
        <c:axId val="479991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0600"/>
        <c:crosses val="autoZero"/>
        <c:auto val="1"/>
        <c:lblOffset val="100"/>
        <c:baseTimeUnit val="days"/>
      </c:dateAx>
      <c:valAx>
        <c:axId val="479990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1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9992168"/>
        <c:axId val="479992560"/>
      </c:lineChart>
      <c:dateAx>
        <c:axId val="479992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2560"/>
        <c:crosses val="autoZero"/>
        <c:auto val="1"/>
        <c:lblOffset val="100"/>
        <c:baseTimeUnit val="days"/>
      </c:dateAx>
      <c:valAx>
        <c:axId val="479992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2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9992952"/>
        <c:axId val="479996480"/>
      </c:lineChart>
      <c:dateAx>
        <c:axId val="479992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6480"/>
        <c:crosses val="autoZero"/>
        <c:auto val="1"/>
        <c:lblOffset val="100"/>
        <c:baseTimeUnit val="days"/>
      </c:dateAx>
      <c:valAx>
        <c:axId val="47999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2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9993344"/>
        <c:axId val="479994128"/>
      </c:lineChart>
      <c:dateAx>
        <c:axId val="479993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4128"/>
        <c:crosses val="autoZero"/>
        <c:auto val="1"/>
        <c:lblOffset val="100"/>
        <c:baseTimeUnit val="days"/>
      </c:dateAx>
      <c:valAx>
        <c:axId val="479994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3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9995304"/>
        <c:axId val="479996872"/>
      </c:lineChart>
      <c:dateAx>
        <c:axId val="479995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6872"/>
        <c:crosses val="autoZero"/>
        <c:auto val="1"/>
        <c:lblOffset val="100"/>
        <c:baseTimeUnit val="days"/>
      </c:dateAx>
      <c:valAx>
        <c:axId val="479996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95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732024"/>
        <c:axId val="479097928"/>
      </c:lineChart>
      <c:dateAx>
        <c:axId val="472732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7928"/>
        <c:crosses val="autoZero"/>
        <c:auto val="1"/>
        <c:lblOffset val="100"/>
        <c:baseTimeUnit val="days"/>
      </c:dateAx>
      <c:valAx>
        <c:axId val="4790979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32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097144"/>
        <c:axId val="479095968"/>
      </c:lineChart>
      <c:dateAx>
        <c:axId val="47909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5968"/>
        <c:crosses val="autoZero"/>
        <c:auto val="1"/>
        <c:lblOffset val="100"/>
        <c:baseTimeUnit val="days"/>
      </c:dateAx>
      <c:valAx>
        <c:axId val="47909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091264"/>
        <c:axId val="479094008"/>
      </c:lineChart>
      <c:dateAx>
        <c:axId val="47909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4008"/>
        <c:crosses val="autoZero"/>
        <c:auto val="1"/>
        <c:lblOffset val="100"/>
        <c:baseTimeUnit val="days"/>
      </c:dateAx>
      <c:valAx>
        <c:axId val="479094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091656"/>
        <c:axId val="479093224"/>
      </c:lineChart>
      <c:dateAx>
        <c:axId val="47909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3224"/>
        <c:crosses val="autoZero"/>
        <c:auto val="1"/>
        <c:lblOffset val="100"/>
        <c:baseTimeUnit val="days"/>
      </c:dateAx>
      <c:valAx>
        <c:axId val="479093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095576"/>
        <c:axId val="479093616"/>
      </c:lineChart>
      <c:dateAx>
        <c:axId val="47909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3616"/>
        <c:crosses val="autoZero"/>
        <c:auto val="1"/>
        <c:lblOffset val="100"/>
        <c:baseTimeUnit val="days"/>
      </c:dateAx>
      <c:valAx>
        <c:axId val="47909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094400"/>
        <c:axId val="479092440"/>
      </c:lineChart>
      <c:dateAx>
        <c:axId val="47909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2440"/>
        <c:crosses val="autoZero"/>
        <c:auto val="1"/>
        <c:lblOffset val="100"/>
        <c:baseTimeUnit val="days"/>
      </c:dateAx>
      <c:valAx>
        <c:axId val="479092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9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1319160"/>
        <c:axId val="481320336"/>
      </c:lineChart>
      <c:dateAx>
        <c:axId val="4813191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0336"/>
        <c:crosses val="autoZero"/>
        <c:auto val="1"/>
        <c:lblOffset val="100"/>
        <c:baseTimeUnit val="days"/>
      </c:dateAx>
      <c:valAx>
        <c:axId val="48132033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9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1313280"/>
        <c:axId val="481316024"/>
      </c:lineChart>
      <c:dateAx>
        <c:axId val="481313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6024"/>
        <c:crosses val="autoZero"/>
        <c:auto val="1"/>
        <c:lblOffset val="100"/>
        <c:baseTimeUnit val="days"/>
      </c:dateAx>
      <c:valAx>
        <c:axId val="48131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3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1317592"/>
        <c:axId val="481314456"/>
      </c:lineChart>
      <c:dateAx>
        <c:axId val="48131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4456"/>
        <c:crosses val="autoZero"/>
        <c:auto val="1"/>
        <c:lblOffset val="100"/>
        <c:baseTimeUnit val="days"/>
      </c:dateAx>
      <c:valAx>
        <c:axId val="481314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96863192"/>
        <c:axId val="496865152"/>
      </c:lineChart>
      <c:dateAx>
        <c:axId val="496863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5152"/>
        <c:crosses val="autoZero"/>
        <c:auto val="1"/>
        <c:lblOffset val="100"/>
        <c:baseTimeUnit val="days"/>
      </c:dateAx>
      <c:valAx>
        <c:axId val="4968651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3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96863584"/>
        <c:axId val="496865544"/>
      </c:lineChart>
      <c:dateAx>
        <c:axId val="49686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5544"/>
        <c:crosses val="autoZero"/>
        <c:auto val="1"/>
        <c:lblOffset val="100"/>
        <c:baseTimeUnit val="days"/>
      </c:dateAx>
      <c:valAx>
        <c:axId val="496865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96862016"/>
        <c:axId val="496861232"/>
      </c:lineChart>
      <c:dateAx>
        <c:axId val="49686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1232"/>
        <c:crosses val="autoZero"/>
        <c:auto val="1"/>
        <c:lblOffset val="100"/>
        <c:baseTimeUnit val="days"/>
      </c:dateAx>
      <c:valAx>
        <c:axId val="496861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96865936"/>
        <c:axId val="496863976"/>
      </c:lineChart>
      <c:dateAx>
        <c:axId val="49686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3976"/>
        <c:crosses val="autoZero"/>
        <c:auto val="1"/>
        <c:lblOffset val="100"/>
        <c:baseTimeUnit val="days"/>
      </c:dateAx>
      <c:valAx>
        <c:axId val="49686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6862408"/>
        <c:axId val="496866720"/>
      </c:lineChart>
      <c:dateAx>
        <c:axId val="496862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6720"/>
        <c:crosses val="autoZero"/>
        <c:auto val="1"/>
        <c:lblOffset val="100"/>
        <c:baseTimeUnit val="days"/>
      </c:dateAx>
      <c:valAx>
        <c:axId val="49686672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24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6868680"/>
        <c:axId val="496862800"/>
      </c:lineChart>
      <c:dateAx>
        <c:axId val="4968686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2800"/>
        <c:crosses val="autoZero"/>
        <c:auto val="1"/>
        <c:lblOffset val="100"/>
        <c:baseTimeUnit val="days"/>
      </c:dateAx>
      <c:valAx>
        <c:axId val="496862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86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4811712"/>
        <c:axId val="484812104"/>
      </c:lineChart>
      <c:dateAx>
        <c:axId val="48481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2104"/>
        <c:crosses val="autoZero"/>
        <c:auto val="1"/>
        <c:lblOffset val="100"/>
        <c:baseTimeUnit val="days"/>
      </c:dateAx>
      <c:valAx>
        <c:axId val="48481210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4808968"/>
        <c:axId val="484814848"/>
      </c:lineChart>
      <c:dateAx>
        <c:axId val="48480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4848"/>
        <c:crosses val="autoZero"/>
        <c:auto val="1"/>
        <c:lblOffset val="100"/>
        <c:baseTimeUnit val="days"/>
      </c:dateAx>
      <c:valAx>
        <c:axId val="48481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4810536"/>
        <c:axId val="484813280"/>
      </c:lineChart>
      <c:dateAx>
        <c:axId val="484810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13280"/>
        <c:crosses val="autoZero"/>
        <c:auto val="1"/>
        <c:lblOffset val="100"/>
        <c:baseTimeUnit val="days"/>
      </c:dateAx>
      <c:valAx>
        <c:axId val="4848132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10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484808184"/>
        <c:axId val="484814064"/>
      </c:lineChart>
      <c:dateAx>
        <c:axId val="484808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4064"/>
        <c:crosses val="autoZero"/>
        <c:auto val="1"/>
        <c:lblOffset val="100"/>
        <c:baseTimeUnit val="days"/>
      </c:dateAx>
      <c:valAx>
        <c:axId val="4848140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8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497090632"/>
        <c:axId val="497102784"/>
      </c:lineChart>
      <c:dateAx>
        <c:axId val="497090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02784"/>
        <c:crosses val="autoZero"/>
        <c:auto val="1"/>
        <c:lblOffset val="100"/>
        <c:baseTimeUnit val="days"/>
      </c:dateAx>
      <c:valAx>
        <c:axId val="497102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90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numCache>
            </c:numRef>
          </c:val>
          <c:smooth val="0"/>
        </c:ser>
        <c:dLbls>
          <c:showLegendKey val="0"/>
          <c:showVal val="0"/>
          <c:showCatName val="0"/>
          <c:showSerName val="0"/>
          <c:showPercent val="0"/>
          <c:showBubbleSize val="0"/>
        </c:dLbls>
        <c:marker val="1"/>
        <c:smooth val="0"/>
        <c:axId val="497091024"/>
        <c:axId val="497102000"/>
      </c:lineChart>
      <c:dateAx>
        <c:axId val="497091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02000"/>
        <c:crosses val="autoZero"/>
        <c:auto val="1"/>
        <c:lblOffset val="100"/>
        <c:baseTimeUnit val="days"/>
      </c:dateAx>
      <c:valAx>
        <c:axId val="4971020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91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numCache>
            </c:numRef>
          </c:val>
          <c:smooth val="0"/>
        </c:ser>
        <c:dLbls>
          <c:showLegendKey val="0"/>
          <c:showVal val="0"/>
          <c:showCatName val="0"/>
          <c:showSerName val="0"/>
          <c:showPercent val="0"/>
          <c:showBubbleSize val="0"/>
        </c:dLbls>
        <c:marker val="1"/>
        <c:smooth val="0"/>
        <c:axId val="497092592"/>
        <c:axId val="497096120"/>
      </c:lineChart>
      <c:dateAx>
        <c:axId val="497092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96120"/>
        <c:crosses val="autoZero"/>
        <c:auto val="1"/>
        <c:lblOffset val="100"/>
        <c:baseTimeUnit val="days"/>
      </c:dateAx>
      <c:valAx>
        <c:axId val="49709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9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097688"/>
        <c:axId val="497101608"/>
      </c:lineChart>
      <c:catAx>
        <c:axId val="497097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01608"/>
        <c:crosses val="autoZero"/>
        <c:auto val="1"/>
        <c:lblAlgn val="ctr"/>
        <c:lblOffset val="100"/>
        <c:noMultiLvlLbl val="0"/>
      </c:catAx>
      <c:valAx>
        <c:axId val="49710160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97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7098864"/>
        <c:axId val="497103176"/>
      </c:lineChart>
      <c:dateAx>
        <c:axId val="497098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03176"/>
        <c:crosses val="autoZero"/>
        <c:auto val="1"/>
        <c:lblOffset val="100"/>
        <c:baseTimeUnit val="days"/>
      </c:dateAx>
      <c:valAx>
        <c:axId val="49710317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98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7105136"/>
        <c:axId val="497104352"/>
      </c:lineChart>
      <c:dateAx>
        <c:axId val="497105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04352"/>
        <c:crosses val="autoZero"/>
        <c:auto val="1"/>
        <c:lblOffset val="100"/>
        <c:baseTimeUnit val="days"/>
      </c:dateAx>
      <c:valAx>
        <c:axId val="4971043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05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29839432"/>
        <c:axId val="529833160"/>
      </c:lineChart>
      <c:dateAx>
        <c:axId val="529839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33160"/>
        <c:crosses val="autoZero"/>
        <c:auto val="1"/>
        <c:lblOffset val="100"/>
        <c:baseTimeUnit val="days"/>
      </c:dateAx>
      <c:valAx>
        <c:axId val="5298331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3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29842960"/>
        <c:axId val="529838648"/>
      </c:lineChart>
      <c:dateAx>
        <c:axId val="52984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38648"/>
        <c:crosses val="autoZero"/>
        <c:auto val="1"/>
        <c:lblOffset val="100"/>
        <c:baseTimeUnit val="days"/>
      </c:dateAx>
      <c:valAx>
        <c:axId val="529838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4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9838256"/>
        <c:axId val="529834336"/>
      </c:lineChart>
      <c:dateAx>
        <c:axId val="52983825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4336"/>
        <c:crosses val="autoZero"/>
        <c:auto val="1"/>
        <c:lblOffset val="100"/>
        <c:baseTimeUnit val="days"/>
      </c:dateAx>
      <c:valAx>
        <c:axId val="5298343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8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9842568"/>
        <c:axId val="529844136"/>
      </c:lineChart>
      <c:catAx>
        <c:axId val="529842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44136"/>
        <c:crosses val="autoZero"/>
        <c:auto val="1"/>
        <c:lblAlgn val="ctr"/>
        <c:lblOffset val="100"/>
        <c:noMultiLvlLbl val="0"/>
      </c:catAx>
      <c:valAx>
        <c:axId val="5298441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42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9835904"/>
        <c:axId val="529836296"/>
      </c:lineChart>
      <c:catAx>
        <c:axId val="529835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6296"/>
        <c:crosses val="autoZero"/>
        <c:auto val="1"/>
        <c:lblAlgn val="ctr"/>
        <c:lblOffset val="100"/>
        <c:noMultiLvlLbl val="0"/>
      </c:catAx>
      <c:valAx>
        <c:axId val="5298362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835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9846488"/>
        <c:axId val="529846880"/>
      </c:lineChart>
      <c:dateAx>
        <c:axId val="529846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46880"/>
        <c:crosses val="autoZero"/>
        <c:auto val="1"/>
        <c:lblOffset val="100"/>
        <c:baseTimeUnit val="days"/>
      </c:dateAx>
      <c:valAx>
        <c:axId val="52984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4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9847664"/>
        <c:axId val="529848840"/>
      </c:lineChart>
      <c:dateAx>
        <c:axId val="52984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48840"/>
        <c:crosses val="autoZero"/>
        <c:auto val="1"/>
        <c:lblOffset val="100"/>
        <c:baseTimeUnit val="days"/>
      </c:dateAx>
      <c:valAx>
        <c:axId val="52984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4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10410608"/>
        <c:axId val="510415704"/>
      </c:scatterChart>
      <c:valAx>
        <c:axId val="510410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5704"/>
        <c:crosses val="autoZero"/>
        <c:crossBetween val="midCat"/>
      </c:valAx>
      <c:valAx>
        <c:axId val="510415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06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10412960"/>
        <c:axId val="510417664"/>
      </c:scatterChart>
      <c:valAx>
        <c:axId val="5104129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7664"/>
        <c:crosses val="autoZero"/>
        <c:crossBetween val="midCat"/>
      </c:valAx>
      <c:valAx>
        <c:axId val="51041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2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0417272"/>
        <c:axId val="510411000"/>
      </c:lineChart>
      <c:dateAx>
        <c:axId val="51041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1000"/>
        <c:crosses val="autoZero"/>
        <c:auto val="1"/>
        <c:lblOffset val="100"/>
        <c:baseTimeUnit val="days"/>
      </c:dateAx>
      <c:valAx>
        <c:axId val="5104110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0409040"/>
        <c:axId val="510410216"/>
      </c:lineChart>
      <c:dateAx>
        <c:axId val="51040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0216"/>
        <c:crosses val="autoZero"/>
        <c:auto val="1"/>
        <c:lblOffset val="100"/>
        <c:baseTimeUnit val="days"/>
      </c:dateAx>
      <c:valAx>
        <c:axId val="510410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0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numCache>
            </c:numRef>
          </c:val>
          <c:smooth val="0"/>
        </c:ser>
        <c:dLbls>
          <c:showLegendKey val="0"/>
          <c:showVal val="0"/>
          <c:showCatName val="0"/>
          <c:showSerName val="0"/>
          <c:showPercent val="0"/>
          <c:showBubbleSize val="0"/>
        </c:dLbls>
        <c:smooth val="0"/>
        <c:axId val="510412568"/>
        <c:axId val="510413744"/>
      </c:lineChart>
      <c:dateAx>
        <c:axId val="510412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3744"/>
        <c:crosses val="autoZero"/>
        <c:auto val="1"/>
        <c:lblOffset val="100"/>
        <c:baseTimeUnit val="days"/>
      </c:dateAx>
      <c:valAx>
        <c:axId val="51041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2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numCache>
            </c:numRef>
          </c:val>
          <c:smooth val="0"/>
        </c:ser>
        <c:dLbls>
          <c:showLegendKey val="0"/>
          <c:showVal val="0"/>
          <c:showCatName val="0"/>
          <c:showSerName val="0"/>
          <c:showPercent val="0"/>
          <c:showBubbleSize val="0"/>
        </c:dLbls>
        <c:marker val="1"/>
        <c:smooth val="0"/>
        <c:axId val="510409432"/>
        <c:axId val="510409824"/>
      </c:lineChart>
      <c:dateAx>
        <c:axId val="510409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09824"/>
        <c:crosses val="autoZero"/>
        <c:auto val="1"/>
        <c:lblOffset val="100"/>
        <c:baseTimeUnit val="days"/>
      </c:dateAx>
      <c:valAx>
        <c:axId val="510409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094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0411392"/>
        <c:axId val="510411784"/>
      </c:lineChart>
      <c:dateAx>
        <c:axId val="5104113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411784"/>
        <c:crosses val="autoZero"/>
        <c:auto val="1"/>
        <c:lblOffset val="100"/>
        <c:baseTimeUnit val="days"/>
      </c:dateAx>
      <c:valAx>
        <c:axId val="51041178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411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0421584"/>
        <c:axId val="510421976"/>
      </c:lineChart>
      <c:dateAx>
        <c:axId val="5104215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21976"/>
        <c:crosses val="autoZero"/>
        <c:auto val="1"/>
        <c:lblOffset val="100"/>
        <c:baseTimeUnit val="days"/>
      </c:dateAx>
      <c:valAx>
        <c:axId val="5104219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21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10419624"/>
        <c:axId val="510420016"/>
      </c:lineChart>
      <c:dateAx>
        <c:axId val="51041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20016"/>
        <c:crosses val="autoZero"/>
        <c:auto val="1"/>
        <c:lblOffset val="100"/>
        <c:baseTimeUnit val="days"/>
      </c:dateAx>
      <c:valAx>
        <c:axId val="510420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19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10422368"/>
        <c:axId val="510420800"/>
      </c:lineChart>
      <c:dateAx>
        <c:axId val="51042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20800"/>
        <c:crosses val="autoZero"/>
        <c:auto val="1"/>
        <c:lblOffset val="100"/>
        <c:baseTimeUnit val="days"/>
      </c:dateAx>
      <c:valAx>
        <c:axId val="51042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422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5791056"/>
        <c:axId val="575802816"/>
      </c:lineChart>
      <c:dateAx>
        <c:axId val="575791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802816"/>
        <c:crosses val="autoZero"/>
        <c:auto val="1"/>
        <c:lblOffset val="100"/>
        <c:baseTimeUnit val="days"/>
      </c:dateAx>
      <c:valAx>
        <c:axId val="5758028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791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5800464"/>
        <c:axId val="575798112"/>
      </c:lineChart>
      <c:dateAx>
        <c:axId val="57580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798112"/>
        <c:crosses val="autoZero"/>
        <c:auto val="1"/>
        <c:lblOffset val="100"/>
        <c:baseTimeUnit val="days"/>
      </c:dateAx>
      <c:valAx>
        <c:axId val="5757981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80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5798504"/>
        <c:axId val="575797328"/>
      </c:lineChart>
      <c:dateAx>
        <c:axId val="57579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797328"/>
        <c:crosses val="autoZero"/>
        <c:auto val="1"/>
        <c:lblOffset val="100"/>
        <c:baseTimeUnit val="days"/>
      </c:dateAx>
      <c:valAx>
        <c:axId val="575797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798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5796152"/>
        <c:axId val="575800072"/>
      </c:lineChart>
      <c:catAx>
        <c:axId val="575796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800072"/>
        <c:crosses val="autoZero"/>
        <c:auto val="1"/>
        <c:lblAlgn val="ctr"/>
        <c:lblOffset val="100"/>
        <c:noMultiLvlLbl val="0"/>
      </c:catAx>
      <c:valAx>
        <c:axId val="57580007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796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994" dataDxfId="993">
  <autoFilter ref="O15:W26"/>
  <tableColumns count="9">
    <tableColumn id="1" name="Date" dataDxfId="992"/>
    <tableColumn id="2" name="Quarter" dataDxfId="991"/>
    <tableColumn id="3" name="Time" dataDxfId="990"/>
    <tableColumn id="4" name="EPS estimate" dataDxfId="989"/>
    <tableColumn id="5" name="EPS Actual" dataDxfId="988"/>
    <tableColumn id="6" name="Sales Estiamte (B)" dataDxfId="987"/>
    <tableColumn id="7" name="Sales Actual (B)" dataDxfId="986"/>
    <tableColumn id="8" name="Guidance" dataDxfId="985"/>
    <tableColumn id="9" name="Reaction" dataDxfId="98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5" activePane="bottomLeft" state="frozen"/>
      <selection activeCell="M33" sqref="M33"/>
      <selection pane="bottomLeft" activeCell="E20" sqref="E2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1385</v>
      </c>
      <c r="F2" s="2">
        <v>192.31</v>
      </c>
      <c r="G2" s="2">
        <v>229.60275000000001</v>
      </c>
      <c r="H2">
        <v>40</v>
      </c>
      <c r="I2" s="2">
        <v>7720.4</v>
      </c>
      <c r="J2" s="2">
        <v>9184.11</v>
      </c>
      <c r="K2" s="2">
        <v>-1463.7100000000009</v>
      </c>
      <c r="L2" s="132">
        <v>-0.15937417996953443</v>
      </c>
      <c r="M2" s="2">
        <v>-1463.7100000000009</v>
      </c>
      <c r="N2">
        <v>20</v>
      </c>
      <c r="Q2" s="132">
        <v>-3.7000000000000002E-3</v>
      </c>
      <c r="S2" s="29">
        <v>43631</v>
      </c>
      <c r="W2" s="655"/>
      <c r="X2" s="885"/>
      <c r="Y2" s="885"/>
      <c r="Z2" s="885"/>
    </row>
    <row r="3" spans="1:33" ht="21.95" customHeight="1" x14ac:dyDescent="0.25">
      <c r="A3" s="50"/>
      <c r="B3" s="50"/>
      <c r="C3" s="51"/>
      <c r="D3"/>
      <c r="E3" s="22" t="s">
        <v>893</v>
      </c>
      <c r="F3" s="2">
        <v>125</v>
      </c>
      <c r="G3" s="2">
        <v>117.68499999999999</v>
      </c>
      <c r="H3">
        <v>30</v>
      </c>
      <c r="I3" s="2">
        <v>3719.7</v>
      </c>
      <c r="J3" s="2">
        <v>3530.5499999999997</v>
      </c>
      <c r="K3" s="2">
        <v>189.15000000000009</v>
      </c>
      <c r="L3" s="132">
        <v>5.3575221990907994E-2</v>
      </c>
      <c r="M3" s="2">
        <v>2590.8499999999826</v>
      </c>
      <c r="N3">
        <v>30</v>
      </c>
      <c r="O3" t="s">
        <v>1386</v>
      </c>
      <c r="P3" s="132">
        <v>4.1938866037583679E-3</v>
      </c>
      <c r="Q3" s="132">
        <v>-2.3199999999999998E-2</v>
      </c>
      <c r="R3" s="2">
        <v>14.383990719257541</v>
      </c>
      <c r="S3" s="29">
        <v>43324</v>
      </c>
      <c r="T3" s="48"/>
      <c r="W3" s="655"/>
      <c r="X3" s="885"/>
      <c r="Y3" s="885"/>
    </row>
    <row r="4" spans="1:33" ht="21.95" customHeight="1" x14ac:dyDescent="0.25">
      <c r="A4" s="50"/>
      <c r="B4" s="50"/>
      <c r="C4" s="51"/>
      <c r="D4"/>
      <c r="E4" s="22" t="s">
        <v>1392</v>
      </c>
      <c r="F4" s="2">
        <v>30.57</v>
      </c>
      <c r="G4" s="2">
        <v>31.630454545454548</v>
      </c>
      <c r="H4">
        <v>66</v>
      </c>
      <c r="I4" s="2">
        <v>1995.84</v>
      </c>
      <c r="J4" s="2">
        <v>2087.61</v>
      </c>
      <c r="K4" s="2">
        <v>-91.770000000000209</v>
      </c>
      <c r="L4" s="132">
        <v>-4.3959360225329557E-2</v>
      </c>
      <c r="M4" s="2">
        <v>-91.770000000000209</v>
      </c>
      <c r="N4">
        <v>66</v>
      </c>
      <c r="P4" s="132">
        <v>1.7195767195767198E-2</v>
      </c>
      <c r="Q4" s="132">
        <v>5.9999999999999995E-4</v>
      </c>
      <c r="W4" s="655"/>
      <c r="X4" s="885"/>
      <c r="Y4" s="885"/>
    </row>
    <row r="5" spans="1:33" ht="21.95" customHeight="1" x14ac:dyDescent="0.25">
      <c r="A5" s="50"/>
      <c r="B5" s="50"/>
      <c r="C5" s="51"/>
      <c r="D5"/>
      <c r="E5" s="22" t="s">
        <v>269</v>
      </c>
      <c r="F5" s="2">
        <v>61.39</v>
      </c>
      <c r="G5" s="2">
        <v>36.440999999999988</v>
      </c>
      <c r="H5">
        <v>100</v>
      </c>
      <c r="I5" s="2">
        <v>6028</v>
      </c>
      <c r="J5" s="2">
        <v>3644.099999999999</v>
      </c>
      <c r="K5" s="2">
        <v>2383.9000000000015</v>
      </c>
      <c r="L5" s="132">
        <v>0.65418073049587055</v>
      </c>
      <c r="M5" s="2">
        <v>2581.1099999999969</v>
      </c>
      <c r="N5">
        <v>100</v>
      </c>
      <c r="O5" t="s">
        <v>1400</v>
      </c>
      <c r="P5" s="132">
        <v>3.3178500331785002E-2</v>
      </c>
      <c r="Q5" s="132">
        <v>4.1999999999999997E-3</v>
      </c>
      <c r="R5" s="2">
        <v>8.8908554572271381</v>
      </c>
      <c r="S5" s="29">
        <v>43324</v>
      </c>
      <c r="V5" s="2"/>
      <c r="W5" s="2"/>
      <c r="X5" s="885"/>
      <c r="Y5" s="885"/>
      <c r="AC5"/>
      <c r="AD5"/>
      <c r="AE5" s="2"/>
      <c r="AF5"/>
      <c r="AG5"/>
    </row>
    <row r="6" spans="1:33" ht="21.95" customHeight="1" x14ac:dyDescent="0.25">
      <c r="A6" s="50"/>
      <c r="B6" s="50"/>
      <c r="C6" s="51"/>
      <c r="D6"/>
      <c r="E6" s="22" t="s">
        <v>1393</v>
      </c>
      <c r="F6" s="2">
        <v>67.430000000000007</v>
      </c>
      <c r="G6" s="2">
        <v>79.746200000000002</v>
      </c>
      <c r="H6">
        <v>100</v>
      </c>
      <c r="I6" s="2">
        <v>6612</v>
      </c>
      <c r="J6" s="2">
        <v>7974.62</v>
      </c>
      <c r="K6" s="2">
        <v>-1362.6200000000008</v>
      </c>
      <c r="L6" s="132">
        <v>-0.17086958375446099</v>
      </c>
      <c r="M6" s="2">
        <v>-1362.6200000000008</v>
      </c>
      <c r="N6">
        <v>66</v>
      </c>
      <c r="P6" s="132">
        <v>0</v>
      </c>
      <c r="Q6" s="132">
        <v>-2.4299999999999999E-2</v>
      </c>
      <c r="S6" s="29">
        <v>43436</v>
      </c>
      <c r="W6" s="655"/>
      <c r="X6" s="885"/>
      <c r="Y6" s="885"/>
    </row>
    <row r="7" spans="1:33" ht="21.95" customHeight="1" x14ac:dyDescent="0.25">
      <c r="A7" s="50"/>
      <c r="B7" s="50"/>
      <c r="C7" s="51"/>
      <c r="D7"/>
      <c r="E7" s="22" t="s">
        <v>1381</v>
      </c>
      <c r="F7" s="2">
        <v>45.6</v>
      </c>
      <c r="G7" s="2">
        <v>56.430000000000007</v>
      </c>
      <c r="H7">
        <v>66</v>
      </c>
      <c r="I7" s="2">
        <v>2937.66</v>
      </c>
      <c r="J7" s="2">
        <v>3724.3800000000006</v>
      </c>
      <c r="K7" s="2">
        <v>-786.72000000000071</v>
      </c>
      <c r="L7" s="132">
        <v>-0.21123515860357978</v>
      </c>
      <c r="M7" s="2">
        <v>-786.72000000000071</v>
      </c>
      <c r="N7">
        <v>66</v>
      </c>
      <c r="Q7" s="132">
        <v>-3.2000000000000002E-3</v>
      </c>
      <c r="T7" s="48"/>
      <c r="W7" s="655"/>
      <c r="X7" s="885"/>
      <c r="Y7" s="885"/>
    </row>
    <row r="8" spans="1:33" ht="21.95" customHeight="1" x14ac:dyDescent="0.25">
      <c r="A8" s="50"/>
      <c r="B8" s="50"/>
      <c r="C8" s="51"/>
      <c r="D8"/>
      <c r="E8" s="22" t="s">
        <v>1114</v>
      </c>
      <c r="F8" s="2">
        <v>47.72</v>
      </c>
      <c r="G8" s="2">
        <v>45.452199999999998</v>
      </c>
      <c r="H8">
        <v>300</v>
      </c>
      <c r="I8" s="2">
        <v>14268</v>
      </c>
      <c r="J8" s="2">
        <v>13635.66</v>
      </c>
      <c r="K8" s="2">
        <v>632.34000000000378</v>
      </c>
      <c r="L8" s="132">
        <v>4.6373992898033539E-2</v>
      </c>
      <c r="M8" s="2">
        <v>632.34000000000378</v>
      </c>
      <c r="N8">
        <v>200</v>
      </c>
      <c r="P8" s="132">
        <v>2.7333894028595457E-2</v>
      </c>
      <c r="Q8" s="132">
        <v>-9.7000000000000003E-3</v>
      </c>
      <c r="S8" s="29">
        <v>43421</v>
      </c>
      <c r="T8" s="48"/>
      <c r="W8" s="655"/>
      <c r="X8" s="885"/>
      <c r="Y8" s="885"/>
    </row>
    <row r="9" spans="1:33" ht="21.95" customHeight="1" x14ac:dyDescent="0.25">
      <c r="A9" s="50"/>
      <c r="B9" s="51"/>
      <c r="C9" s="51"/>
      <c r="D9"/>
      <c r="E9" s="22" t="s">
        <v>1322</v>
      </c>
      <c r="F9" s="2">
        <v>124.16</v>
      </c>
      <c r="G9" s="2">
        <v>118.68000000000002</v>
      </c>
      <c r="H9">
        <v>40</v>
      </c>
      <c r="I9" s="2">
        <v>4776.8</v>
      </c>
      <c r="J9" s="2">
        <v>4747.2000000000007</v>
      </c>
      <c r="K9" s="2">
        <v>29.599999999999454</v>
      </c>
      <c r="L9" s="132">
        <v>6.2352544657901963E-3</v>
      </c>
      <c r="M9" s="2">
        <v>1177.4299999999994</v>
      </c>
      <c r="N9" s="29">
        <v>43710</v>
      </c>
      <c r="O9" t="s">
        <v>1367</v>
      </c>
      <c r="P9" s="132">
        <v>9.6734215374309155E-3</v>
      </c>
      <c r="Q9" s="132">
        <v>-2.4299999999999999E-2</v>
      </c>
      <c r="W9" s="655"/>
      <c r="X9" s="885"/>
      <c r="Y9" s="885"/>
    </row>
    <row r="10" spans="1:33" ht="21.95" customHeight="1" x14ac:dyDescent="0.25">
      <c r="A10" s="50"/>
      <c r="B10" s="50"/>
      <c r="C10" s="51"/>
      <c r="D10"/>
      <c r="E10" s="22" t="s">
        <v>1326</v>
      </c>
      <c r="F10" s="2">
        <v>150.13</v>
      </c>
      <c r="G10" s="2">
        <v>144.53</v>
      </c>
      <c r="H10">
        <v>25</v>
      </c>
      <c r="I10" s="2">
        <v>3715.75</v>
      </c>
      <c r="J10" s="2">
        <v>3613.25</v>
      </c>
      <c r="K10" s="2">
        <v>102.5</v>
      </c>
      <c r="L10" s="132">
        <v>2.8367812910814326E-2</v>
      </c>
      <c r="M10" s="2">
        <v>359.95000000000027</v>
      </c>
      <c r="N10" s="29">
        <v>43712</v>
      </c>
      <c r="P10" s="132">
        <v>7.7723205274843575E-3</v>
      </c>
      <c r="Q10" s="132">
        <v>-1.26E-2</v>
      </c>
      <c r="W10" s="655"/>
      <c r="X10" s="885"/>
      <c r="Y10" s="885"/>
    </row>
    <row r="11" spans="1:33" ht="21.95" customHeight="1" x14ac:dyDescent="0.25">
      <c r="A11" s="50"/>
      <c r="B11" s="50"/>
      <c r="C11" s="51"/>
      <c r="D11"/>
      <c r="E11" s="22" t="s">
        <v>896</v>
      </c>
      <c r="F11" s="2">
        <v>29.419699999999999</v>
      </c>
      <c r="G11" s="2">
        <v>28.38</v>
      </c>
      <c r="H11">
        <v>100</v>
      </c>
      <c r="I11" s="2">
        <v>2930.93</v>
      </c>
      <c r="J11" s="2">
        <v>2838</v>
      </c>
      <c r="K11" s="2">
        <v>92.929999999999836</v>
      </c>
      <c r="L11" s="132">
        <v>3.2744890768146628E-2</v>
      </c>
      <c r="M11" s="2">
        <v>1177.1899999999982</v>
      </c>
      <c r="N11" s="29">
        <v>43712</v>
      </c>
      <c r="P11" s="132">
        <v>9.0073799101309138E-2</v>
      </c>
      <c r="Q11" s="132">
        <v>-8.0000000000000002E-3</v>
      </c>
      <c r="W11" s="655"/>
      <c r="X11" s="885"/>
      <c r="Y11" s="885"/>
      <c r="AC11"/>
      <c r="AD11"/>
      <c r="AE11"/>
      <c r="AF11"/>
      <c r="AG11"/>
    </row>
    <row r="12" spans="1:33" ht="21.95" customHeight="1" x14ac:dyDescent="0.25">
      <c r="A12" s="51"/>
      <c r="B12" s="51"/>
      <c r="C12" s="51"/>
      <c r="D12"/>
      <c r="E12" s="22" t="s">
        <v>916</v>
      </c>
      <c r="F12" s="2">
        <v>25.71</v>
      </c>
      <c r="G12" s="2">
        <v>57.654199999999996</v>
      </c>
      <c r="H12">
        <v>500</v>
      </c>
      <c r="I12" s="2">
        <v>12705</v>
      </c>
      <c r="J12" s="2">
        <v>28827.1</v>
      </c>
      <c r="K12" s="2">
        <v>-16122.099999999999</v>
      </c>
      <c r="L12" s="132">
        <v>-0.55926888240579165</v>
      </c>
      <c r="M12" s="2">
        <v>-16122.099999999999</v>
      </c>
      <c r="N12">
        <v>500</v>
      </c>
      <c r="O12" t="s">
        <v>1406</v>
      </c>
      <c r="P12" s="132">
        <v>9.8386462022825652E-2</v>
      </c>
      <c r="Q12" s="132">
        <v>-6.0999999999999999E-2</v>
      </c>
      <c r="R12" s="2">
        <v>9.042704626334519</v>
      </c>
      <c r="S12" s="29">
        <v>43471</v>
      </c>
      <c r="T12" s="48"/>
      <c r="W12" s="655"/>
      <c r="X12" s="885"/>
      <c r="Y12" s="885"/>
      <c r="Z12" s="885"/>
    </row>
    <row r="13" spans="1:33" ht="21.95" customHeight="1" x14ac:dyDescent="0.25">
      <c r="A13" s="50"/>
      <c r="B13" s="50"/>
      <c r="C13" s="51"/>
      <c r="D13"/>
      <c r="E13" s="22" t="s">
        <v>1328</v>
      </c>
      <c r="F13" s="2">
        <v>42.17</v>
      </c>
      <c r="G13" s="2">
        <v>38.5</v>
      </c>
      <c r="H13">
        <v>100</v>
      </c>
      <c r="I13" s="2">
        <v>4079</v>
      </c>
      <c r="J13" s="2">
        <v>3850</v>
      </c>
      <c r="K13" s="2">
        <v>229</v>
      </c>
      <c r="L13" s="132">
        <v>5.948051948051946E-2</v>
      </c>
      <c r="M13" s="2">
        <v>576.42999999999893</v>
      </c>
      <c r="N13" s="29">
        <v>43712</v>
      </c>
      <c r="P13" s="132">
        <v>2.832066683010542E-2</v>
      </c>
      <c r="Q13" s="132">
        <v>-1.61E-2</v>
      </c>
      <c r="T13" s="48"/>
      <c r="W13" s="655"/>
      <c r="X13" s="885"/>
      <c r="Y13" s="885"/>
    </row>
    <row r="14" spans="1:33" ht="21.95" customHeight="1" x14ac:dyDescent="0.25">
      <c r="A14" s="50"/>
      <c r="B14" s="50"/>
      <c r="C14" s="51"/>
      <c r="D14"/>
      <c r="E14" s="22" t="s">
        <v>14</v>
      </c>
      <c r="F14" s="2">
        <v>46.7</v>
      </c>
      <c r="G14" s="2">
        <v>46.335299999999989</v>
      </c>
      <c r="H14">
        <v>200</v>
      </c>
      <c r="I14" s="2">
        <v>9296</v>
      </c>
      <c r="J14" s="2">
        <v>9267.0599999999977</v>
      </c>
      <c r="K14" s="2">
        <v>28.940000000002328</v>
      </c>
      <c r="L14" s="132">
        <v>3.1228890284514701E-3</v>
      </c>
      <c r="M14" s="2">
        <v>28.940000000002328</v>
      </c>
      <c r="N14">
        <v>200</v>
      </c>
      <c r="O14" t="s">
        <v>1401</v>
      </c>
      <c r="P14" s="132">
        <v>6.0240963855421686E-2</v>
      </c>
      <c r="Q14" s="132">
        <v>-7.3000000000000001E-3</v>
      </c>
      <c r="R14" s="2">
        <v>11.663739021329986</v>
      </c>
      <c r="S14" s="29">
        <v>43426</v>
      </c>
      <c r="W14" s="655"/>
      <c r="X14" s="885"/>
      <c r="Y14" s="885"/>
      <c r="Z14" s="885"/>
    </row>
    <row r="15" spans="1:33" ht="21.95" customHeight="1" x14ac:dyDescent="0.25">
      <c r="A15" s="51"/>
      <c r="B15" s="51"/>
      <c r="C15" s="51"/>
      <c r="D15"/>
      <c r="E15" s="22" t="s">
        <v>221</v>
      </c>
      <c r="F15" s="2">
        <v>19.98</v>
      </c>
      <c r="G15" s="2">
        <v>13.327942857142812</v>
      </c>
      <c r="H15">
        <v>700</v>
      </c>
      <c r="I15" s="2">
        <v>13817.999999999998</v>
      </c>
      <c r="J15" s="2">
        <v>9329.5599999999686</v>
      </c>
      <c r="K15" s="2">
        <v>4488.4400000000296</v>
      </c>
      <c r="L15" s="132">
        <v>0.48109878708106768</v>
      </c>
      <c r="M15" s="2">
        <v>5940.700000000028</v>
      </c>
      <c r="N15">
        <v>400</v>
      </c>
      <c r="P15" s="132">
        <v>5.0658561296859179E-3</v>
      </c>
      <c r="Q15" s="132">
        <v>-2.0400000000000001E-2</v>
      </c>
      <c r="R15" s="2">
        <v>11.28</v>
      </c>
      <c r="S15" s="29">
        <v>43421</v>
      </c>
      <c r="T15" s="48"/>
      <c r="W15" s="655"/>
      <c r="X15" s="885"/>
      <c r="Y15" s="885"/>
    </row>
    <row r="16" spans="1:33" ht="21.95" customHeight="1" x14ac:dyDescent="0.25">
      <c r="A16" s="50"/>
      <c r="B16" s="50"/>
      <c r="C16" s="51"/>
      <c r="D16"/>
      <c r="E16" s="22" t="s">
        <v>50</v>
      </c>
      <c r="F16" s="2">
        <v>12.88</v>
      </c>
      <c r="G16" s="2">
        <v>11.150859999999986</v>
      </c>
      <c r="H16">
        <v>7000</v>
      </c>
      <c r="I16" s="2">
        <v>87150</v>
      </c>
      <c r="J16" s="2">
        <v>78056.019999999902</v>
      </c>
      <c r="K16" s="2">
        <v>9093.9800000000978</v>
      </c>
      <c r="L16" s="132">
        <v>0.11650581210776706</v>
      </c>
      <c r="M16" s="2">
        <v>23709.551000001724</v>
      </c>
      <c r="N16">
        <v>4500</v>
      </c>
      <c r="O16" t="s">
        <v>1402</v>
      </c>
      <c r="P16" s="132">
        <v>1.6064257028112452E-2</v>
      </c>
      <c r="Q16" s="132">
        <v>8.0000000000000004E-4</v>
      </c>
      <c r="R16" s="2">
        <v>19.761904761904759</v>
      </c>
      <c r="S16" s="29">
        <v>43471</v>
      </c>
      <c r="T16" s="48"/>
      <c r="W16" s="655"/>
      <c r="X16" s="885"/>
      <c r="Y16" s="885"/>
      <c r="Z16" s="885"/>
    </row>
    <row r="17" spans="1:33" ht="21.95" customHeight="1" x14ac:dyDescent="0.25">
      <c r="A17" s="150"/>
      <c r="B17" s="50"/>
      <c r="C17" s="51"/>
      <c r="D17"/>
      <c r="E17" s="22" t="s">
        <v>173</v>
      </c>
      <c r="F17" s="2">
        <v>15.9</v>
      </c>
      <c r="G17" s="2">
        <v>24.833879999999994</v>
      </c>
      <c r="H17">
        <v>500</v>
      </c>
      <c r="I17" s="2">
        <v>7920</v>
      </c>
      <c r="J17" s="2">
        <v>12416.939999999997</v>
      </c>
      <c r="K17" s="2">
        <v>-4496.9400000000023</v>
      </c>
      <c r="L17" s="132">
        <v>-0.36216169201107501</v>
      </c>
      <c r="M17" s="2">
        <v>-4421.9200000000019</v>
      </c>
      <c r="N17">
        <v>300</v>
      </c>
      <c r="O17" t="s">
        <v>1398</v>
      </c>
      <c r="P17" s="132">
        <v>5.8080808080808087E-2</v>
      </c>
      <c r="Q17" s="132">
        <v>-2.2200000000000001E-2</v>
      </c>
      <c r="R17" s="2">
        <v>10.219354838709677</v>
      </c>
      <c r="S17" s="29">
        <v>43417</v>
      </c>
      <c r="W17" s="655"/>
      <c r="X17" s="885"/>
      <c r="Y17" s="885"/>
    </row>
    <row r="18" spans="1:33" ht="21.95" customHeight="1" x14ac:dyDescent="0.25">
      <c r="A18" s="50"/>
      <c r="B18" s="51"/>
      <c r="C18" s="51"/>
      <c r="D18"/>
      <c r="E18" s="22" t="s">
        <v>799</v>
      </c>
      <c r="F18" s="2">
        <v>17.489999999999998</v>
      </c>
      <c r="G18" s="2">
        <v>25.531224999999996</v>
      </c>
      <c r="H18">
        <v>400</v>
      </c>
      <c r="I18" s="2">
        <v>6731.9999999999991</v>
      </c>
      <c r="J18" s="2">
        <v>10212.489999999998</v>
      </c>
      <c r="K18" s="2">
        <v>-3480.4899999999989</v>
      </c>
      <c r="L18" s="132">
        <v>-0.340807188060894</v>
      </c>
      <c r="M18" s="2">
        <v>-3480.4899999999989</v>
      </c>
      <c r="N18">
        <v>300</v>
      </c>
      <c r="O18" t="s">
        <v>1391</v>
      </c>
      <c r="P18" s="132">
        <v>6.1794414735591212E-2</v>
      </c>
      <c r="Q18" s="132">
        <v>-1.1000000000000001E-3</v>
      </c>
      <c r="R18" s="2">
        <v>9.8999999999999986</v>
      </c>
      <c r="S18" s="29">
        <v>43324</v>
      </c>
      <c r="W18" s="655"/>
      <c r="X18" s="885"/>
      <c r="Y18" s="885"/>
    </row>
    <row r="19" spans="1:33" ht="21.95" customHeight="1" x14ac:dyDescent="0.25">
      <c r="A19" s="150"/>
      <c r="B19" s="50"/>
      <c r="C19" s="51"/>
      <c r="D19"/>
      <c r="E19" s="22" t="s">
        <v>1408</v>
      </c>
      <c r="F19" s="2">
        <v>32.24</v>
      </c>
      <c r="G19" s="2">
        <v>31.2</v>
      </c>
      <c r="H19">
        <v>100</v>
      </c>
      <c r="I19" s="2">
        <v>3170</v>
      </c>
      <c r="J19" s="2">
        <v>3120</v>
      </c>
      <c r="K19" s="2">
        <v>50</v>
      </c>
      <c r="L19" s="132">
        <v>1.6025641025641028E-2</v>
      </c>
      <c r="M19" s="2">
        <v>50</v>
      </c>
      <c r="N19" s="29">
        <v>43724</v>
      </c>
      <c r="O19" t="s">
        <v>1405</v>
      </c>
      <c r="P19" s="132">
        <v>2.7760252365930601E-2</v>
      </c>
      <c r="Q19" s="132">
        <v>-5.4000000000000003E-3</v>
      </c>
      <c r="R19" s="2">
        <v>7.2045454545454541</v>
      </c>
      <c r="W19" s="655"/>
      <c r="X19" s="885"/>
      <c r="Y19" s="885"/>
      <c r="Z19" s="885"/>
      <c r="AC19"/>
      <c r="AD19"/>
      <c r="AE19"/>
      <c r="AF19"/>
      <c r="AG19"/>
    </row>
    <row r="20" spans="1:33" ht="21.95" customHeight="1" x14ac:dyDescent="0.25">
      <c r="A20" s="50"/>
      <c r="B20" s="50"/>
      <c r="C20" s="51"/>
      <c r="D20"/>
      <c r="E20" s="22" t="s">
        <v>321</v>
      </c>
      <c r="F20" s="2">
        <v>6.71</v>
      </c>
      <c r="G20" s="2">
        <v>9.660772500000002</v>
      </c>
      <c r="H20">
        <v>4000</v>
      </c>
      <c r="I20" s="2">
        <v>25640</v>
      </c>
      <c r="J20" s="2">
        <v>38643.090000000011</v>
      </c>
      <c r="K20" s="2">
        <v>-13003.090000000011</v>
      </c>
      <c r="L20" s="132">
        <v>-0.33649198343093178</v>
      </c>
      <c r="M20" s="2">
        <v>-12718.120000000006</v>
      </c>
      <c r="N20">
        <v>500</v>
      </c>
      <c r="O20" t="s">
        <v>1400</v>
      </c>
      <c r="P20" s="132">
        <v>0</v>
      </c>
      <c r="Q20" s="132">
        <v>-3.6999999999999998E-2</v>
      </c>
      <c r="R20" s="2">
        <v>2.6163265306122447</v>
      </c>
      <c r="S20" s="29">
        <v>43345</v>
      </c>
      <c r="W20" s="655"/>
      <c r="X20" s="885"/>
      <c r="Y20" s="885"/>
    </row>
    <row r="21" spans="1:33" ht="21.95" customHeight="1" x14ac:dyDescent="0.25">
      <c r="A21" s="50"/>
      <c r="B21" s="50"/>
      <c r="C21" s="51"/>
      <c r="D21" s="703"/>
      <c r="E21" s="22" t="s">
        <v>1389</v>
      </c>
      <c r="F21" s="2">
        <v>27.95</v>
      </c>
      <c r="G21" s="2">
        <v>27.6509</v>
      </c>
      <c r="H21">
        <v>200</v>
      </c>
      <c r="I21" s="2">
        <v>5564</v>
      </c>
      <c r="J21" s="2">
        <v>5530.18</v>
      </c>
      <c r="K21" s="2">
        <v>33.819999999999709</v>
      </c>
      <c r="L21" s="132">
        <v>6.115533309946521E-3</v>
      </c>
      <c r="M21" s="2">
        <v>33.819999999999709</v>
      </c>
      <c r="N21">
        <v>200</v>
      </c>
      <c r="O21" t="s">
        <v>1405</v>
      </c>
      <c r="P21" s="132">
        <v>3.1631919482386771E-2</v>
      </c>
      <c r="Q21" s="132">
        <v>-5.4000000000000003E-3</v>
      </c>
      <c r="R21" s="2">
        <v>6.3227272727272723</v>
      </c>
      <c r="T21" s="48"/>
      <c r="W21" s="655"/>
      <c r="X21" s="885"/>
      <c r="Y21" s="885"/>
    </row>
    <row r="22" spans="1:33" ht="21.95" customHeight="1" x14ac:dyDescent="0.25">
      <c r="A22" s="50"/>
      <c r="B22" s="50"/>
      <c r="C22" s="50"/>
      <c r="D22"/>
      <c r="E22" s="22" t="s">
        <v>172</v>
      </c>
      <c r="F22" s="2">
        <v>45.25</v>
      </c>
      <c r="G22" s="2">
        <v>43.5996666666667</v>
      </c>
      <c r="H22">
        <v>120</v>
      </c>
      <c r="I22" s="2">
        <v>5326.8</v>
      </c>
      <c r="J22" s="2">
        <v>5231.9600000000037</v>
      </c>
      <c r="K22" s="2">
        <v>94.839999999993779</v>
      </c>
      <c r="L22" s="132">
        <v>1.812704990099237E-2</v>
      </c>
      <c r="M22" s="2">
        <v>1699.4199999999955</v>
      </c>
      <c r="N22">
        <v>120</v>
      </c>
      <c r="O22" t="s">
        <v>1404</v>
      </c>
      <c r="P22" s="132">
        <v>3.8747465645415632E-2</v>
      </c>
      <c r="Q22" s="132">
        <v>-2.2000000000000001E-3</v>
      </c>
      <c r="R22" s="2">
        <v>9.820796460176993</v>
      </c>
      <c r="T22" s="48"/>
      <c r="W22" s="655"/>
      <c r="X22" s="885"/>
      <c r="Y22" s="885"/>
    </row>
    <row r="23" spans="1:33" ht="21.95" customHeight="1" x14ac:dyDescent="0.25">
      <c r="A23" s="50"/>
      <c r="B23" s="50"/>
      <c r="C23" s="51"/>
      <c r="D23"/>
      <c r="E23" s="22" t="s">
        <v>1236</v>
      </c>
      <c r="F23" s="2">
        <v>33.979999999999997</v>
      </c>
      <c r="G23" s="2">
        <v>42.714675000000028</v>
      </c>
      <c r="H23">
        <v>400</v>
      </c>
      <c r="I23" s="2">
        <v>13340</v>
      </c>
      <c r="J23" s="2">
        <v>17085.87000000001</v>
      </c>
      <c r="K23" s="2">
        <v>-3745.8700000000099</v>
      </c>
      <c r="L23" s="132">
        <v>-0.21923788487211995</v>
      </c>
      <c r="M23" s="2">
        <v>-3745.8700000000099</v>
      </c>
      <c r="N23">
        <v>300</v>
      </c>
      <c r="O23" t="s">
        <v>1397</v>
      </c>
      <c r="P23" s="132">
        <v>5.4572713643178408E-2</v>
      </c>
      <c r="Q23" s="132">
        <v>-1.44E-2</v>
      </c>
      <c r="R23" s="2">
        <v>7.2500000000000009</v>
      </c>
      <c r="S23" s="29">
        <v>43423</v>
      </c>
      <c r="T23" s="48"/>
      <c r="W23" s="655"/>
      <c r="X23" s="885"/>
      <c r="Y23" s="885"/>
    </row>
    <row r="24" spans="1:33" ht="21.95" customHeight="1" x14ac:dyDescent="0.25">
      <c r="A24" s="50"/>
      <c r="B24" s="50"/>
      <c r="C24" s="51"/>
      <c r="D24"/>
      <c r="E24" s="22" t="s">
        <v>1390</v>
      </c>
      <c r="F24" s="2">
        <v>22.32</v>
      </c>
      <c r="G24" s="2">
        <v>24.584414285714285</v>
      </c>
      <c r="H24">
        <v>700</v>
      </c>
      <c r="I24" s="2">
        <v>15008</v>
      </c>
      <c r="J24" s="2">
        <v>17209.09</v>
      </c>
      <c r="K24" s="2">
        <v>-2201.09</v>
      </c>
      <c r="L24" s="132">
        <v>-0.12790275371911</v>
      </c>
      <c r="M24" s="2">
        <v>-2201.09</v>
      </c>
      <c r="N24">
        <v>500</v>
      </c>
      <c r="Q24" s="132">
        <v>-9.2999999999999992E-3</v>
      </c>
      <c r="W24" s="655"/>
      <c r="X24" s="885"/>
      <c r="Y24" s="885"/>
    </row>
    <row r="25" spans="1:33" ht="21.95" customHeight="1" x14ac:dyDescent="0.25">
      <c r="A25" s="50"/>
      <c r="B25" s="50"/>
      <c r="C25" s="51"/>
      <c r="D25"/>
      <c r="E25" s="22" t="s">
        <v>199</v>
      </c>
      <c r="F25" s="2">
        <v>206.5</v>
      </c>
      <c r="G25" s="2">
        <v>20.78</v>
      </c>
      <c r="H25">
        <v>0</v>
      </c>
      <c r="I25" s="2">
        <v>0</v>
      </c>
      <c r="J25" s="2">
        <v>0</v>
      </c>
      <c r="K25" s="2">
        <v>0</v>
      </c>
      <c r="L25" s="132">
        <v>0</v>
      </c>
      <c r="M25" s="2">
        <v>363.09999999999945</v>
      </c>
      <c r="N25">
        <v>0</v>
      </c>
      <c r="P25" s="132">
        <v>0</v>
      </c>
      <c r="Q25" s="132">
        <v>9.7000000000000003E-3</v>
      </c>
      <c r="T25" s="48"/>
      <c r="W25" s="655"/>
      <c r="X25" s="885"/>
      <c r="Y25" s="885"/>
    </row>
    <row r="26" spans="1:33" ht="21.95" customHeight="1" x14ac:dyDescent="0.25">
      <c r="A26" s="50"/>
      <c r="B26" s="50"/>
      <c r="C26" s="51"/>
      <c r="D26"/>
      <c r="E26" s="22" t="s">
        <v>1195</v>
      </c>
      <c r="F26" s="2">
        <v>87.34</v>
      </c>
      <c r="G26" s="2">
        <v>87.97</v>
      </c>
      <c r="H26">
        <v>0</v>
      </c>
      <c r="I26" s="2">
        <v>0</v>
      </c>
      <c r="J26" s="2">
        <v>0</v>
      </c>
      <c r="K26" s="2">
        <v>1957.6999999999971</v>
      </c>
      <c r="L26" s="132">
        <v>0</v>
      </c>
      <c r="M26" s="2">
        <v>1957.6999999999971</v>
      </c>
      <c r="N26">
        <v>0</v>
      </c>
      <c r="O26" t="s">
        <v>1387</v>
      </c>
      <c r="P26" s="132">
        <v>1.7278617710583154E-2</v>
      </c>
      <c r="Q26" s="132">
        <v>-2.3099999999999999E-2</v>
      </c>
      <c r="R26" s="2">
        <v>13.554699537750384</v>
      </c>
      <c r="S26" s="29">
        <v>43359</v>
      </c>
      <c r="V26" s="2"/>
      <c r="W26" s="655"/>
      <c r="X26" s="885"/>
      <c r="Y26" s="885"/>
    </row>
    <row r="27" spans="1:33" ht="21.95" customHeight="1" x14ac:dyDescent="0.25">
      <c r="A27" s="50"/>
      <c r="B27" s="50"/>
      <c r="C27" s="51"/>
      <c r="D27"/>
      <c r="E27" s="22" t="s">
        <v>62</v>
      </c>
      <c r="F27" s="2">
        <v>231.68</v>
      </c>
      <c r="G27" s="2">
        <v>234.25</v>
      </c>
      <c r="H27">
        <v>0</v>
      </c>
      <c r="I27" s="2">
        <v>0</v>
      </c>
      <c r="J27" s="2">
        <v>0</v>
      </c>
      <c r="K27" s="2">
        <v>0</v>
      </c>
      <c r="L27" s="132">
        <v>0</v>
      </c>
      <c r="M27" s="2">
        <v>1659.3600000000079</v>
      </c>
      <c r="N27">
        <v>0</v>
      </c>
      <c r="P27" s="132">
        <v>0</v>
      </c>
      <c r="W27" s="655"/>
      <c r="X27" s="885"/>
      <c r="Y27" s="885"/>
    </row>
    <row r="28" spans="1:33" ht="21.95" customHeight="1" x14ac:dyDescent="0.25">
      <c r="A28" s="50"/>
      <c r="B28" s="51"/>
      <c r="C28" s="51"/>
      <c r="D28"/>
      <c r="E28" s="22" t="s">
        <v>1183</v>
      </c>
      <c r="F28" s="2">
        <v>3499.9</v>
      </c>
      <c r="G28" s="2">
        <v>3348</v>
      </c>
      <c r="H28">
        <v>0</v>
      </c>
      <c r="I28" s="2">
        <v>0</v>
      </c>
      <c r="J28" s="2">
        <v>0</v>
      </c>
      <c r="K28" s="2">
        <v>1153.9500000000007</v>
      </c>
      <c r="L28" s="132">
        <v>0</v>
      </c>
      <c r="M28" s="2">
        <v>1153.9500000000007</v>
      </c>
      <c r="N28">
        <v>0</v>
      </c>
      <c r="O28" t="s">
        <v>1360</v>
      </c>
      <c r="P28" s="132">
        <v>0</v>
      </c>
      <c r="Q28" s="132">
        <v>2.2100000000000002E-2</v>
      </c>
      <c r="R28" s="2">
        <v>17.257731958762886</v>
      </c>
      <c r="S28" s="29">
        <v>43422</v>
      </c>
      <c r="T28" s="48"/>
      <c r="W28" s="655"/>
      <c r="X28" s="885"/>
      <c r="Y28" s="885"/>
    </row>
    <row r="29" spans="1:33" ht="21.95" customHeight="1" x14ac:dyDescent="0.25">
      <c r="A29" s="51"/>
      <c r="B29" s="50"/>
      <c r="C29" s="51"/>
      <c r="D29"/>
      <c r="E29" s="22" t="s">
        <v>209</v>
      </c>
      <c r="F29" s="2">
        <v>11.89</v>
      </c>
      <c r="G29" s="2">
        <v>17.309999999999999</v>
      </c>
      <c r="H29">
        <v>0</v>
      </c>
      <c r="I29" s="2">
        <v>0</v>
      </c>
      <c r="J29" s="2">
        <v>0</v>
      </c>
      <c r="K29" s="2">
        <v>973.83000000000175</v>
      </c>
      <c r="L29" s="132">
        <v>0</v>
      </c>
      <c r="M29" s="2">
        <v>2131.6999999999971</v>
      </c>
      <c r="N29">
        <v>0</v>
      </c>
      <c r="P29" s="132">
        <v>8.5499711149624499E-2</v>
      </c>
      <c r="Q29" s="132">
        <v>1.47E-2</v>
      </c>
      <c r="R29" s="2">
        <v>4.3274999999999997</v>
      </c>
      <c r="W29" s="655"/>
      <c r="X29" s="885"/>
      <c r="Y29" s="885"/>
    </row>
    <row r="30" spans="1:33" ht="21.95" customHeight="1" x14ac:dyDescent="0.25">
      <c r="A30" s="50"/>
      <c r="B30" s="51"/>
      <c r="C30" s="51"/>
      <c r="D30"/>
      <c r="E30" s="22" t="s">
        <v>220</v>
      </c>
      <c r="F30" s="2">
        <v>124.63</v>
      </c>
      <c r="G30" s="2">
        <v>125.4</v>
      </c>
      <c r="H30">
        <v>0</v>
      </c>
      <c r="I30" s="2">
        <v>0</v>
      </c>
      <c r="J30" s="2">
        <v>0</v>
      </c>
      <c r="K30" s="2">
        <v>0</v>
      </c>
      <c r="L30" s="132">
        <v>0</v>
      </c>
      <c r="M30" s="2">
        <v>231.53999999999996</v>
      </c>
      <c r="N30">
        <v>0</v>
      </c>
      <c r="P30" s="132">
        <v>1.6199999999999999E-2</v>
      </c>
      <c r="Q30" s="132">
        <v>9.4999999999999998E-3</v>
      </c>
      <c r="T30" s="48"/>
      <c r="W30" s="655"/>
      <c r="X30" s="885"/>
      <c r="Y30" s="885"/>
    </row>
    <row r="31" spans="1:33" ht="21.95" customHeight="1" x14ac:dyDescent="0.25">
      <c r="A31" s="50"/>
      <c r="B31" s="50"/>
      <c r="C31" s="51"/>
      <c r="D31"/>
      <c r="E31" s="22" t="s">
        <v>260</v>
      </c>
      <c r="F31" s="2">
        <v>135.91</v>
      </c>
      <c r="G31" s="2">
        <v>139.94999999999999</v>
      </c>
      <c r="H31">
        <v>0</v>
      </c>
      <c r="I31" s="2">
        <v>0</v>
      </c>
      <c r="J31" s="2">
        <v>0</v>
      </c>
      <c r="K31" s="2">
        <v>0</v>
      </c>
      <c r="L31" s="132">
        <v>0</v>
      </c>
      <c r="M31" s="2">
        <v>1857.7799999999988</v>
      </c>
      <c r="N31">
        <v>0</v>
      </c>
      <c r="P31" s="132">
        <v>1.49E-2</v>
      </c>
      <c r="Q31" s="132">
        <v>9.4000000000000004E-3</v>
      </c>
      <c r="T31" s="48"/>
      <c r="W31" s="655"/>
      <c r="X31" s="885"/>
      <c r="Y31" s="885"/>
    </row>
    <row r="32" spans="1:33" ht="21.95" customHeight="1" x14ac:dyDescent="0.25">
      <c r="A32" s="50"/>
      <c r="B32" s="50"/>
      <c r="C32" s="51"/>
      <c r="D32"/>
      <c r="E32" s="22" t="s">
        <v>23</v>
      </c>
      <c r="F32" s="2">
        <v>38.729999999999997</v>
      </c>
      <c r="G32" s="2">
        <v>39.200000000000003</v>
      </c>
      <c r="H32">
        <v>0</v>
      </c>
      <c r="I32" s="2">
        <v>0</v>
      </c>
      <c r="J32" s="2">
        <v>0</v>
      </c>
      <c r="K32" s="2">
        <v>0</v>
      </c>
      <c r="L32" s="132">
        <v>0</v>
      </c>
      <c r="M32" s="2">
        <v>171.89999999999964</v>
      </c>
      <c r="N32">
        <v>0</v>
      </c>
      <c r="P32" s="132">
        <v>0</v>
      </c>
      <c r="Q32" s="132">
        <v>1.14E-2</v>
      </c>
      <c r="T32" s="48"/>
      <c r="W32" s="655"/>
      <c r="X32" s="885"/>
      <c r="Y32" s="885"/>
    </row>
    <row r="33" spans="1:33" ht="21.95" customHeight="1" x14ac:dyDescent="0.25">
      <c r="A33" s="50"/>
      <c r="B33" s="51"/>
      <c r="C33" s="51"/>
      <c r="D33"/>
      <c r="E33" s="22" t="s">
        <v>261</v>
      </c>
      <c r="F33" s="2">
        <v>32.99</v>
      </c>
      <c r="G33" s="2">
        <v>36.6</v>
      </c>
      <c r="H33">
        <v>0</v>
      </c>
      <c r="I33" s="2">
        <v>0</v>
      </c>
      <c r="J33" s="2">
        <v>0</v>
      </c>
      <c r="K33" s="2">
        <v>0</v>
      </c>
      <c r="L33" s="132">
        <v>0</v>
      </c>
      <c r="M33" s="2">
        <v>98.449999999999818</v>
      </c>
      <c r="N33">
        <v>0</v>
      </c>
      <c r="P33" s="132">
        <v>1.11E-2</v>
      </c>
      <c r="Q33" s="132">
        <v>3.0999999999999999E-3</v>
      </c>
      <c r="W33" s="655"/>
      <c r="X33" s="885"/>
      <c r="Y33" s="885"/>
    </row>
    <row r="34" spans="1:33" ht="21.95" customHeight="1" x14ac:dyDescent="0.25">
      <c r="A34" s="58"/>
      <c r="B34" s="59"/>
      <c r="C34" s="58"/>
      <c r="D34"/>
      <c r="E34" s="22" t="s">
        <v>318</v>
      </c>
      <c r="F34" s="2">
        <v>7.78</v>
      </c>
      <c r="G34" s="2">
        <v>9.1</v>
      </c>
      <c r="H34">
        <v>0</v>
      </c>
      <c r="I34" s="2">
        <v>0</v>
      </c>
      <c r="J34" s="2">
        <v>0</v>
      </c>
      <c r="K34" s="2">
        <v>-1184.9399999999987</v>
      </c>
      <c r="L34" s="132">
        <v>0</v>
      </c>
      <c r="M34" s="2">
        <v>98.479999999995925</v>
      </c>
      <c r="N34">
        <v>0</v>
      </c>
      <c r="P34" s="132">
        <v>0</v>
      </c>
      <c r="Q34" s="132">
        <v>2.06E-2</v>
      </c>
      <c r="R34" s="2">
        <v>28.4375</v>
      </c>
      <c r="W34" s="655"/>
      <c r="X34" s="885"/>
      <c r="Y34" s="885"/>
      <c r="Z34" s="885"/>
    </row>
    <row r="35" spans="1:33" ht="21.95" customHeight="1" x14ac:dyDescent="0.25">
      <c r="A35" s="50"/>
      <c r="B35" s="50"/>
      <c r="C35" s="51"/>
      <c r="D35"/>
      <c r="E35" s="22" t="s">
        <v>36</v>
      </c>
      <c r="F35" s="2">
        <v>49.79</v>
      </c>
      <c r="G35" s="2">
        <v>51.88</v>
      </c>
      <c r="H35">
        <v>0</v>
      </c>
      <c r="I35" s="2">
        <v>0</v>
      </c>
      <c r="J35" s="2">
        <v>0</v>
      </c>
      <c r="K35" s="2">
        <v>0</v>
      </c>
      <c r="L35" s="132">
        <v>0</v>
      </c>
      <c r="M35" s="2">
        <v>117.73999999999978</v>
      </c>
      <c r="N35">
        <v>0</v>
      </c>
      <c r="P35" s="132">
        <v>0</v>
      </c>
      <c r="Q35" s="132">
        <v>-6.7999999999999996E-3</v>
      </c>
      <c r="W35" s="655"/>
      <c r="X35" s="885"/>
      <c r="Y35" s="885"/>
    </row>
    <row r="36" spans="1:33" ht="21.95" customHeight="1" x14ac:dyDescent="0.25">
      <c r="A36" s="50"/>
      <c r="B36" s="50"/>
      <c r="C36" s="51"/>
      <c r="D36"/>
      <c r="E36" s="22" t="s">
        <v>1346</v>
      </c>
      <c r="F36" s="2">
        <v>55.1</v>
      </c>
      <c r="G36" s="2">
        <v>57.9</v>
      </c>
      <c r="H36">
        <v>0</v>
      </c>
      <c r="I36" s="2">
        <v>0</v>
      </c>
      <c r="J36" s="2">
        <v>0</v>
      </c>
      <c r="K36" s="2">
        <v>0</v>
      </c>
      <c r="L36" s="132">
        <v>0</v>
      </c>
      <c r="M36" s="2">
        <v>264.92000000000007</v>
      </c>
      <c r="N36">
        <v>0</v>
      </c>
      <c r="P36" s="132">
        <v>3.4200000000000001E-2</v>
      </c>
      <c r="Q36" s="132">
        <v>0</v>
      </c>
      <c r="V36" s="2"/>
      <c r="W36" s="655"/>
      <c r="X36" s="885"/>
      <c r="Y36" s="885"/>
      <c r="AC36"/>
      <c r="AD36"/>
      <c r="AE36"/>
      <c r="AF36"/>
      <c r="AG36"/>
    </row>
    <row r="37" spans="1:33" ht="21.95" customHeight="1" x14ac:dyDescent="0.25">
      <c r="A37" s="50"/>
      <c r="B37" s="50"/>
      <c r="C37" s="51"/>
      <c r="D37"/>
      <c r="E37" s="22" t="s">
        <v>292</v>
      </c>
      <c r="F37" s="2">
        <v>46.98</v>
      </c>
      <c r="G37" s="2">
        <v>45.89</v>
      </c>
      <c r="H37">
        <v>0</v>
      </c>
      <c r="I37" s="2">
        <v>0</v>
      </c>
      <c r="J37" s="2">
        <v>0</v>
      </c>
      <c r="K37" s="2">
        <v>0</v>
      </c>
      <c r="L37" s="132">
        <v>0</v>
      </c>
      <c r="M37" s="2">
        <v>910.79999999999927</v>
      </c>
      <c r="N37">
        <v>0</v>
      </c>
      <c r="P37" s="132">
        <v>2.87E-2</v>
      </c>
      <c r="Q37" s="132">
        <v>2.0400000000000001E-2</v>
      </c>
      <c r="W37" s="655"/>
      <c r="X37" s="885"/>
      <c r="Y37" s="885"/>
    </row>
    <row r="38" spans="1:33" ht="21.95" customHeight="1" x14ac:dyDescent="0.25">
      <c r="A38" s="50"/>
      <c r="B38" s="51"/>
      <c r="C38" s="51"/>
      <c r="D38"/>
      <c r="E38" s="22" t="s">
        <v>670</v>
      </c>
      <c r="F38" s="2">
        <v>15.97</v>
      </c>
      <c r="G38" s="2">
        <v>18.3</v>
      </c>
      <c r="H38">
        <v>0</v>
      </c>
      <c r="I38" s="2">
        <v>0</v>
      </c>
      <c r="J38" s="2">
        <v>0</v>
      </c>
      <c r="K38" s="2">
        <v>0</v>
      </c>
      <c r="L38" s="132">
        <v>0</v>
      </c>
      <c r="M38" s="2">
        <v>557.94000000000005</v>
      </c>
      <c r="N38">
        <v>0</v>
      </c>
      <c r="P38" s="132">
        <v>4.0599999999999997E-2</v>
      </c>
      <c r="Q38" s="132">
        <v>5.4999999999999997E-3</v>
      </c>
      <c r="W38" s="655"/>
      <c r="X38" s="885"/>
      <c r="Y38" s="885"/>
    </row>
    <row r="39" spans="1:33" ht="21.95" customHeight="1" x14ac:dyDescent="0.25">
      <c r="A39" s="50"/>
      <c r="B39" s="50"/>
      <c r="C39" s="51"/>
      <c r="D39"/>
      <c r="E39" s="22" t="s">
        <v>242</v>
      </c>
      <c r="F39" s="2">
        <v>86.65</v>
      </c>
      <c r="G39" s="2">
        <v>81.7</v>
      </c>
      <c r="H39">
        <v>0</v>
      </c>
      <c r="I39" s="2">
        <v>0</v>
      </c>
      <c r="J39" s="2">
        <v>0</v>
      </c>
      <c r="K39" s="2">
        <v>0</v>
      </c>
      <c r="L39" s="132">
        <v>0</v>
      </c>
      <c r="M39" s="2">
        <v>329.74000000000069</v>
      </c>
      <c r="N39">
        <v>0</v>
      </c>
      <c r="P39" s="132">
        <v>0</v>
      </c>
      <c r="Q39" s="132">
        <v>5.0000000000000001E-4</v>
      </c>
      <c r="W39" s="655"/>
      <c r="X39" s="885"/>
      <c r="Y39" s="885"/>
    </row>
    <row r="40" spans="1:33" ht="21.95" customHeight="1" x14ac:dyDescent="0.25">
      <c r="A40" s="50"/>
      <c r="B40" s="51"/>
      <c r="C40" s="51"/>
      <c r="D40"/>
      <c r="E40" s="22" t="s">
        <v>649</v>
      </c>
      <c r="F40" s="2">
        <v>24.84</v>
      </c>
      <c r="G40" s="2">
        <v>26.1</v>
      </c>
      <c r="H40">
        <v>0</v>
      </c>
      <c r="I40" s="2">
        <v>0</v>
      </c>
      <c r="J40" s="2">
        <v>0</v>
      </c>
      <c r="K40" s="2">
        <v>0</v>
      </c>
      <c r="L40" s="132">
        <v>0</v>
      </c>
      <c r="M40" s="2">
        <v>309.26000000000022</v>
      </c>
      <c r="N40">
        <v>0</v>
      </c>
      <c r="P40" s="132">
        <v>8.8000000000000005E-3</v>
      </c>
      <c r="Q40" s="132">
        <v>6.0000000000000001E-3</v>
      </c>
      <c r="T40" s="48"/>
      <c r="W40" s="655"/>
      <c r="X40" s="885"/>
      <c r="Y40" s="885"/>
    </row>
    <row r="41" spans="1:33" ht="21.95" customHeight="1" x14ac:dyDescent="0.25">
      <c r="A41" s="51"/>
      <c r="B41" s="51"/>
      <c r="C41" s="51"/>
      <c r="D41"/>
      <c r="E41" s="22" t="s">
        <v>658</v>
      </c>
      <c r="F41" s="2">
        <v>274.10000000000002</v>
      </c>
      <c r="G41" s="2">
        <v>268.25</v>
      </c>
      <c r="H41">
        <v>0</v>
      </c>
      <c r="I41" s="2">
        <v>0</v>
      </c>
      <c r="J41" s="2">
        <v>0</v>
      </c>
      <c r="K41" s="2">
        <v>1550.08</v>
      </c>
      <c r="L41" s="132">
        <v>0</v>
      </c>
      <c r="M41" s="2">
        <v>1693.1100000000001</v>
      </c>
      <c r="N41">
        <v>0</v>
      </c>
      <c r="O41" t="s">
        <v>1345</v>
      </c>
      <c r="P41" s="132">
        <v>1.863932898415657E-3</v>
      </c>
      <c r="Q41" s="132">
        <v>1.23E-2</v>
      </c>
      <c r="R41" s="2">
        <v>39.103498542274053</v>
      </c>
      <c r="T41" s="48"/>
      <c r="W41" s="655"/>
      <c r="X41" s="885"/>
      <c r="Y41" s="885"/>
    </row>
    <row r="42" spans="1:33" ht="21.95" customHeight="1" x14ac:dyDescent="0.25">
      <c r="A42" s="50"/>
      <c r="B42" s="51"/>
      <c r="C42" s="51"/>
      <c r="D42"/>
      <c r="E42" s="22" t="s">
        <v>10</v>
      </c>
      <c r="F42" s="2">
        <v>17.52</v>
      </c>
      <c r="G42" s="2">
        <v>23.13</v>
      </c>
      <c r="H42">
        <v>0</v>
      </c>
      <c r="I42" s="2">
        <v>0</v>
      </c>
      <c r="J42" s="2">
        <v>0</v>
      </c>
      <c r="K42" s="2">
        <v>0</v>
      </c>
      <c r="L42" s="132">
        <v>0</v>
      </c>
      <c r="M42" s="2">
        <v>1128.3800000000047</v>
      </c>
      <c r="N42">
        <v>0</v>
      </c>
      <c r="P42" s="132">
        <v>1.2500000000000001E-2</v>
      </c>
      <c r="Q42" s="132">
        <v>-8.0000000000000004E-4</v>
      </c>
      <c r="W42" s="655"/>
      <c r="X42" s="885"/>
      <c r="Y42" s="885"/>
      <c r="Z42" s="885"/>
    </row>
    <row r="43" spans="1:33" ht="21.95" customHeight="1" x14ac:dyDescent="0.25">
      <c r="A43" s="50"/>
      <c r="B43" s="50"/>
      <c r="C43" s="51"/>
      <c r="D43"/>
      <c r="E43" s="22" t="s">
        <v>712</v>
      </c>
      <c r="F43" s="2">
        <v>287.45</v>
      </c>
      <c r="G43" s="2">
        <v>303.98</v>
      </c>
      <c r="H43">
        <v>0</v>
      </c>
      <c r="I43" s="2">
        <v>0</v>
      </c>
      <c r="J43" s="2">
        <v>0</v>
      </c>
      <c r="K43" s="2">
        <v>0</v>
      </c>
      <c r="L43" s="132">
        <v>0</v>
      </c>
      <c r="M43" s="2">
        <v>843.18000000000029</v>
      </c>
      <c r="N43">
        <v>0</v>
      </c>
      <c r="P43" s="132">
        <v>2.8E-3</v>
      </c>
      <c r="Q43" s="132">
        <v>1.3899999999999999E-2</v>
      </c>
      <c r="W43" s="655"/>
      <c r="X43" s="885"/>
      <c r="Y43" s="885"/>
      <c r="AC43"/>
      <c r="AD43"/>
      <c r="AE43"/>
      <c r="AF43"/>
      <c r="AG43"/>
    </row>
    <row r="44" spans="1:33" ht="21.95" customHeight="1" x14ac:dyDescent="0.25">
      <c r="A44" s="50"/>
      <c r="B44" s="50"/>
      <c r="C44" s="51"/>
      <c r="D44"/>
      <c r="E44" s="22" t="s">
        <v>1323</v>
      </c>
      <c r="F44" s="2">
        <v>46.27</v>
      </c>
      <c r="G44" s="2">
        <v>47.01</v>
      </c>
      <c r="H44">
        <v>0</v>
      </c>
      <c r="I44" s="2">
        <v>0</v>
      </c>
      <c r="J44" s="2">
        <v>0</v>
      </c>
      <c r="K44" s="2">
        <v>229.9399999999996</v>
      </c>
      <c r="L44" s="132">
        <v>0</v>
      </c>
      <c r="M44" s="2">
        <v>229.9399999999996</v>
      </c>
      <c r="N44">
        <v>0</v>
      </c>
      <c r="O44" t="s">
        <v>1344</v>
      </c>
      <c r="P44" s="132">
        <v>2.4573495001063605E-2</v>
      </c>
      <c r="Q44" s="132">
        <v>2.4500000000000001E-2</v>
      </c>
      <c r="W44" s="655"/>
      <c r="X44" s="885"/>
      <c r="Y44" s="885"/>
      <c r="AC44"/>
      <c r="AD44"/>
      <c r="AE44"/>
      <c r="AF44"/>
      <c r="AG44"/>
    </row>
    <row r="45" spans="1:33" ht="21.95" customHeight="1" x14ac:dyDescent="0.25">
      <c r="A45" s="50"/>
      <c r="B45" s="50"/>
      <c r="C45" s="51"/>
      <c r="D45"/>
      <c r="E45" s="22" t="s">
        <v>656</v>
      </c>
      <c r="F45" s="2">
        <v>136.59</v>
      </c>
      <c r="G45" s="2">
        <v>160.62</v>
      </c>
      <c r="H45">
        <v>0</v>
      </c>
      <c r="I45" s="2">
        <v>0</v>
      </c>
      <c r="J45" s="2">
        <v>0</v>
      </c>
      <c r="K45" s="2">
        <v>2714.0600000000013</v>
      </c>
      <c r="L45" s="132">
        <v>0</v>
      </c>
      <c r="M45" s="2">
        <v>2714.0600000000013</v>
      </c>
      <c r="N45">
        <v>0</v>
      </c>
      <c r="P45" s="132">
        <v>2.8E-3</v>
      </c>
      <c r="Q45" s="132">
        <v>1.29E-2</v>
      </c>
      <c r="R45" s="2">
        <v>24.00896860986547</v>
      </c>
      <c r="W45" s="655"/>
      <c r="X45" s="885"/>
      <c r="Y45" s="885"/>
    </row>
    <row r="46" spans="1:33" ht="21.95" customHeight="1" x14ac:dyDescent="0.25">
      <c r="A46" s="51"/>
      <c r="B46" s="51"/>
      <c r="C46" s="51"/>
      <c r="D46"/>
      <c r="E46" s="22" t="s">
        <v>710</v>
      </c>
      <c r="F46" s="2">
        <v>1091.74</v>
      </c>
      <c r="G46" s="2">
        <v>1130.31</v>
      </c>
      <c r="H46">
        <v>0</v>
      </c>
      <c r="I46" s="2">
        <v>0</v>
      </c>
      <c r="J46" s="2">
        <v>0</v>
      </c>
      <c r="K46" s="2">
        <v>0</v>
      </c>
      <c r="L46" s="132">
        <v>0</v>
      </c>
      <c r="M46" s="2">
        <v>559.89000000000033</v>
      </c>
      <c r="N46">
        <v>0</v>
      </c>
      <c r="P46" s="132">
        <v>0</v>
      </c>
      <c r="Q46" s="132">
        <v>-8.0000000000000004E-4</v>
      </c>
      <c r="W46" s="655"/>
      <c r="X46" s="885"/>
      <c r="Y46" s="885"/>
    </row>
    <row r="47" spans="1:33" ht="21.95" customHeight="1" x14ac:dyDescent="0.25">
      <c r="A47" s="50"/>
      <c r="B47" s="50"/>
      <c r="C47" s="51"/>
      <c r="D47"/>
      <c r="E47" s="22" t="s">
        <v>798</v>
      </c>
      <c r="F47" s="2">
        <v>817.2</v>
      </c>
      <c r="G47" s="2">
        <v>739.54</v>
      </c>
      <c r="H47">
        <v>0</v>
      </c>
      <c r="I47" s="2">
        <v>0</v>
      </c>
      <c r="J47" s="2">
        <v>0</v>
      </c>
      <c r="K47" s="2">
        <v>0</v>
      </c>
      <c r="L47" s="132">
        <v>0</v>
      </c>
      <c r="M47" s="2">
        <v>1264.8599999999997</v>
      </c>
      <c r="N47">
        <v>0</v>
      </c>
      <c r="P47" s="132">
        <v>0</v>
      </c>
      <c r="Q47" s="132">
        <v>1.7899999999999999E-2</v>
      </c>
      <c r="T47" s="48"/>
      <c r="W47" s="655"/>
      <c r="X47" s="885"/>
      <c r="Y47" s="885"/>
    </row>
    <row r="48" spans="1:33" ht="21.95" customHeight="1" x14ac:dyDescent="0.25">
      <c r="A48" s="50"/>
      <c r="B48" s="50"/>
      <c r="C48" s="51"/>
      <c r="D48"/>
      <c r="E48" s="22" t="s">
        <v>1281</v>
      </c>
      <c r="F48" s="2">
        <v>156</v>
      </c>
      <c r="G48" s="2">
        <v>161.97</v>
      </c>
      <c r="H48">
        <v>0</v>
      </c>
      <c r="I48" s="2">
        <v>0</v>
      </c>
      <c r="J48" s="2">
        <v>0</v>
      </c>
      <c r="K48" s="2">
        <v>173.36000000000058</v>
      </c>
      <c r="L48" s="132">
        <v>0</v>
      </c>
      <c r="M48" s="2">
        <v>173.36000000000058</v>
      </c>
      <c r="N48">
        <v>0</v>
      </c>
      <c r="O48" t="s">
        <v>1343</v>
      </c>
      <c r="P48" s="132">
        <v>0</v>
      </c>
      <c r="Q48" s="132">
        <v>4.1999999999999997E-3</v>
      </c>
      <c r="T48" s="48"/>
      <c r="W48" s="655"/>
      <c r="X48" s="885"/>
      <c r="Y48" s="885"/>
    </row>
    <row r="49" spans="1:33" ht="21.95" customHeight="1" x14ac:dyDescent="0.25">
      <c r="A49" s="50"/>
      <c r="B49" s="51"/>
      <c r="C49" s="51"/>
      <c r="D49"/>
      <c r="E49" s="22" t="s">
        <v>1280</v>
      </c>
      <c r="F49" s="2">
        <v>28.88</v>
      </c>
      <c r="G49" s="2">
        <v>26.73</v>
      </c>
      <c r="H49">
        <v>0</v>
      </c>
      <c r="I49" s="2">
        <v>0</v>
      </c>
      <c r="J49" s="2">
        <v>0</v>
      </c>
      <c r="K49" s="2">
        <v>863.92000000000007</v>
      </c>
      <c r="L49" s="132">
        <v>0</v>
      </c>
      <c r="M49" s="2">
        <v>863.92000000000007</v>
      </c>
      <c r="N49">
        <v>0</v>
      </c>
      <c r="P49" s="132">
        <v>0</v>
      </c>
      <c r="Q49" s="132">
        <v>-5.1000000000000004E-3</v>
      </c>
      <c r="W49" s="655"/>
      <c r="X49" s="885"/>
      <c r="Y49" s="885"/>
    </row>
    <row r="50" spans="1:33" ht="21.95" customHeight="1" x14ac:dyDescent="0.25">
      <c r="A50" s="51"/>
      <c r="B50" s="150"/>
      <c r="C50" s="270"/>
      <c r="D50"/>
      <c r="E50" s="22" t="s">
        <v>1309</v>
      </c>
      <c r="F50" s="2">
        <v>31.02</v>
      </c>
      <c r="G50" s="2">
        <v>32.75</v>
      </c>
      <c r="H50">
        <v>0</v>
      </c>
      <c r="I50" s="2">
        <v>0</v>
      </c>
      <c r="J50" s="2">
        <v>0</v>
      </c>
      <c r="K50" s="2">
        <v>593.93000000000029</v>
      </c>
      <c r="L50" s="132">
        <v>0</v>
      </c>
      <c r="M50" s="2">
        <v>593.93000000000029</v>
      </c>
      <c r="N50">
        <v>0</v>
      </c>
      <c r="O50" t="s">
        <v>1349</v>
      </c>
      <c r="P50" s="132">
        <v>0</v>
      </c>
      <c r="Q50" s="132">
        <v>-4.4000000000000003E-3</v>
      </c>
      <c r="R50" s="2">
        <v>7.4431818181818175</v>
      </c>
      <c r="T50" s="48"/>
      <c r="W50" s="655"/>
      <c r="X50" s="885"/>
      <c r="Y50" s="885"/>
      <c r="Z50" s="885"/>
      <c r="AC50"/>
      <c r="AD50"/>
      <c r="AE50" s="2"/>
      <c r="AF50"/>
      <c r="AG50"/>
    </row>
    <row r="51" spans="1:33" ht="21.95" customHeight="1" x14ac:dyDescent="0.25">
      <c r="A51" s="50"/>
      <c r="B51" s="51"/>
      <c r="C51" s="51"/>
      <c r="D51"/>
      <c r="E51" s="22" t="s">
        <v>1315</v>
      </c>
      <c r="F51" s="2">
        <v>75.92</v>
      </c>
      <c r="G51" s="2">
        <v>88.57</v>
      </c>
      <c r="H51">
        <v>0</v>
      </c>
      <c r="I51" s="2">
        <v>0</v>
      </c>
      <c r="J51" s="2">
        <v>0</v>
      </c>
      <c r="K51" s="2">
        <v>117.11999999999898</v>
      </c>
      <c r="L51" s="132">
        <v>0</v>
      </c>
      <c r="M51" s="2">
        <v>117.11999999999898</v>
      </c>
      <c r="N51">
        <v>0</v>
      </c>
      <c r="O51" t="s">
        <v>1350</v>
      </c>
      <c r="P51" s="132">
        <v>9.9356441232923125E-3</v>
      </c>
      <c r="Q51" s="132">
        <v>8.6E-3</v>
      </c>
      <c r="R51" s="2">
        <v>20.12954545454545</v>
      </c>
      <c r="S51" s="29">
        <v>43436</v>
      </c>
      <c r="T51" s="48"/>
      <c r="W51" s="655"/>
      <c r="X51" s="885"/>
      <c r="Y51" s="885"/>
    </row>
    <row r="52" spans="1:33" ht="21.95" customHeight="1" x14ac:dyDescent="0.25">
      <c r="A52" s="50"/>
      <c r="B52" s="50"/>
      <c r="C52" s="51"/>
      <c r="D52"/>
      <c r="E52" s="22" t="s">
        <v>1329</v>
      </c>
      <c r="F52" s="2">
        <v>44.93</v>
      </c>
      <c r="G52" s="2">
        <v>46.91</v>
      </c>
      <c r="H52">
        <v>0</v>
      </c>
      <c r="I52" s="2">
        <v>0</v>
      </c>
      <c r="J52" s="2">
        <v>0</v>
      </c>
      <c r="K52" s="2">
        <v>-0.63999999999987267</v>
      </c>
      <c r="L52" s="132">
        <v>0</v>
      </c>
      <c r="M52" s="2">
        <v>-0.63999999999987267</v>
      </c>
      <c r="N52">
        <v>0</v>
      </c>
      <c r="P52" s="132">
        <v>1.8759326369643999E-2</v>
      </c>
      <c r="Q52" s="132">
        <v>1.2699999999999999E-2</v>
      </c>
      <c r="R52" s="2">
        <v>10.661363636363635</v>
      </c>
      <c r="T52" s="48"/>
      <c r="W52" s="655"/>
      <c r="X52" s="885"/>
      <c r="Y52" s="885"/>
    </row>
    <row r="53" spans="1:33" ht="21.95" customHeight="1" x14ac:dyDescent="0.25">
      <c r="A53" s="50"/>
      <c r="B53" s="51"/>
      <c r="C53" s="51"/>
      <c r="D53"/>
      <c r="E53" s="22" t="s">
        <v>1314</v>
      </c>
      <c r="F53" s="2">
        <v>22.54</v>
      </c>
      <c r="G53" s="2">
        <v>27.9</v>
      </c>
      <c r="H53">
        <v>0</v>
      </c>
      <c r="I53" s="2">
        <v>0</v>
      </c>
      <c r="J53" s="2">
        <v>0</v>
      </c>
      <c r="K53" s="2">
        <v>718.7599999999984</v>
      </c>
      <c r="L53" s="132">
        <v>0</v>
      </c>
      <c r="M53" s="2">
        <v>718.7599999999984</v>
      </c>
      <c r="N53">
        <v>0</v>
      </c>
      <c r="O53" t="s">
        <v>1355</v>
      </c>
      <c r="P53" s="132">
        <v>1.1469534050179211E-2</v>
      </c>
      <c r="Q53" s="132">
        <v>-8.8999999999999999E-3</v>
      </c>
      <c r="T53" s="48"/>
      <c r="W53" s="655"/>
      <c r="X53" s="885"/>
      <c r="Y53" s="885"/>
    </row>
    <row r="54" spans="1:33" ht="21.95" customHeight="1" x14ac:dyDescent="0.25">
      <c r="A54" s="50"/>
      <c r="B54" s="50"/>
      <c r="C54" s="51"/>
      <c r="D54"/>
      <c r="E54" s="22" t="s">
        <v>1327</v>
      </c>
      <c r="F54" s="2">
        <v>13.47</v>
      </c>
      <c r="G54" s="2">
        <v>14.6</v>
      </c>
      <c r="H54">
        <v>0</v>
      </c>
      <c r="I54" s="2">
        <v>0</v>
      </c>
      <c r="J54" s="2">
        <v>0</v>
      </c>
      <c r="K54" s="2">
        <v>450.96000000000004</v>
      </c>
      <c r="L54" s="132">
        <v>0</v>
      </c>
      <c r="M54" s="2">
        <v>450.96000000000004</v>
      </c>
      <c r="N54">
        <v>0</v>
      </c>
      <c r="O54" t="s">
        <v>1373</v>
      </c>
      <c r="P54" s="132">
        <v>7.9123287671232875E-2</v>
      </c>
      <c r="Q54" s="132">
        <v>3.7900000000000003E-2</v>
      </c>
      <c r="T54" s="48"/>
      <c r="W54" s="655"/>
      <c r="X54" s="885"/>
      <c r="Y54" s="885"/>
      <c r="AC54"/>
      <c r="AD54"/>
      <c r="AE54"/>
      <c r="AF54"/>
      <c r="AG54"/>
    </row>
    <row r="55" spans="1:33" ht="21.95" customHeight="1" x14ac:dyDescent="0.25">
      <c r="A55" s="51"/>
      <c r="B55" s="51"/>
      <c r="C55" s="51"/>
      <c r="D55"/>
      <c r="E55" s="22" t="s">
        <v>757</v>
      </c>
      <c r="F55" s="2">
        <v>8.7899999999999991</v>
      </c>
      <c r="G55" s="2">
        <v>10.5</v>
      </c>
      <c r="H55">
        <v>0</v>
      </c>
      <c r="I55" s="2">
        <v>0</v>
      </c>
      <c r="J55" s="2">
        <v>0</v>
      </c>
      <c r="K55" s="2">
        <v>-1133.8100000000013</v>
      </c>
      <c r="L55" s="132">
        <v>0</v>
      </c>
      <c r="M55" s="2">
        <v>-1133.8100000000013</v>
      </c>
      <c r="N55">
        <v>0</v>
      </c>
      <c r="P55" s="132">
        <v>1.5238095238095238E-2</v>
      </c>
      <c r="Q55" s="132">
        <v>6.2E-2</v>
      </c>
      <c r="R55" s="2">
        <v>11.052631578947368</v>
      </c>
      <c r="S55" s="29">
        <v>43337</v>
      </c>
      <c r="W55" s="655"/>
      <c r="X55" s="885"/>
      <c r="Y55" s="885"/>
    </row>
    <row r="56" spans="1:33" ht="21.95" customHeight="1" x14ac:dyDescent="0.25">
      <c r="A56" s="50"/>
      <c r="B56" s="50"/>
      <c r="C56" s="51"/>
      <c r="D56"/>
      <c r="E56" s="22" t="s">
        <v>938</v>
      </c>
      <c r="F56" s="2">
        <v>52.33</v>
      </c>
      <c r="G56" s="2">
        <v>57.8</v>
      </c>
      <c r="H56">
        <v>0</v>
      </c>
      <c r="I56" s="2">
        <v>0</v>
      </c>
      <c r="J56" s="2">
        <v>0</v>
      </c>
      <c r="K56" s="2">
        <v>86.249999999996362</v>
      </c>
      <c r="L56" s="132">
        <v>0</v>
      </c>
      <c r="M56" s="2">
        <v>86.249999999996362</v>
      </c>
      <c r="N56">
        <v>0</v>
      </c>
      <c r="O56" t="s">
        <v>1357</v>
      </c>
      <c r="P56" s="132">
        <v>6.0553633217993079E-3</v>
      </c>
      <c r="Q56" s="132">
        <v>0</v>
      </c>
      <c r="R56" s="2">
        <v>27.855421686746983</v>
      </c>
      <c r="S56" s="29">
        <v>43425</v>
      </c>
      <c r="T56" s="48"/>
      <c r="W56" s="655"/>
      <c r="X56" s="885"/>
      <c r="Y56" s="885"/>
      <c r="Z56" s="885"/>
      <c r="AC56"/>
      <c r="AD56"/>
      <c r="AE56"/>
      <c r="AF56"/>
      <c r="AG56"/>
    </row>
    <row r="57" spans="1:33" ht="21.95" customHeight="1" x14ac:dyDescent="0.25">
      <c r="A57" s="50"/>
      <c r="B57" s="50"/>
      <c r="C57" s="51"/>
      <c r="D57"/>
      <c r="E57" s="22" t="s">
        <v>1366</v>
      </c>
      <c r="F57" s="2">
        <v>46.66</v>
      </c>
      <c r="G57" s="2">
        <v>48.15</v>
      </c>
      <c r="H57">
        <v>0</v>
      </c>
      <c r="I57" s="2">
        <v>0</v>
      </c>
      <c r="J57" s="2">
        <v>0</v>
      </c>
      <c r="K57" s="2">
        <v>469.9399999999996</v>
      </c>
      <c r="L57" s="132">
        <v>0</v>
      </c>
      <c r="M57" s="2">
        <v>469.9399999999996</v>
      </c>
      <c r="N57">
        <v>0</v>
      </c>
      <c r="P57" s="132">
        <v>7.0612668743509875E-3</v>
      </c>
      <c r="Q57" s="132">
        <v>-8.6999999999999994E-3</v>
      </c>
      <c r="T57" s="48"/>
      <c r="W57" s="655"/>
      <c r="X57" s="885"/>
      <c r="Y57" s="885"/>
    </row>
    <row r="58" spans="1:33" ht="21.95" customHeight="1" x14ac:dyDescent="0.25">
      <c r="A58" s="50"/>
      <c r="B58" s="50"/>
      <c r="C58" s="51"/>
      <c r="D58"/>
      <c r="E58" s="22" t="s">
        <v>1295</v>
      </c>
      <c r="F58" s="2">
        <v>87.12</v>
      </c>
      <c r="G58" s="2">
        <v>94.52</v>
      </c>
      <c r="H58">
        <v>0</v>
      </c>
      <c r="I58" s="2">
        <v>0</v>
      </c>
      <c r="J58" s="2">
        <v>0</v>
      </c>
      <c r="K58" s="2">
        <v>74.930000000000291</v>
      </c>
      <c r="L58" s="132">
        <v>0</v>
      </c>
      <c r="M58" s="2">
        <v>74.930000000000291</v>
      </c>
      <c r="N58">
        <v>0</v>
      </c>
      <c r="O58" t="s">
        <v>1354</v>
      </c>
      <c r="P58" s="132">
        <v>1.9043588658484979E-2</v>
      </c>
      <c r="Q58" s="132">
        <v>-6.9999999999999999E-4</v>
      </c>
      <c r="W58" s="655"/>
      <c r="X58" s="885"/>
      <c r="Y58" s="885"/>
    </row>
    <row r="59" spans="1:33" ht="21.95" customHeight="1" x14ac:dyDescent="0.25">
      <c r="A59" s="51"/>
      <c r="B59" s="51"/>
      <c r="C59" s="51"/>
      <c r="D59"/>
      <c r="E59" s="22" t="s">
        <v>1321</v>
      </c>
      <c r="F59" s="2">
        <v>124.61</v>
      </c>
      <c r="G59" s="2">
        <v>146.52000000000001</v>
      </c>
      <c r="H59">
        <v>0</v>
      </c>
      <c r="I59" s="2">
        <v>0</v>
      </c>
      <c r="J59" s="2">
        <v>0</v>
      </c>
      <c r="K59" s="2">
        <v>94.199999999999818</v>
      </c>
      <c r="L59" s="132">
        <v>0</v>
      </c>
      <c r="M59" s="2">
        <v>94.199999999999818</v>
      </c>
      <c r="N59">
        <v>0</v>
      </c>
      <c r="O59" t="s">
        <v>1339</v>
      </c>
      <c r="P59" s="132">
        <v>6.006006006006006E-3</v>
      </c>
      <c r="Q59" s="132">
        <v>3.9100000000000003E-2</v>
      </c>
      <c r="R59" s="2">
        <v>33.299999999999997</v>
      </c>
      <c r="W59" s="655"/>
      <c r="X59" s="885"/>
      <c r="Y59" s="885"/>
    </row>
    <row r="60" spans="1:33" ht="21.95" customHeight="1" x14ac:dyDescent="0.25">
      <c r="A60" s="51"/>
      <c r="B60" s="150"/>
      <c r="C60" s="270"/>
      <c r="D60"/>
      <c r="E60" s="22" t="s">
        <v>46</v>
      </c>
      <c r="F60" s="2">
        <v>12.44</v>
      </c>
      <c r="G60" s="2">
        <v>13</v>
      </c>
      <c r="H60">
        <v>0</v>
      </c>
      <c r="I60" s="2">
        <v>0</v>
      </c>
      <c r="J60" s="2">
        <v>0</v>
      </c>
      <c r="K60" s="2">
        <v>470.39999999999964</v>
      </c>
      <c r="L60" s="132">
        <v>0</v>
      </c>
      <c r="M60" s="2">
        <v>470.39999999999964</v>
      </c>
      <c r="N60">
        <v>0</v>
      </c>
      <c r="O60" t="s">
        <v>1372</v>
      </c>
      <c r="P60" s="132">
        <v>1.9230769230769232E-2</v>
      </c>
      <c r="Q60" s="132">
        <v>4.7E-2</v>
      </c>
      <c r="R60" s="2">
        <v>9.6296296296296298</v>
      </c>
      <c r="S60" s="29">
        <v>43461</v>
      </c>
      <c r="W60" s="655"/>
      <c r="X60" s="885"/>
      <c r="Y60" s="885"/>
      <c r="AC60"/>
      <c r="AD60"/>
      <c r="AE60"/>
      <c r="AF60"/>
      <c r="AG60"/>
    </row>
    <row r="61" spans="1:33" ht="21.95" customHeight="1" x14ac:dyDescent="0.25">
      <c r="A61" s="50"/>
      <c r="B61" s="50"/>
      <c r="C61" s="51"/>
      <c r="D61"/>
      <c r="E61" s="22" t="s">
        <v>1016</v>
      </c>
      <c r="F61" s="2">
        <v>60.21</v>
      </c>
      <c r="G61" s="2">
        <v>59.4</v>
      </c>
      <c r="H61">
        <v>0</v>
      </c>
      <c r="I61" s="2">
        <v>0</v>
      </c>
      <c r="J61" s="2">
        <v>0</v>
      </c>
      <c r="K61" s="2">
        <v>458.44000000000051</v>
      </c>
      <c r="L61" s="132">
        <v>0</v>
      </c>
      <c r="M61" s="2">
        <v>458.44000000000051</v>
      </c>
      <c r="N61">
        <v>0</v>
      </c>
      <c r="P61" s="132">
        <v>2.5252525252525252E-2</v>
      </c>
      <c r="Q61" s="132">
        <v>4.1999999999999997E-3</v>
      </c>
      <c r="T61" s="279"/>
      <c r="W61" s="655"/>
      <c r="X61" s="885"/>
      <c r="Y61" s="885"/>
    </row>
    <row r="62" spans="1:33" ht="21.95" customHeight="1" x14ac:dyDescent="0.25">
      <c r="A62" s="50"/>
      <c r="B62" s="50"/>
      <c r="C62" s="51"/>
      <c r="D62"/>
      <c r="E62" s="22" t="s">
        <v>194</v>
      </c>
      <c r="F62" s="2">
        <v>8.9600000000000009</v>
      </c>
      <c r="G62" s="2">
        <v>10.199999999999999</v>
      </c>
      <c r="H62">
        <v>0</v>
      </c>
      <c r="I62" s="2">
        <v>0</v>
      </c>
      <c r="J62" s="2">
        <v>0</v>
      </c>
      <c r="K62" s="2">
        <v>0</v>
      </c>
      <c r="L62" s="132">
        <v>0</v>
      </c>
      <c r="M62" s="2">
        <v>495.20999999999913</v>
      </c>
      <c r="N62">
        <v>0</v>
      </c>
      <c r="P62" s="132">
        <v>5.1499999999999997E-2</v>
      </c>
      <c r="Q62" s="132">
        <v>-2.0500000000000001E-2</v>
      </c>
      <c r="T62" s="48"/>
      <c r="W62" s="655"/>
      <c r="X62" s="885"/>
      <c r="Y62" s="885"/>
    </row>
    <row r="63" spans="1:33" ht="21.95" customHeight="1" x14ac:dyDescent="0.25">
      <c r="A63" s="50"/>
      <c r="B63" s="50"/>
      <c r="C63" s="51"/>
      <c r="D63"/>
      <c r="E63" s="22" t="s">
        <v>264</v>
      </c>
      <c r="F63" s="2">
        <v>131.36000000000001</v>
      </c>
      <c r="G63" s="2">
        <v>140.57</v>
      </c>
      <c r="H63">
        <v>0</v>
      </c>
      <c r="I63" s="2">
        <v>0</v>
      </c>
      <c r="J63" s="2">
        <v>0</v>
      </c>
      <c r="K63" s="2">
        <v>765.82999999999993</v>
      </c>
      <c r="L63" s="132">
        <v>0</v>
      </c>
      <c r="M63" s="2">
        <v>920.60999999999967</v>
      </c>
      <c r="N63">
        <v>0</v>
      </c>
      <c r="P63" s="132">
        <v>2.5700000000000001E-2</v>
      </c>
      <c r="Q63" s="132">
        <v>1.49E-2</v>
      </c>
      <c r="R63" s="2">
        <v>17.311576354679804</v>
      </c>
      <c r="T63" s="48"/>
      <c r="W63" s="655"/>
      <c r="X63" s="885"/>
      <c r="Y63" s="885"/>
    </row>
    <row r="64" spans="1:33" ht="21.95" customHeight="1" x14ac:dyDescent="0.25">
      <c r="A64" s="50"/>
      <c r="B64" s="50"/>
      <c r="C64" s="51"/>
      <c r="D64"/>
      <c r="E64" s="22" t="s">
        <v>671</v>
      </c>
      <c r="F64" s="2">
        <v>322.02999999999997</v>
      </c>
      <c r="G64" s="2">
        <v>344.95</v>
      </c>
      <c r="H64">
        <v>0</v>
      </c>
      <c r="I64" s="2">
        <v>0</v>
      </c>
      <c r="J64" s="2">
        <v>0</v>
      </c>
      <c r="K64" s="2">
        <v>4854.3499999999767</v>
      </c>
      <c r="L64" s="132">
        <v>0</v>
      </c>
      <c r="M64" s="2">
        <v>5079.1199999999772</v>
      </c>
      <c r="N64">
        <v>0</v>
      </c>
      <c r="O64" t="s">
        <v>1132</v>
      </c>
      <c r="P64" s="132">
        <v>0</v>
      </c>
      <c r="Q64" s="132">
        <v>2.2499999999999999E-2</v>
      </c>
      <c r="R64" s="2">
        <v>35.227736928104576</v>
      </c>
      <c r="S64" s="29">
        <v>43324</v>
      </c>
      <c r="W64" s="655"/>
      <c r="X64" s="885"/>
      <c r="Y64" s="885"/>
    </row>
    <row r="65" spans="1:33" ht="21.95" customHeight="1" x14ac:dyDescent="0.25">
      <c r="A65" s="50"/>
      <c r="B65" s="50"/>
      <c r="C65" s="51"/>
      <c r="D65"/>
      <c r="E65" s="22" t="s">
        <v>803</v>
      </c>
      <c r="F65" s="2">
        <v>92.06</v>
      </c>
      <c r="G65" s="2">
        <v>100.16</v>
      </c>
      <c r="H65">
        <v>0</v>
      </c>
      <c r="I65" s="2">
        <v>0</v>
      </c>
      <c r="J65" s="2">
        <v>0</v>
      </c>
      <c r="K65" s="2">
        <v>977.16999999999825</v>
      </c>
      <c r="L65" s="132">
        <v>0</v>
      </c>
      <c r="M65" s="2">
        <v>977.16999999999825</v>
      </c>
      <c r="N65">
        <v>0</v>
      </c>
      <c r="O65" t="s">
        <v>1352</v>
      </c>
      <c r="P65" s="132">
        <v>6.7891373801916939E-3</v>
      </c>
      <c r="Q65" s="132">
        <v>2.1000000000000001E-2</v>
      </c>
      <c r="R65" s="2">
        <v>21.086315789473684</v>
      </c>
      <c r="W65" s="655"/>
      <c r="X65" s="885"/>
      <c r="Y65" s="885"/>
      <c r="Z65" s="885"/>
    </row>
    <row r="66" spans="1:33" ht="21.95" customHeight="1" x14ac:dyDescent="0.25">
      <c r="A66" s="51"/>
      <c r="B66" s="51"/>
      <c r="C66" s="51"/>
      <c r="D66"/>
      <c r="E66" s="22" t="s">
        <v>932</v>
      </c>
      <c r="F66" s="2">
        <v>43.18</v>
      </c>
      <c r="G66" s="2">
        <v>43.28</v>
      </c>
      <c r="H66">
        <v>0</v>
      </c>
      <c r="I66" s="2">
        <v>0</v>
      </c>
      <c r="J66" s="2">
        <v>0</v>
      </c>
      <c r="K66" s="2">
        <v>1966.5599999999977</v>
      </c>
      <c r="L66" s="132">
        <v>0</v>
      </c>
      <c r="M66" s="2">
        <v>1966.5599999999977</v>
      </c>
      <c r="N66">
        <v>0</v>
      </c>
      <c r="O66" t="s">
        <v>1361</v>
      </c>
      <c r="P66" s="132">
        <v>1.756007393715342E-2</v>
      </c>
      <c r="Q66" s="132">
        <v>1.11E-2</v>
      </c>
      <c r="R66" s="2">
        <v>17.312000000000001</v>
      </c>
      <c r="S66" s="29">
        <v>43366</v>
      </c>
      <c r="T66" s="48"/>
      <c r="W66" s="655"/>
      <c r="X66" s="885"/>
      <c r="Y66" s="885"/>
    </row>
    <row r="67" spans="1:33" ht="21.95" customHeight="1" x14ac:dyDescent="0.25">
      <c r="A67" s="50"/>
      <c r="B67" s="50"/>
      <c r="C67" s="51"/>
      <c r="D67"/>
      <c r="E67" s="22" t="s">
        <v>933</v>
      </c>
      <c r="F67" s="2">
        <v>41.05</v>
      </c>
      <c r="G67" s="2">
        <v>59.13</v>
      </c>
      <c r="H67">
        <v>0</v>
      </c>
      <c r="I67" s="2">
        <v>0</v>
      </c>
      <c r="J67" s="2">
        <v>0</v>
      </c>
      <c r="K67" s="2">
        <v>500.88000000000011</v>
      </c>
      <c r="L67" s="132">
        <v>0</v>
      </c>
      <c r="M67" s="2">
        <v>500.88000000000011</v>
      </c>
      <c r="N67">
        <v>0</v>
      </c>
      <c r="P67" s="132">
        <v>1.0823608997124978E-2</v>
      </c>
      <c r="Q67" s="132">
        <v>6.7000000000000002E-3</v>
      </c>
      <c r="R67" s="2">
        <v>8.0121951219512209</v>
      </c>
      <c r="W67" s="655"/>
      <c r="X67" s="885"/>
      <c r="Y67" s="885"/>
    </row>
    <row r="68" spans="1:33" ht="21.95" customHeight="1" x14ac:dyDescent="0.25">
      <c r="A68" s="50"/>
      <c r="B68" s="50"/>
      <c r="C68" s="50"/>
      <c r="D68"/>
      <c r="E68" s="22" t="s">
        <v>17</v>
      </c>
      <c r="F68" s="2">
        <v>0</v>
      </c>
      <c r="G68" s="2">
        <v>0</v>
      </c>
      <c r="H68">
        <v>0</v>
      </c>
      <c r="I68" s="2">
        <v>0</v>
      </c>
      <c r="J68" s="2">
        <v>0</v>
      </c>
      <c r="K68" s="2">
        <v>-20818.210000000079</v>
      </c>
      <c r="M68" s="2">
        <v>-20818.210000000079</v>
      </c>
      <c r="N68">
        <v>0</v>
      </c>
      <c r="P68" s="132">
        <v>0</v>
      </c>
      <c r="Q68" s="132">
        <v>0</v>
      </c>
      <c r="T68" s="48"/>
      <c r="W68" s="655"/>
      <c r="X68" s="885"/>
      <c r="Y68" s="885"/>
      <c r="Z68" s="885"/>
    </row>
    <row r="69" spans="1:33" ht="21.95" customHeight="1" x14ac:dyDescent="0.25">
      <c r="A69" s="51"/>
      <c r="B69" s="51"/>
      <c r="C69" s="51"/>
      <c r="D69"/>
      <c r="E69" s="22" t="s">
        <v>892</v>
      </c>
      <c r="F69" s="2">
        <v>258.88</v>
      </c>
      <c r="G69" s="2">
        <v>269.27</v>
      </c>
      <c r="H69">
        <v>0</v>
      </c>
      <c r="I69" s="2">
        <v>0</v>
      </c>
      <c r="J69" s="2">
        <v>0</v>
      </c>
      <c r="K69" s="2">
        <v>423.00000000000364</v>
      </c>
      <c r="L69" s="132">
        <v>0</v>
      </c>
      <c r="M69" s="2">
        <v>423.00000000000364</v>
      </c>
      <c r="N69">
        <v>0</v>
      </c>
      <c r="P69" s="132">
        <v>1.9900000000000001E-2</v>
      </c>
      <c r="Q69" s="132">
        <v>1.18E-2</v>
      </c>
      <c r="R69" s="2">
        <v>16.34</v>
      </c>
      <c r="T69" s="48"/>
      <c r="W69" s="655"/>
      <c r="X69" s="885"/>
      <c r="Y69" s="885"/>
      <c r="AC69"/>
      <c r="AD69"/>
      <c r="AE69"/>
      <c r="AF69"/>
      <c r="AG69"/>
    </row>
    <row r="70" spans="1:33" ht="21.95" customHeight="1" x14ac:dyDescent="0.25">
      <c r="A70" s="50"/>
      <c r="B70" s="50"/>
      <c r="C70" s="51"/>
      <c r="D70"/>
      <c r="E70" s="22" t="s">
        <v>300</v>
      </c>
      <c r="F70" s="2">
        <v>219.34</v>
      </c>
      <c r="G70" s="2">
        <v>188.3</v>
      </c>
      <c r="H70">
        <v>0</v>
      </c>
      <c r="I70" s="2">
        <v>0</v>
      </c>
      <c r="J70" s="2">
        <v>0</v>
      </c>
      <c r="K70" s="2">
        <v>0</v>
      </c>
      <c r="L70" s="132">
        <v>0</v>
      </c>
      <c r="M70" s="2">
        <v>720.56000000000131</v>
      </c>
      <c r="N70">
        <v>0</v>
      </c>
      <c r="P70" s="132">
        <v>0</v>
      </c>
      <c r="Q70" s="132">
        <v>1.83E-2</v>
      </c>
      <c r="T70" s="48"/>
      <c r="W70" s="655"/>
      <c r="X70" s="885"/>
      <c r="Y70" s="885"/>
      <c r="AC70"/>
      <c r="AD70"/>
      <c r="AE70"/>
      <c r="AF70"/>
      <c r="AG70"/>
    </row>
    <row r="71" spans="1:33" ht="21.95" customHeight="1" x14ac:dyDescent="0.25">
      <c r="A71" s="50"/>
      <c r="B71" s="50"/>
      <c r="C71" s="51"/>
      <c r="D71"/>
      <c r="E71" s="22" t="s">
        <v>668</v>
      </c>
      <c r="F71" s="2">
        <v>51.39</v>
      </c>
      <c r="G71" s="2">
        <v>54.43</v>
      </c>
      <c r="H71">
        <v>0</v>
      </c>
      <c r="I71" s="2">
        <v>0</v>
      </c>
      <c r="J71" s="2">
        <v>0</v>
      </c>
      <c r="K71" s="2">
        <v>0</v>
      </c>
      <c r="L71" s="132">
        <v>0</v>
      </c>
      <c r="M71" s="2">
        <v>329.55999999999949</v>
      </c>
      <c r="N71">
        <v>0</v>
      </c>
      <c r="P71" s="132">
        <v>1.78E-2</v>
      </c>
      <c r="Q71" s="132">
        <v>2.1499999999999998E-2</v>
      </c>
      <c r="T71" s="48"/>
      <c r="W71" s="655"/>
      <c r="X71" s="885"/>
      <c r="Y71" s="885"/>
      <c r="Z71" s="885"/>
    </row>
    <row r="72" spans="1:33" ht="21.95" customHeight="1" x14ac:dyDescent="0.25">
      <c r="A72" s="50"/>
      <c r="B72" s="51"/>
      <c r="C72" s="51"/>
      <c r="D72"/>
      <c r="E72" s="22" t="s">
        <v>711</v>
      </c>
      <c r="F72" s="2">
        <v>50.48</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5"/>
      <c r="Y72" s="885"/>
      <c r="Z72" s="885"/>
    </row>
    <row r="73" spans="1:33" ht="21.95" customHeight="1" x14ac:dyDescent="0.25">
      <c r="A73" s="50"/>
      <c r="B73" s="50"/>
      <c r="C73" s="51"/>
      <c r="D73"/>
      <c r="E73" s="22" t="s">
        <v>920</v>
      </c>
      <c r="F73" s="2">
        <v>38.799999999999997</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5"/>
      <c r="Y73" s="885"/>
    </row>
    <row r="74" spans="1:33" ht="21.95" customHeight="1" x14ac:dyDescent="0.25">
      <c r="A74" s="51"/>
      <c r="B74" s="51"/>
      <c r="C74" s="51"/>
      <c r="D74" s="703"/>
      <c r="E74" s="22" t="s">
        <v>55</v>
      </c>
      <c r="F74" s="2">
        <v>63.14</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5"/>
      <c r="Y74" s="885"/>
    </row>
    <row r="75" spans="1:33" ht="21.95" customHeight="1" x14ac:dyDescent="0.25">
      <c r="A75" s="50"/>
      <c r="B75" s="51"/>
      <c r="C75" s="51"/>
      <c r="D75"/>
      <c r="E75" s="22" t="s">
        <v>824</v>
      </c>
      <c r="F75" s="2">
        <v>114.37</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T75" s="48"/>
      <c r="W75" s="655"/>
      <c r="X75" s="885"/>
      <c r="Y75" s="885"/>
    </row>
    <row r="76" spans="1:33" ht="21.95" customHeight="1" x14ac:dyDescent="0.25">
      <c r="A76" s="51"/>
      <c r="B76" s="50"/>
      <c r="C76" s="51"/>
      <c r="D76"/>
      <c r="E76" s="22" t="s">
        <v>193</v>
      </c>
      <c r="F76" s="2">
        <v>22.66</v>
      </c>
      <c r="G76" s="2">
        <v>23.9</v>
      </c>
      <c r="H76">
        <v>0</v>
      </c>
      <c r="I76" s="2">
        <v>0</v>
      </c>
      <c r="J76" s="2">
        <v>0</v>
      </c>
      <c r="K76" s="2">
        <v>0</v>
      </c>
      <c r="L76" s="132">
        <v>0</v>
      </c>
      <c r="M76" s="2">
        <v>7328.5800000000963</v>
      </c>
      <c r="N76">
        <v>0</v>
      </c>
      <c r="P76" s="132">
        <v>2.3430962343096239E-2</v>
      </c>
      <c r="Q76" s="132">
        <v>7.2700000000000001E-2</v>
      </c>
      <c r="R76" s="2">
        <v>11.518072289156624</v>
      </c>
      <c r="S76" s="29">
        <v>43358</v>
      </c>
      <c r="T76" s="48"/>
      <c r="W76" s="655"/>
      <c r="X76" s="885"/>
      <c r="Y76" s="885"/>
    </row>
    <row r="77" spans="1:33" ht="21.95" customHeight="1" x14ac:dyDescent="0.25">
      <c r="A77" s="50"/>
      <c r="B77" s="51"/>
      <c r="C77" s="51"/>
      <c r="D77"/>
      <c r="E77" s="22" t="s">
        <v>919</v>
      </c>
      <c r="F77" s="2">
        <v>254.84</v>
      </c>
      <c r="G77" s="2">
        <v>230.84</v>
      </c>
      <c r="H77">
        <v>0</v>
      </c>
      <c r="I77" s="2">
        <v>0</v>
      </c>
      <c r="J77" s="2">
        <v>0</v>
      </c>
      <c r="K77" s="2">
        <v>725.41999999999462</v>
      </c>
      <c r="L77" s="132">
        <v>0</v>
      </c>
      <c r="M77" s="2">
        <v>725.41999999999462</v>
      </c>
      <c r="N77">
        <v>0</v>
      </c>
      <c r="O77" t="s">
        <v>1369</v>
      </c>
      <c r="P77" s="132">
        <v>8.3174493155432332E-3</v>
      </c>
      <c r="Q77" s="132">
        <v>1.12E-2</v>
      </c>
      <c r="R77" s="2">
        <v>26.779582366589331</v>
      </c>
      <c r="S77" s="29">
        <v>43426</v>
      </c>
      <c r="W77" s="655"/>
      <c r="X77" s="885"/>
      <c r="Y77" s="885"/>
    </row>
    <row r="78" spans="1:33" ht="21.95" customHeight="1" x14ac:dyDescent="0.25">
      <c r="A78" s="50"/>
      <c r="B78" s="50"/>
      <c r="C78" s="51"/>
      <c r="D78"/>
      <c r="E78" s="22" t="s">
        <v>897</v>
      </c>
      <c r="F78" s="2">
        <v>91.67</v>
      </c>
      <c r="G78" s="2">
        <v>89.52</v>
      </c>
      <c r="H78">
        <v>0</v>
      </c>
      <c r="I78" s="2">
        <v>0</v>
      </c>
      <c r="J78" s="2">
        <v>0</v>
      </c>
      <c r="K78" s="2">
        <v>870.23999999999796</v>
      </c>
      <c r="L78" s="132">
        <v>0</v>
      </c>
      <c r="M78" s="2">
        <v>870.23999999999796</v>
      </c>
      <c r="N78">
        <v>0</v>
      </c>
      <c r="P78" s="132">
        <v>1.0723860589812333E-2</v>
      </c>
      <c r="Q78" s="132">
        <v>1.18E-2</v>
      </c>
      <c r="R78" s="2">
        <v>25.216901408450703</v>
      </c>
      <c r="W78" s="655"/>
      <c r="X78" s="885"/>
      <c r="Y78" s="885"/>
    </row>
    <row r="79" spans="1:33" ht="21.95" customHeight="1" x14ac:dyDescent="0.25">
      <c r="A79" s="50"/>
      <c r="B79" s="50"/>
      <c r="C79" s="50"/>
      <c r="D79"/>
      <c r="E79" s="22" t="s">
        <v>192</v>
      </c>
      <c r="F79" s="2">
        <v>80.28</v>
      </c>
      <c r="G79" s="2">
        <v>86.82</v>
      </c>
      <c r="H79">
        <v>0</v>
      </c>
      <c r="I79" s="2">
        <v>0</v>
      </c>
      <c r="J79" s="2">
        <v>0</v>
      </c>
      <c r="K79" s="2">
        <v>0</v>
      </c>
      <c r="L79" s="132">
        <v>0</v>
      </c>
      <c r="M79" s="2">
        <v>785.90999999999985</v>
      </c>
      <c r="N79">
        <v>0</v>
      </c>
      <c r="P79" s="132">
        <v>1.29E-2</v>
      </c>
      <c r="Q79" s="132">
        <v>1.12E-2</v>
      </c>
      <c r="T79" s="48"/>
      <c r="W79" s="655"/>
      <c r="X79" s="885"/>
      <c r="Y79" s="885"/>
      <c r="AC79"/>
      <c r="AD79"/>
      <c r="AE79"/>
      <c r="AF79"/>
      <c r="AG79"/>
    </row>
    <row r="80" spans="1:33" ht="21.95" customHeight="1" x14ac:dyDescent="0.25">
      <c r="A80" s="50"/>
      <c r="B80" s="51"/>
      <c r="C80" s="51"/>
      <c r="D80"/>
      <c r="E80" s="22" t="s">
        <v>22</v>
      </c>
      <c r="F80" s="2">
        <v>59.82</v>
      </c>
      <c r="G80" s="2">
        <v>63.01</v>
      </c>
      <c r="H80">
        <v>0</v>
      </c>
      <c r="I80" s="2">
        <v>0</v>
      </c>
      <c r="J80" s="2">
        <v>0</v>
      </c>
      <c r="K80" s="2">
        <v>0</v>
      </c>
      <c r="L80" s="132">
        <v>0</v>
      </c>
      <c r="M80" s="2">
        <v>3178.8000000000466</v>
      </c>
      <c r="N80">
        <v>0</v>
      </c>
      <c r="P80" s="132">
        <v>2.07E-2</v>
      </c>
      <c r="Q80" s="132">
        <v>3.0000000000000001E-3</v>
      </c>
      <c r="T80" s="48"/>
      <c r="W80" s="655"/>
      <c r="X80" s="885"/>
      <c r="Y80" s="885"/>
    </row>
    <row r="81" spans="1:33" ht="21.95" customHeight="1" x14ac:dyDescent="0.25">
      <c r="A81" s="50"/>
      <c r="B81" s="50"/>
      <c r="C81" s="51"/>
      <c r="D81"/>
      <c r="E81" s="22" t="s">
        <v>200</v>
      </c>
      <c r="F81" s="2">
        <v>18.53</v>
      </c>
      <c r="G81" s="2">
        <v>19.489999999999998</v>
      </c>
      <c r="H81">
        <v>0</v>
      </c>
      <c r="I81" s="2">
        <v>0</v>
      </c>
      <c r="J81" s="2">
        <v>0</v>
      </c>
      <c r="K81" s="2">
        <v>0</v>
      </c>
      <c r="L81" s="132">
        <v>0</v>
      </c>
      <c r="M81" s="2">
        <v>555.54</v>
      </c>
      <c r="N81">
        <v>0</v>
      </c>
      <c r="P81" s="132">
        <v>0</v>
      </c>
      <c r="Q81" s="132">
        <v>4.7999999999999996E-3</v>
      </c>
      <c r="W81" s="655"/>
      <c r="X81" s="885"/>
      <c r="Y81" s="885"/>
      <c r="Z81" s="885"/>
    </row>
    <row r="82" spans="1:33" ht="21.95" customHeight="1" x14ac:dyDescent="0.25">
      <c r="A82" s="50"/>
      <c r="B82" s="50"/>
      <c r="C82" s="51"/>
      <c r="D82"/>
      <c r="E82" s="22" t="s">
        <v>219</v>
      </c>
      <c r="F82" s="2">
        <v>51.55</v>
      </c>
      <c r="G82" s="2">
        <v>55.08</v>
      </c>
      <c r="H82">
        <v>0</v>
      </c>
      <c r="I82" s="2">
        <v>0</v>
      </c>
      <c r="J82" s="2">
        <v>0</v>
      </c>
      <c r="K82" s="2">
        <v>0</v>
      </c>
      <c r="L82" s="132">
        <v>0</v>
      </c>
      <c r="M82" s="2">
        <v>257.64999999999964</v>
      </c>
      <c r="N82">
        <v>0</v>
      </c>
      <c r="P82" s="132">
        <v>0</v>
      </c>
      <c r="Q82" s="132">
        <v>4.4999999999999997E-3</v>
      </c>
      <c r="T82" s="48"/>
      <c r="W82" s="655"/>
      <c r="X82" s="885"/>
      <c r="Y82" s="885"/>
    </row>
    <row r="83" spans="1:33" ht="21.95" customHeight="1" x14ac:dyDescent="0.25">
      <c r="A83" s="50"/>
      <c r="B83" s="51"/>
      <c r="C83" s="51"/>
      <c r="D83"/>
      <c r="E83" s="22" t="s">
        <v>709</v>
      </c>
      <c r="F83" s="2">
        <v>61.75</v>
      </c>
      <c r="G83" s="2">
        <v>69.16</v>
      </c>
      <c r="H83">
        <v>0</v>
      </c>
      <c r="I83" s="2">
        <v>0</v>
      </c>
      <c r="J83" s="2">
        <v>0</v>
      </c>
      <c r="K83" s="2">
        <v>791.77999999999884</v>
      </c>
      <c r="L83" s="132">
        <v>0</v>
      </c>
      <c r="M83" s="2">
        <v>1832.4999999999927</v>
      </c>
      <c r="N83">
        <v>0</v>
      </c>
      <c r="O83" t="s">
        <v>1388</v>
      </c>
      <c r="P83" s="132">
        <v>0</v>
      </c>
      <c r="Q83" s="132">
        <v>5.4199999999999998E-2</v>
      </c>
      <c r="R83" s="2">
        <v>20.222222222222221</v>
      </c>
    </row>
    <row r="84" spans="1:33" ht="21.95" customHeight="1" x14ac:dyDescent="0.25">
      <c r="A84" s="50"/>
      <c r="B84" s="50"/>
      <c r="C84" s="51"/>
      <c r="D84"/>
      <c r="E84" s="22" t="s">
        <v>34</v>
      </c>
      <c r="F84" s="2">
        <v>43.55</v>
      </c>
      <c r="G84" s="2">
        <v>39.42</v>
      </c>
      <c r="H84">
        <v>0</v>
      </c>
      <c r="I84" s="2">
        <v>0</v>
      </c>
      <c r="J84" s="2">
        <v>0</v>
      </c>
      <c r="K84" s="2">
        <v>0</v>
      </c>
      <c r="L84" s="132">
        <v>0</v>
      </c>
      <c r="M84" s="2">
        <v>21137.586999999941</v>
      </c>
      <c r="N84">
        <v>0</v>
      </c>
      <c r="P84" s="132">
        <v>0</v>
      </c>
      <c r="Q84" s="132">
        <v>5.1000000000000004E-3</v>
      </c>
      <c r="T84" s="48"/>
      <c r="W84" s="655"/>
      <c r="X84" s="885"/>
      <c r="Y84" s="885"/>
    </row>
    <row r="85" spans="1:33" ht="21.95" customHeight="1" x14ac:dyDescent="0.25">
      <c r="A85" s="50"/>
      <c r="B85" s="50"/>
      <c r="C85" s="51"/>
      <c r="D85"/>
      <c r="E85" s="22" t="s">
        <v>171</v>
      </c>
      <c r="F85" s="2">
        <v>38.99</v>
      </c>
      <c r="G85" s="2">
        <v>43.87</v>
      </c>
      <c r="H85">
        <v>0</v>
      </c>
      <c r="I85" s="2">
        <v>0</v>
      </c>
      <c r="J85" s="2">
        <v>0</v>
      </c>
      <c r="K85" s="2">
        <v>0</v>
      </c>
      <c r="L85" s="132">
        <v>0</v>
      </c>
      <c r="M85" s="2">
        <v>119.92000000000053</v>
      </c>
      <c r="N85">
        <v>0</v>
      </c>
      <c r="P85" s="132">
        <v>3.6400000000000002E-2</v>
      </c>
      <c r="Q85" s="132">
        <v>1.38E-2</v>
      </c>
      <c r="W85" s="655"/>
      <c r="X85" s="885"/>
      <c r="Y85" s="885"/>
    </row>
    <row r="86" spans="1:33" ht="21.95" customHeight="1" x14ac:dyDescent="0.25">
      <c r="A86" s="50"/>
      <c r="B86" s="51"/>
      <c r="C86" s="51"/>
      <c r="D86"/>
      <c r="E86" s="22" t="s">
        <v>27</v>
      </c>
      <c r="F86" s="2">
        <v>46.5</v>
      </c>
      <c r="G86" s="2">
        <v>48.08</v>
      </c>
      <c r="H86">
        <v>0</v>
      </c>
      <c r="I86" s="2">
        <v>0</v>
      </c>
      <c r="J86" s="2">
        <v>0</v>
      </c>
      <c r="K86" s="2">
        <v>0</v>
      </c>
      <c r="L86" s="132">
        <v>0</v>
      </c>
      <c r="M86" s="2">
        <v>1407.5400000000009</v>
      </c>
      <c r="N86">
        <v>0</v>
      </c>
      <c r="P86" s="132">
        <v>3.0200000000000001E-2</v>
      </c>
      <c r="Q86" s="132">
        <v>3.8999999999999998E-3</v>
      </c>
      <c r="T86" s="48"/>
      <c r="W86" s="655"/>
      <c r="X86" s="885"/>
      <c r="Y86" s="885"/>
      <c r="Z86" s="885"/>
    </row>
    <row r="87" spans="1:33" ht="21.95" customHeight="1" x14ac:dyDescent="0.25">
      <c r="A87" s="50"/>
      <c r="B87" s="50"/>
      <c r="C87" s="51"/>
      <c r="D87"/>
      <c r="E87" s="22" t="s">
        <v>42</v>
      </c>
      <c r="F87" s="2">
        <v>166.25</v>
      </c>
      <c r="G87" s="2">
        <v>170.03</v>
      </c>
      <c r="H87">
        <v>0</v>
      </c>
      <c r="I87" s="2">
        <v>0</v>
      </c>
      <c r="J87" s="2">
        <v>0</v>
      </c>
      <c r="K87" s="2">
        <v>0</v>
      </c>
      <c r="L87" s="132">
        <v>0</v>
      </c>
      <c r="M87" s="2">
        <v>128.08999999999833</v>
      </c>
      <c r="N87">
        <v>0</v>
      </c>
      <c r="P87" s="132">
        <v>2.18E-2</v>
      </c>
      <c r="Q87" s="132">
        <v>1.0500000000000001E-2</v>
      </c>
      <c r="W87" s="655"/>
      <c r="X87" s="885"/>
      <c r="Y87" s="885"/>
    </row>
    <row r="88" spans="1:33" ht="21.95" customHeight="1" x14ac:dyDescent="0.25">
      <c r="A88" s="51"/>
      <c r="B88" s="51"/>
      <c r="C88" s="51"/>
      <c r="D88"/>
      <c r="E88" s="22" t="s">
        <v>262</v>
      </c>
      <c r="F88" s="2">
        <v>50.48</v>
      </c>
      <c r="G88" s="2">
        <v>51.95</v>
      </c>
      <c r="H88">
        <v>0</v>
      </c>
      <c r="I88" s="2">
        <v>0</v>
      </c>
      <c r="J88" s="2">
        <v>0</v>
      </c>
      <c r="K88" s="2">
        <v>0</v>
      </c>
      <c r="L88" s="132">
        <v>0</v>
      </c>
      <c r="M88" s="2">
        <v>427.92000000000007</v>
      </c>
      <c r="N88">
        <v>0</v>
      </c>
      <c r="P88" s="132">
        <v>0</v>
      </c>
      <c r="Q88" s="132">
        <v>9.2999999999999992E-3</v>
      </c>
      <c r="W88" s="655"/>
      <c r="X88" s="885"/>
      <c r="Y88" s="885"/>
      <c r="Z88" s="885"/>
      <c r="AC88"/>
      <c r="AD88"/>
      <c r="AE88"/>
      <c r="AF88"/>
      <c r="AG88"/>
    </row>
    <row r="89" spans="1:33" ht="21.95" customHeight="1" x14ac:dyDescent="0.25">
      <c r="A89" s="50"/>
      <c r="B89" s="51"/>
      <c r="C89" s="51"/>
      <c r="D89"/>
      <c r="E89" s="22" t="s">
        <v>169</v>
      </c>
      <c r="F89" s="2">
        <v>76.66</v>
      </c>
      <c r="G89" s="2">
        <v>80.33</v>
      </c>
      <c r="H89">
        <v>0</v>
      </c>
      <c r="I89" s="2">
        <v>0</v>
      </c>
      <c r="J89" s="2">
        <v>0</v>
      </c>
      <c r="K89" s="2">
        <v>0</v>
      </c>
      <c r="L89" s="132">
        <v>0</v>
      </c>
      <c r="M89" s="2">
        <v>1368.9000000000015</v>
      </c>
      <c r="N89">
        <v>0</v>
      </c>
      <c r="P89" s="132">
        <v>1.14E-2</v>
      </c>
      <c r="Q89" s="132">
        <v>-3.0000000000000001E-3</v>
      </c>
      <c r="T89" s="48"/>
      <c r="W89" s="655"/>
      <c r="X89" s="885"/>
      <c r="Y89" s="885"/>
    </row>
    <row r="90" spans="1:33" ht="21.95" customHeight="1" x14ac:dyDescent="0.25">
      <c r="A90" s="50"/>
      <c r="B90" s="51"/>
      <c r="C90" s="51"/>
      <c r="D90"/>
      <c r="E90" s="22" t="s">
        <v>8</v>
      </c>
      <c r="F90" s="2">
        <v>92.48</v>
      </c>
      <c r="G90" s="2">
        <v>94.84</v>
      </c>
      <c r="H90">
        <v>0</v>
      </c>
      <c r="I90" s="2">
        <v>0</v>
      </c>
      <c r="J90" s="2">
        <v>0</v>
      </c>
      <c r="K90" s="2">
        <v>0</v>
      </c>
      <c r="L90" s="132">
        <v>0</v>
      </c>
      <c r="M90" s="2">
        <v>121.94999999999982</v>
      </c>
      <c r="N90">
        <v>0</v>
      </c>
      <c r="P90" s="132">
        <v>1.67E-2</v>
      </c>
      <c r="Q90" s="132">
        <v>7.1999999999999998E-3</v>
      </c>
      <c r="W90" s="655"/>
      <c r="X90" s="885"/>
      <c r="Y90" s="885"/>
      <c r="Z90" s="885"/>
      <c r="AC90"/>
      <c r="AD90"/>
      <c r="AE90"/>
      <c r="AF90"/>
      <c r="AG90"/>
    </row>
    <row r="91" spans="1:33" ht="21.95" customHeight="1" x14ac:dyDescent="0.25">
      <c r="A91" s="50"/>
      <c r="B91" s="50"/>
      <c r="C91" s="50"/>
      <c r="D91"/>
      <c r="E91" s="22" t="s">
        <v>218</v>
      </c>
      <c r="F91" s="2">
        <v>48.18</v>
      </c>
      <c r="G91" s="2">
        <v>46.3</v>
      </c>
      <c r="H91">
        <v>0</v>
      </c>
      <c r="I91" s="2">
        <v>0</v>
      </c>
      <c r="J91" s="2">
        <v>0</v>
      </c>
      <c r="K91" s="2">
        <v>0</v>
      </c>
      <c r="L91" s="132">
        <v>0</v>
      </c>
      <c r="M91" s="2">
        <v>4376.9599999999991</v>
      </c>
      <c r="N91">
        <v>0</v>
      </c>
      <c r="O91" t="s">
        <v>1170</v>
      </c>
      <c r="P91" s="132">
        <v>4.0899999999999999E-2</v>
      </c>
      <c r="Q91" s="132">
        <v>2.69E-2</v>
      </c>
      <c r="T91" s="48"/>
    </row>
    <row r="92" spans="1:33" ht="21.95" customHeight="1" x14ac:dyDescent="0.25">
      <c r="A92" s="50"/>
      <c r="B92" s="50"/>
      <c r="C92" s="51"/>
      <c r="D92"/>
      <c r="E92" s="22" t="s">
        <v>332</v>
      </c>
      <c r="F92" s="2">
        <v>84.21</v>
      </c>
      <c r="G92" s="2">
        <v>88.64</v>
      </c>
      <c r="H92">
        <v>0</v>
      </c>
      <c r="I92" s="2">
        <v>0</v>
      </c>
      <c r="J92" s="2">
        <v>0</v>
      </c>
      <c r="K92" s="2">
        <v>129.92000000000007</v>
      </c>
      <c r="L92" s="132">
        <v>0</v>
      </c>
      <c r="M92" s="2">
        <v>2190.3500000000004</v>
      </c>
      <c r="N92">
        <v>0</v>
      </c>
      <c r="P92" s="132">
        <v>4.3499999999999997E-2</v>
      </c>
      <c r="Q92" s="132">
        <v>1.61E-2</v>
      </c>
      <c r="R92" s="2">
        <v>16.883809523809525</v>
      </c>
      <c r="W92" s="655"/>
      <c r="X92" s="885"/>
      <c r="Y92" s="885"/>
    </row>
    <row r="93" spans="1:33" ht="21.95" customHeight="1" x14ac:dyDescent="0.25">
      <c r="A93" s="50"/>
      <c r="B93" s="50"/>
      <c r="C93" s="51"/>
      <c r="D93"/>
      <c r="E93" s="22" t="s">
        <v>934</v>
      </c>
      <c r="F93" s="2">
        <v>185.48</v>
      </c>
      <c r="G93" s="2">
        <v>191.05</v>
      </c>
      <c r="H93">
        <v>0</v>
      </c>
      <c r="I93" s="2">
        <v>0</v>
      </c>
      <c r="J93" s="2">
        <v>0</v>
      </c>
      <c r="K93" s="2">
        <v>1372.8899999999921</v>
      </c>
      <c r="L93" s="132">
        <v>0</v>
      </c>
      <c r="M93" s="2">
        <v>1372.8899999999921</v>
      </c>
      <c r="N93">
        <v>0</v>
      </c>
      <c r="P93" s="132">
        <v>6.6998168018843236E-3</v>
      </c>
      <c r="Q93" s="132">
        <v>4.1999999999999997E-3</v>
      </c>
      <c r="R93" s="2">
        <v>19.68</v>
      </c>
      <c r="W93" s="655"/>
      <c r="X93" s="885"/>
      <c r="Y93" s="885"/>
    </row>
    <row r="94" spans="1:33" ht="21.95" customHeight="1" x14ac:dyDescent="0.25">
      <c r="A94" s="50"/>
      <c r="B94" s="50"/>
      <c r="C94" s="51"/>
      <c r="D94"/>
      <c r="E94" s="22" t="s">
        <v>174</v>
      </c>
      <c r="F94" s="2">
        <v>288.85000000000002</v>
      </c>
      <c r="G94" s="2">
        <v>298.45999999999998</v>
      </c>
      <c r="H94">
        <v>0</v>
      </c>
      <c r="I94" s="2">
        <v>0</v>
      </c>
      <c r="J94" s="2">
        <v>0</v>
      </c>
      <c r="K94" s="2">
        <v>1100.2300000000032</v>
      </c>
      <c r="L94" s="132">
        <v>0</v>
      </c>
      <c r="M94" s="2">
        <v>1261.0600000000031</v>
      </c>
      <c r="N94">
        <v>0</v>
      </c>
      <c r="P94" s="132">
        <v>1.84E-2</v>
      </c>
      <c r="Q94" s="132">
        <v>8.8000000000000005E-3</v>
      </c>
      <c r="R94" s="2">
        <v>22.958461538461538</v>
      </c>
      <c r="W94" s="655"/>
      <c r="X94" s="885"/>
      <c r="Y94" s="885"/>
    </row>
    <row r="95" spans="1:33" ht="21.95" customHeight="1" x14ac:dyDescent="0.25">
      <c r="A95" s="51"/>
      <c r="B95" s="51"/>
      <c r="C95" s="51"/>
      <c r="D95"/>
      <c r="E95" s="22" t="s">
        <v>1371</v>
      </c>
      <c r="F95" s="2">
        <v>28.24</v>
      </c>
      <c r="G95" s="2">
        <v>34.75</v>
      </c>
      <c r="H95">
        <v>0</v>
      </c>
      <c r="I95" s="2">
        <v>0</v>
      </c>
      <c r="J95" s="2">
        <v>0</v>
      </c>
      <c r="K95" s="2">
        <v>0</v>
      </c>
      <c r="L95" s="132">
        <v>0</v>
      </c>
      <c r="M95" s="2">
        <v>937.36999999999534</v>
      </c>
      <c r="N95">
        <v>0</v>
      </c>
      <c r="P95" s="132">
        <v>0</v>
      </c>
      <c r="Q95" s="132">
        <v>1.9099999999999999E-2</v>
      </c>
      <c r="W95" s="655"/>
      <c r="X95" s="885"/>
      <c r="Y95" s="885"/>
    </row>
    <row r="96" spans="1:33" ht="21.95" customHeight="1" x14ac:dyDescent="0.25">
      <c r="A96" s="50"/>
      <c r="B96" s="50"/>
      <c r="C96" s="51"/>
      <c r="D96"/>
      <c r="E96" s="22" t="s">
        <v>45</v>
      </c>
      <c r="F96" s="2">
        <v>103.22</v>
      </c>
      <c r="G96" s="2">
        <v>104.49</v>
      </c>
      <c r="H96">
        <v>0</v>
      </c>
      <c r="I96" s="2">
        <v>0</v>
      </c>
      <c r="J96" s="2">
        <v>0</v>
      </c>
      <c r="K96" s="2">
        <v>0</v>
      </c>
      <c r="L96" s="132">
        <v>0</v>
      </c>
      <c r="M96" s="2">
        <v>523.61999999999898</v>
      </c>
      <c r="N96">
        <v>0</v>
      </c>
      <c r="P96" s="132">
        <v>1.67E-2</v>
      </c>
      <c r="Q96" s="132">
        <v>7.4000000000000003E-3</v>
      </c>
      <c r="W96" s="655"/>
      <c r="X96" s="885"/>
      <c r="Y96" s="885"/>
      <c r="Z96" s="885"/>
    </row>
    <row r="97" spans="1:33" ht="21.95" customHeight="1" x14ac:dyDescent="0.25">
      <c r="A97" s="50"/>
      <c r="B97" s="50"/>
      <c r="C97" s="51"/>
      <c r="D97"/>
      <c r="E97" s="22" t="s">
        <v>47</v>
      </c>
      <c r="F97" s="2">
        <v>173</v>
      </c>
      <c r="G97" s="2">
        <v>200.94</v>
      </c>
      <c r="H97">
        <v>0</v>
      </c>
      <c r="I97" s="2">
        <v>0</v>
      </c>
      <c r="J97" s="2">
        <v>0</v>
      </c>
      <c r="K97" s="2">
        <v>0</v>
      </c>
      <c r="L97" s="132">
        <v>0</v>
      </c>
      <c r="M97" s="2">
        <v>-168.6200000000008</v>
      </c>
      <c r="N97">
        <v>0</v>
      </c>
      <c r="P97" s="132">
        <v>0</v>
      </c>
      <c r="Q97" s="132">
        <v>1.04E-2</v>
      </c>
      <c r="T97" s="48"/>
      <c r="W97" s="655"/>
      <c r="X97" s="885"/>
      <c r="Y97" s="885"/>
    </row>
    <row r="98" spans="1:33" ht="21.95" customHeight="1" x14ac:dyDescent="0.25">
      <c r="A98" s="50"/>
      <c r="B98" s="50"/>
      <c r="C98" s="51"/>
      <c r="D98"/>
      <c r="E98" s="22" t="s">
        <v>33</v>
      </c>
      <c r="F98" s="2">
        <v>273.77999999999997</v>
      </c>
      <c r="G98" s="2">
        <v>282.66000000000003</v>
      </c>
      <c r="H98">
        <v>0</v>
      </c>
      <c r="I98" s="2">
        <v>0</v>
      </c>
      <c r="J98" s="2">
        <v>0</v>
      </c>
      <c r="K98" s="2">
        <v>0</v>
      </c>
      <c r="L98" s="132">
        <v>0</v>
      </c>
      <c r="M98" s="2">
        <v>780.73999999999796</v>
      </c>
      <c r="N98">
        <v>0</v>
      </c>
      <c r="P98" s="132">
        <v>1.8599999999999998E-2</v>
      </c>
      <c r="Q98" s="132">
        <v>2.7000000000000001E-3</v>
      </c>
      <c r="T98" s="48"/>
      <c r="W98" s="655"/>
      <c r="X98" s="885"/>
      <c r="Y98" s="885"/>
    </row>
    <row r="99" spans="1:33" ht="21.95" customHeight="1" x14ac:dyDescent="0.25">
      <c r="A99" s="50"/>
      <c r="B99" s="51"/>
      <c r="C99" s="51"/>
      <c r="D99"/>
      <c r="E99" s="22" t="s">
        <v>13</v>
      </c>
      <c r="F99" s="2">
        <v>82.94</v>
      </c>
      <c r="G99" s="2">
        <v>90.59</v>
      </c>
      <c r="H99">
        <v>0</v>
      </c>
      <c r="I99" s="2">
        <v>0</v>
      </c>
      <c r="J99" s="2">
        <v>0</v>
      </c>
      <c r="K99" s="2">
        <v>0</v>
      </c>
      <c r="L99" s="132">
        <v>0</v>
      </c>
      <c r="M99" s="2">
        <v>1461.5600000000013</v>
      </c>
      <c r="N99">
        <v>0</v>
      </c>
      <c r="P99" s="132">
        <v>0</v>
      </c>
      <c r="Q99" s="132">
        <v>6.7000000000000002E-3</v>
      </c>
      <c r="W99" s="655"/>
      <c r="X99" s="885"/>
      <c r="Y99" s="885"/>
    </row>
    <row r="100" spans="1:33" ht="21.95" customHeight="1" x14ac:dyDescent="0.25">
      <c r="A100" s="50"/>
      <c r="B100" s="50"/>
      <c r="C100" s="51"/>
      <c r="D100"/>
      <c r="E100" s="22" t="s">
        <v>52</v>
      </c>
      <c r="F100" s="2">
        <v>43.19</v>
      </c>
      <c r="G100" s="2">
        <v>48.23</v>
      </c>
      <c r="H100">
        <v>0</v>
      </c>
      <c r="I100" s="2">
        <v>0</v>
      </c>
      <c r="J100" s="2">
        <v>0</v>
      </c>
      <c r="K100" s="2">
        <v>1824.2300000000032</v>
      </c>
      <c r="L100" s="132">
        <v>0</v>
      </c>
      <c r="M100" s="2">
        <v>2880.9700000000012</v>
      </c>
      <c r="N100">
        <v>0</v>
      </c>
      <c r="O100" t="s">
        <v>1368</v>
      </c>
      <c r="P100" s="132">
        <v>3.9477503628447028E-2</v>
      </c>
      <c r="Q100" s="132">
        <v>2.3599999999999999E-2</v>
      </c>
      <c r="R100" s="2">
        <v>9.8428571428571416</v>
      </c>
      <c r="S100" s="29">
        <v>43323</v>
      </c>
      <c r="V100" s="2"/>
      <c r="W100" s="655"/>
      <c r="X100" s="885"/>
      <c r="Y100" s="885"/>
    </row>
    <row r="101" spans="1:33" ht="21.95" customHeight="1" x14ac:dyDescent="0.25">
      <c r="A101" s="50"/>
      <c r="B101" s="50"/>
      <c r="C101" s="51"/>
      <c r="D101"/>
      <c r="E101" s="22" t="s">
        <v>32</v>
      </c>
      <c r="F101" s="2">
        <v>58.04</v>
      </c>
      <c r="G101" s="2">
        <v>58.7</v>
      </c>
      <c r="H101">
        <v>0</v>
      </c>
      <c r="I101" s="2">
        <v>0</v>
      </c>
      <c r="J101" s="2">
        <v>0</v>
      </c>
      <c r="K101" s="2">
        <v>2229.1399999999994</v>
      </c>
      <c r="L101" s="132">
        <v>0</v>
      </c>
      <c r="M101" s="2">
        <v>3427.6099999999965</v>
      </c>
      <c r="N101">
        <v>0</v>
      </c>
      <c r="P101" s="132">
        <v>2.0783645655877342E-2</v>
      </c>
      <c r="Q101" s="132">
        <v>-5.5999999999999999E-3</v>
      </c>
      <c r="R101" s="2">
        <v>10.624434389140271</v>
      </c>
      <c r="W101" s="655"/>
      <c r="X101" s="885"/>
      <c r="Y101" s="885"/>
      <c r="Z101" s="885"/>
    </row>
    <row r="102" spans="1:33" ht="21.95" customHeight="1" x14ac:dyDescent="0.25">
      <c r="A102" s="50"/>
      <c r="B102" s="51"/>
      <c r="C102" s="51"/>
      <c r="D102"/>
      <c r="E102" s="22" t="s">
        <v>895</v>
      </c>
      <c r="F102" s="2">
        <v>34.97</v>
      </c>
      <c r="G102" s="2">
        <v>34.299999999999997</v>
      </c>
      <c r="H102">
        <v>0</v>
      </c>
      <c r="I102" s="2">
        <v>0</v>
      </c>
      <c r="J102" s="2">
        <v>0</v>
      </c>
      <c r="K102" s="2">
        <v>3232.7200000000012</v>
      </c>
      <c r="L102" s="132">
        <v>0</v>
      </c>
      <c r="M102" s="2">
        <v>3232.7200000000012</v>
      </c>
      <c r="N102">
        <v>0</v>
      </c>
      <c r="O102" t="s">
        <v>1363</v>
      </c>
      <c r="P102" s="132">
        <v>5.830903790087464E-2</v>
      </c>
      <c r="Q102" s="132">
        <v>2.9999999999999997E-4</v>
      </c>
      <c r="R102" s="2">
        <v>9.7999999999999989</v>
      </c>
      <c r="S102" s="29">
        <v>43429</v>
      </c>
      <c r="T102" s="48"/>
      <c r="W102" s="655"/>
      <c r="X102" s="885"/>
      <c r="Y102" s="885"/>
    </row>
    <row r="103" spans="1:33" ht="21.95" customHeight="1" x14ac:dyDescent="0.25">
      <c r="A103" s="50"/>
      <c r="B103" s="50"/>
      <c r="C103" s="51"/>
      <c r="D103"/>
      <c r="E103" s="22" t="s">
        <v>63</v>
      </c>
      <c r="F103" s="2">
        <v>135.19999999999999</v>
      </c>
      <c r="G103" s="2">
        <v>142.44999999999999</v>
      </c>
      <c r="H103">
        <v>0</v>
      </c>
      <c r="I103" s="2">
        <v>0</v>
      </c>
      <c r="J103" s="2">
        <v>0</v>
      </c>
      <c r="K103" s="2">
        <v>0</v>
      </c>
      <c r="L103" s="132">
        <v>0</v>
      </c>
      <c r="M103" s="2">
        <v>257.30999999999949</v>
      </c>
      <c r="N103">
        <v>0</v>
      </c>
      <c r="P103" s="132">
        <v>1.38E-2</v>
      </c>
      <c r="Q103" s="132">
        <v>2.1899999999999999E-2</v>
      </c>
      <c r="W103" s="655"/>
      <c r="X103" s="885"/>
      <c r="Y103" s="885"/>
      <c r="AC103"/>
      <c r="AD103"/>
      <c r="AE103"/>
      <c r="AF103"/>
      <c r="AG103"/>
    </row>
    <row r="104" spans="1:33" ht="21.95" customHeight="1" x14ac:dyDescent="0.25">
      <c r="A104" s="50"/>
      <c r="B104" s="50"/>
      <c r="C104" s="51"/>
      <c r="D104"/>
      <c r="E104" s="22" t="s">
        <v>9</v>
      </c>
      <c r="F104" s="2">
        <v>0.78</v>
      </c>
      <c r="G104" s="2">
        <v>1.77</v>
      </c>
      <c r="H104">
        <v>0</v>
      </c>
      <c r="I104" s="2">
        <v>0</v>
      </c>
      <c r="J104" s="2">
        <v>0</v>
      </c>
      <c r="K104" s="2">
        <v>-8332.1133333333346</v>
      </c>
      <c r="L104" s="132">
        <v>0</v>
      </c>
      <c r="M104" s="2">
        <v>-7897.1833333333343</v>
      </c>
      <c r="N104">
        <v>0</v>
      </c>
      <c r="P104" s="132">
        <v>0.04</v>
      </c>
      <c r="Q104" s="132">
        <v>2.5899999999999999E-2</v>
      </c>
      <c r="W104" s="655"/>
      <c r="X104" s="885"/>
      <c r="Y104" s="885"/>
    </row>
    <row r="105" spans="1:33" ht="21.95" customHeight="1" x14ac:dyDescent="0.25">
      <c r="A105" s="50"/>
      <c r="B105" s="51"/>
      <c r="C105" s="51"/>
      <c r="D105"/>
      <c r="E105" s="22" t="s">
        <v>1319</v>
      </c>
      <c r="F105" s="2">
        <v>80.8</v>
      </c>
      <c r="G105" s="2">
        <v>94.48</v>
      </c>
      <c r="H105">
        <v>0</v>
      </c>
      <c r="I105" s="2">
        <v>0</v>
      </c>
      <c r="J105" s="2">
        <v>0</v>
      </c>
      <c r="K105" s="2">
        <v>149.8799999999992</v>
      </c>
      <c r="L105" s="132">
        <v>0</v>
      </c>
      <c r="M105" s="2">
        <v>149.8799999999992</v>
      </c>
      <c r="N105">
        <v>0</v>
      </c>
      <c r="O105" t="s">
        <v>1374</v>
      </c>
      <c r="P105" s="132">
        <v>1.222692633361558E-2</v>
      </c>
      <c r="Q105" s="132">
        <v>-5.0000000000000001E-3</v>
      </c>
      <c r="W105" s="655"/>
      <c r="X105" s="885"/>
      <c r="Y105" s="885"/>
    </row>
    <row r="106" spans="1:33" ht="21.95" customHeight="1" x14ac:dyDescent="0.25">
      <c r="A106" s="50"/>
      <c r="B106" s="50"/>
      <c r="C106" s="51"/>
      <c r="D106"/>
      <c r="E106" s="22" t="s">
        <v>1277</v>
      </c>
      <c r="F106" s="2">
        <v>41.89</v>
      </c>
      <c r="G106" s="2">
        <v>45.65</v>
      </c>
      <c r="H106">
        <v>0</v>
      </c>
      <c r="I106" s="2">
        <v>0</v>
      </c>
      <c r="J106" s="2">
        <v>0</v>
      </c>
      <c r="K106" s="2">
        <v>1589.75</v>
      </c>
      <c r="L106" s="132">
        <v>0</v>
      </c>
      <c r="M106" s="2">
        <v>1589.75</v>
      </c>
      <c r="N106">
        <v>0</v>
      </c>
      <c r="P106" s="132">
        <v>1.0843373493975904E-3</v>
      </c>
      <c r="Q106" s="132">
        <v>1.2999999999999999E-3</v>
      </c>
      <c r="T106" s="48"/>
      <c r="W106" s="655"/>
      <c r="X106" s="885"/>
      <c r="Y106" s="885"/>
    </row>
    <row r="107" spans="1:33" ht="21.95" customHeight="1" x14ac:dyDescent="0.25">
      <c r="A107" s="50"/>
      <c r="B107" s="50"/>
      <c r="C107" s="51"/>
      <c r="D107"/>
      <c r="E107" s="22" t="s">
        <v>54</v>
      </c>
      <c r="F107" s="2">
        <v>125.05</v>
      </c>
      <c r="G107" s="2">
        <v>132.54</v>
      </c>
      <c r="H107">
        <v>0</v>
      </c>
      <c r="I107" s="2">
        <v>0</v>
      </c>
      <c r="J107" s="2">
        <v>0</v>
      </c>
      <c r="K107" s="2">
        <v>0</v>
      </c>
      <c r="L107" s="132">
        <v>0</v>
      </c>
      <c r="M107" s="2">
        <v>114.84999999999991</v>
      </c>
      <c r="N107">
        <v>0</v>
      </c>
      <c r="P107" s="132">
        <v>2.35E-2</v>
      </c>
      <c r="Q107" s="132">
        <v>9.7999999999999997E-3</v>
      </c>
      <c r="W107" s="655"/>
      <c r="X107" s="885"/>
      <c r="Y107" s="885"/>
    </row>
    <row r="108" spans="1:33" ht="21.95" customHeight="1" x14ac:dyDescent="0.25">
      <c r="A108" s="50"/>
      <c r="B108" s="51"/>
      <c r="C108" s="51"/>
      <c r="D108"/>
      <c r="E108" s="22" t="s">
        <v>51</v>
      </c>
      <c r="F108" s="2">
        <v>245.69</v>
      </c>
      <c r="G108" s="2">
        <v>246.99</v>
      </c>
      <c r="H108">
        <v>0</v>
      </c>
      <c r="I108" s="2">
        <v>0</v>
      </c>
      <c r="J108" s="2">
        <v>0</v>
      </c>
      <c r="K108" s="2">
        <v>0</v>
      </c>
      <c r="L108" s="132">
        <v>0</v>
      </c>
      <c r="M108" s="2">
        <v>176.70000000000073</v>
      </c>
      <c r="N108">
        <v>0</v>
      </c>
      <c r="P108" s="132">
        <v>1.52E-2</v>
      </c>
      <c r="Q108" s="132">
        <v>1.01E-2</v>
      </c>
      <c r="T108" s="48"/>
      <c r="W108" s="655"/>
      <c r="X108" s="885"/>
      <c r="Y108" s="885"/>
    </row>
    <row r="109" spans="1:33" ht="21.95" customHeight="1" x14ac:dyDescent="0.25">
      <c r="A109" s="50"/>
      <c r="B109" s="51"/>
      <c r="C109" s="51"/>
      <c r="D109"/>
      <c r="E109" s="22" t="s">
        <v>1275</v>
      </c>
      <c r="F109" s="2">
        <v>56.62</v>
      </c>
      <c r="G109" s="2">
        <v>58.92</v>
      </c>
      <c r="H109">
        <v>0</v>
      </c>
      <c r="I109" s="2">
        <v>0</v>
      </c>
      <c r="J109" s="2">
        <v>0</v>
      </c>
      <c r="K109" s="2">
        <v>146.78999999999996</v>
      </c>
      <c r="L109" s="132">
        <v>0</v>
      </c>
      <c r="M109" s="2">
        <v>146.78999999999996</v>
      </c>
      <c r="N109">
        <v>0</v>
      </c>
      <c r="P109" s="132">
        <v>1.9606245756958587E-2</v>
      </c>
      <c r="Q109" s="132">
        <v>6.1999999999999998E-3</v>
      </c>
      <c r="W109" s="655"/>
      <c r="X109" s="885"/>
      <c r="Y109" s="885"/>
    </row>
    <row r="110" spans="1:33" ht="21.95" customHeight="1" x14ac:dyDescent="0.25">
      <c r="A110" s="50"/>
      <c r="B110" s="50"/>
      <c r="C110" s="51"/>
      <c r="D110"/>
      <c r="E110" s="22" t="s">
        <v>53</v>
      </c>
      <c r="F110" s="2">
        <v>106.44</v>
      </c>
      <c r="G110" s="2">
        <v>115.17</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54.18</v>
      </c>
      <c r="H111">
        <v>0</v>
      </c>
      <c r="I111" s="2">
        <v>0</v>
      </c>
      <c r="J111" s="2">
        <v>0</v>
      </c>
      <c r="K111" s="2">
        <v>335.65000000000146</v>
      </c>
      <c r="L111" s="132">
        <v>0</v>
      </c>
      <c r="M111" s="2">
        <v>385.60000000000127</v>
      </c>
      <c r="N111">
        <v>0</v>
      </c>
      <c r="O111" t="s">
        <v>1356</v>
      </c>
      <c r="P111" s="132">
        <v>3.6175710594315243E-2</v>
      </c>
      <c r="Q111" s="132">
        <v>1.55E-2</v>
      </c>
      <c r="R111" s="2">
        <v>17.940397350993376</v>
      </c>
      <c r="S111" s="29">
        <v>43320</v>
      </c>
    </row>
    <row r="112" spans="1:33" ht="21.95" customHeight="1" x14ac:dyDescent="0.25">
      <c r="A112" s="50"/>
      <c r="B112" s="50"/>
      <c r="C112" s="51"/>
      <c r="D112"/>
      <c r="E112" s="22" t="s">
        <v>56</v>
      </c>
      <c r="F112" s="2">
        <v>37</v>
      </c>
      <c r="G112" s="2">
        <v>38.5</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300.64999999999998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49.81</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E2:S24">
    <sortCondition ref="E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5" location="AAPL!A1" display="AAPL"/>
    <hyperlink ref="E26" location="ABC!A1" display="ABC"/>
    <hyperlink ref="E27" location="BIIB!A1" display="BIIB"/>
    <hyperlink ref="E28" location="NVR!A1" display="NVR"/>
    <hyperlink ref="E29" location="SIG!A1" display="SIG"/>
    <hyperlink ref="E2" location="ABMD!A1" display="ABMD"/>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GPS!A1" display="GPS"/>
    <hyperlink ref="E39" location="AKAM!A1" display="AKAM"/>
    <hyperlink ref="E40" location="ARNC!A1" display="ARNC"/>
    <hyperlink ref="E3" location="AYI!A1" display="AYI"/>
    <hyperlink ref="E4" location="CTVA!A1" display="CTVA"/>
    <hyperlink ref="E41" location="COST!A1" display="COST"/>
    <hyperlink ref="E42" location="AA!A1" display="AA"/>
    <hyperlink ref="E43" location="ADBE!A1" display="ADBE"/>
    <hyperlink ref="E44" location="AOS!A1" display="AOS"/>
    <hyperlink ref="E45" location="AAP!A1" display="AAP"/>
    <hyperlink ref="E46" location="AZO!A1" display="AZO"/>
    <hyperlink ref="E47" location="CMG!A1" display="CMG"/>
    <hyperlink ref="E5" location="CVS!A1" display="CVS"/>
    <hyperlink ref="E48" location="FDX!A1" display="FDX"/>
    <hyperlink ref="E49" location="PPC!A1" display="PPC"/>
    <hyperlink ref="E50" location="SKX!A1" display="SKX"/>
    <hyperlink ref="E51" location="EOG!A1" display="EOG"/>
    <hyperlink ref="E52" location="CCL!A1" display="CCL"/>
    <hyperlink ref="E6" location="DD!A1" display="DD"/>
    <hyperlink ref="E7" location="DOW!A1" display="DOW"/>
    <hyperlink ref="E53" location="DVN!A1" display="DVN"/>
    <hyperlink ref="E54" location="ET!A1" display="ET"/>
    <hyperlink ref="E13" location="KWEB!A1" display="KWEB"/>
    <hyperlink ref="E55" location="GE!A1" display="GE"/>
    <hyperlink ref="E56" location="XRAY!A1" display="XRAY"/>
    <hyperlink ref="E57" location="ATVI!A1" display="ATVI"/>
    <hyperlink ref="E58" location="CRI!A1" display="CRI"/>
    <hyperlink ref="E10" location="IWM!A1" display="IWM"/>
    <hyperlink ref="E59" location="PXD!A1" display="PXD"/>
    <hyperlink ref="E9" location="IPGP!A1" display="IPGP"/>
    <hyperlink ref="E60" location="SLCA!A1" display="SLCA"/>
    <hyperlink ref="E61" location="XLP!A1" display="XLP"/>
    <hyperlink ref="E62" location="F!A1" display="F"/>
    <hyperlink ref="E63" location="JNJ!A1" display="JNJ"/>
    <hyperlink ref="E64" location="ULTA!A1" display="ULTA"/>
    <hyperlink ref="E65" location="FRC!A1" display="FRC"/>
    <hyperlink ref="E66" location="CMCSA!A1" display="CMCSA"/>
    <hyperlink ref="E67" location="XEC!A1" display="XEC"/>
    <hyperlink ref="E68" location="CPN!A1" display="CPN"/>
    <hyperlink ref="E69" location="DIA!A1" display="DIA"/>
    <hyperlink ref="E70" location="EW!A1" display="EW"/>
    <hyperlink ref="E71" location="TJX!A1" display="TJX"/>
    <hyperlink ref="E72" location="WBA!A1" display="WBA"/>
    <hyperlink ref="E73" location="FL!A1" display="FL"/>
    <hyperlink ref="E74" location="GILD!A1" display="GILD"/>
    <hyperlink ref="E75" location="HAS!A1" display="HAS"/>
    <hyperlink ref="E8" location="IEMG!A1" display="IEMG"/>
    <hyperlink ref="E12" location="KHC!A1" display="KHC"/>
    <hyperlink ref="E76" location="KR!A1" display="KR"/>
    <hyperlink ref="E77" location="MLM!A1" display="MLM"/>
    <hyperlink ref="E11" location="KBWY!A1" display="KBWY"/>
    <hyperlink ref="E78" location="ICE!A1" display="ICE"/>
    <hyperlink ref="E79" location="NKE!A1" display="NKE"/>
    <hyperlink ref="E14" location="MO!A1" display="MO"/>
    <hyperlink ref="E80" location="HES!A1" display="HES"/>
    <hyperlink ref="E15" location="MOS!A1" display="MOS"/>
    <hyperlink ref="E16"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7"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8" location="PDCO!A1" display="PDCO"/>
    <hyperlink ref="E102" location="T!A1" display="T"/>
    <hyperlink ref="E20" location="TEVA!A1" display="TEVA"/>
    <hyperlink ref="E103" location="DIS!A1" display="DIS"/>
    <hyperlink ref="E104" location="FTR!A1" display="FTR"/>
    <hyperlink ref="E19" location="STNE!A1" display="STNE"/>
    <hyperlink ref="E21" location="UVE!A1" display="UVE"/>
    <hyperlink ref="E105" location="TIF!A1" display="TIF"/>
    <hyperlink ref="E106" location="TCEHY!A1" display="TCEHY"/>
    <hyperlink ref="E107" location="UTX!A1" display="UTX"/>
    <hyperlink ref="E108" location="UNH!A1" display="UNH"/>
    <hyperlink ref="E22" location="WFC!A1" display="WFC"/>
    <hyperlink ref="E23" location="WRK!A1" display="WRK"/>
    <hyperlink ref="E109" location="XLB!A1" display="XLB"/>
    <hyperlink ref="E2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3"/>
  <sheetViews>
    <sheetView zoomScaleNormal="100" workbookViewId="0">
      <pane ySplit="1" topLeftCell="A945" activePane="bottomLeft" state="frozen"/>
      <selection activeCell="M33" sqref="M33"/>
      <selection pane="bottomLeft" activeCell="Q969" sqref="Q96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80017.020000000019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N962/(A962/365.25)</f>
        <v>8.7182292074363996E-2</v>
      </c>
      <c r="P962" s="825" t="b">
        <f t="shared" ref="P962" si="1837">L962&gt;D962</f>
        <v>1</v>
      </c>
      <c r="Q962" s="810">
        <f>COUNTIF(P$2:P962, TRUE)/(COUNTIF(P$2:P962,FALSE) + COUNTIF(P$2:P962, TRUE))</f>
        <v>0.48595213319458896</v>
      </c>
      <c r="R962" s="852">
        <v>264453.88</v>
      </c>
      <c r="S962" s="854">
        <f t="shared" ref="S962" si="1838">I962-R962</f>
        <v>18729.119999999995</v>
      </c>
      <c r="T962" s="808"/>
      <c r="U962" s="808"/>
      <c r="V962" s="810">
        <f>STDEV(D$2:D962)*SQRT(252)</f>
        <v>0.14517781290090198</v>
      </c>
      <c r="W962" s="810">
        <f>STDEV(L$2:L962)*SQRT(252)</f>
        <v>0.24290730927840837</v>
      </c>
      <c r="X962" s="809">
        <f t="shared" ref="X962" si="1839">E962/(A962/365.25)/V962</f>
        <v>0.64441945533283185</v>
      </c>
      <c r="Y962" s="809">
        <f t="shared" ref="Y962" si="1840">O962/W962</f>
        <v>0.35891176899267346</v>
      </c>
      <c r="Z962" s="815">
        <f t="shared" ref="Z962" si="1841">-(E962-N962)</f>
        <v>-2.5475011528554914E-2</v>
      </c>
    </row>
    <row r="963" spans="1:26" ht="20.100000000000001" customHeight="1" x14ac:dyDescent="0.2">
      <c r="A963" s="784">
        <f t="shared" si="1828"/>
        <v>1463</v>
      </c>
      <c r="B963" s="803">
        <v>43696</v>
      </c>
      <c r="C963" s="828">
        <v>2923.65</v>
      </c>
      <c r="D963" s="800">
        <f t="shared" ref="D963" si="1842">(C963-C962)/C962</f>
        <v>1.2105875347909861E-2</v>
      </c>
      <c r="E963" s="827">
        <f t="shared" ref="E963" si="1843">(C963-$C$2)/$C$2</f>
        <v>0.39059854264568789</v>
      </c>
      <c r="F963" s="824">
        <v>8002.81</v>
      </c>
      <c r="G963" s="800">
        <f t="shared" ref="G963" si="1844">(F963-F962)/F962</f>
        <v>1.3528385927540514E-2</v>
      </c>
      <c r="H963" s="805">
        <f t="shared" ref="H963" si="1845">(F963-F$2)/F$2</f>
        <v>0.57173635524481037</v>
      </c>
      <c r="I963" s="849">
        <v>290017.02</v>
      </c>
      <c r="J963" s="808">
        <v>210000</v>
      </c>
      <c r="K963" s="808">
        <f t="shared" ref="K963" si="1846">I963-I962-J963+J962</f>
        <v>6834.0200000000186</v>
      </c>
      <c r="L963" s="800">
        <f t="shared" ref="L963" si="1847">K963/I962</f>
        <v>2.4132875207904494E-2</v>
      </c>
      <c r="M963" s="825">
        <f t="shared" ref="M963" si="1848">I963-J963</f>
        <v>80017.020000000019</v>
      </c>
      <c r="N963" s="810">
        <f t="shared" ref="N963" si="1849">M963/J963</f>
        <v>0.38103342857142863</v>
      </c>
      <c r="O963" s="794">
        <f>N963/(A963/365.25)</f>
        <v>9.5128133824821812E-2</v>
      </c>
      <c r="P963" s="825" t="b">
        <f t="shared" ref="P963" si="1850">L963&gt;D963</f>
        <v>1</v>
      </c>
      <c r="Q963" s="810">
        <f>COUNTIF(P$2:P963, TRUE)/(COUNTIF(P$2:P963,FALSE) + COUNTIF(P$2:P963, TRUE))</f>
        <v>0.48648648648648651</v>
      </c>
      <c r="R963" s="852">
        <v>254628.24</v>
      </c>
      <c r="S963" s="854">
        <f t="shared" ref="S963" si="1851">I963-R963</f>
        <v>35388.780000000028</v>
      </c>
      <c r="T963" s="808"/>
      <c r="U963" s="808"/>
      <c r="V963" s="810">
        <f>STDEV(D$2:D963)*SQRT(252)</f>
        <v>0.14522651984110871</v>
      </c>
      <c r="W963" s="810">
        <f>STDEV(L$2:L963)*SQRT(252)</f>
        <v>0.24308525958324595</v>
      </c>
      <c r="X963" s="809">
        <f t="shared" ref="X963" si="1852">E963/(A963/365.25)/V963</f>
        <v>0.67147614253386834</v>
      </c>
      <c r="Y963" s="809">
        <f t="shared" ref="Y963" si="1853">O963/W963</f>
        <v>0.39133649645360186</v>
      </c>
      <c r="Z963" s="815">
        <f t="shared" ref="Z963" si="1854">-(E963-N963)</f>
        <v>-9.5651140742592511E-3</v>
      </c>
    </row>
  </sheetData>
  <conditionalFormatting sqref="L1:L2 L96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3">
    <cfRule type="colorScale" priority="1002">
      <colorScale>
        <cfvo type="min"/>
        <cfvo type="num" val="0"/>
        <cfvo type="max"/>
        <color rgb="FFF8696B"/>
        <color rgb="FFFFEB84"/>
        <color rgb="FF63BE7B"/>
      </colorScale>
    </cfRule>
  </conditionalFormatting>
  <conditionalFormatting sqref="G3:G963">
    <cfRule type="colorScale" priority="1004">
      <colorScale>
        <cfvo type="min"/>
        <cfvo type="num" val="0"/>
        <cfvo type="max"/>
        <color rgb="FFF8696B"/>
        <color rgb="FFFFEB84"/>
        <color rgb="FF63BE7B"/>
      </colorScale>
    </cfRule>
  </conditionalFormatting>
  <conditionalFormatting sqref="L3:L96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74091.154666668313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73183.004666668377</v>
      </c>
      <c r="Q269" s="280"/>
      <c r="R269" s="358"/>
      <c r="S269" s="377">
        <v>43616</v>
      </c>
      <c r="T269" s="337">
        <v>1.2</v>
      </c>
    </row>
    <row r="270" spans="1:21" ht="18" customHeight="1" x14ac:dyDescent="0.25">
      <c r="M270" s="25" t="s">
        <v>143</v>
      </c>
      <c r="N270" s="139">
        <f>Balance!AA2</f>
        <v>80017.020000000019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-6834.0153333316412</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54" priority="7">
      <formula>#REF!&gt;0</formula>
    </cfRule>
    <cfRule type="expression" dxfId="415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52" priority="35">
      <formula>N19&gt;0</formula>
    </cfRule>
    <cfRule type="expression" dxfId="415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50" priority="21">
      <formula>F25&gt;0</formula>
    </cfRule>
    <cfRule type="expression" dxfId="4149" priority="22">
      <formula>F25&lt;0</formula>
    </cfRule>
  </conditionalFormatting>
  <conditionalFormatting sqref="H25:H47">
    <cfRule type="expression" dxfId="4148" priority="19">
      <formula>H25&gt;0</formula>
    </cfRule>
    <cfRule type="expression" dxfId="4147" priority="20">
      <formula>H25&lt;0</formula>
    </cfRule>
  </conditionalFormatting>
  <conditionalFormatting sqref="I25:I27">
    <cfRule type="expression" dxfId="4146" priority="15">
      <formula>I25&gt;0</formula>
    </cfRule>
    <cfRule type="expression" dxfId="4145" priority="16">
      <formula>I25&lt;0</formula>
    </cfRule>
  </conditionalFormatting>
  <conditionalFormatting sqref="Q7">
    <cfRule type="expression" dxfId="4144" priority="5">
      <formula>Q7&gt;0</formula>
    </cfRule>
    <cfRule type="expression" dxfId="4143" priority="6">
      <formula>Q7&lt;0</formula>
    </cfRule>
  </conditionalFormatting>
  <conditionalFormatting sqref="Q8">
    <cfRule type="expression" dxfId="4142" priority="3">
      <formula>Q8&gt;0</formula>
    </cfRule>
    <cfRule type="expression" dxfId="414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40" priority="31">
      <formula>F7&gt;0</formula>
    </cfRule>
    <cfRule type="expression" dxfId="4139" priority="32">
      <formula>F7&lt;0</formula>
    </cfRule>
  </conditionalFormatting>
  <conditionalFormatting sqref="Q8">
    <cfRule type="expression" dxfId="4138" priority="29">
      <formula>Q8&gt;0</formula>
    </cfRule>
    <cfRule type="expression" dxfId="4137" priority="30">
      <formula>Q8&lt;0</formula>
    </cfRule>
  </conditionalFormatting>
  <conditionalFormatting sqref="Q10">
    <cfRule type="expression" dxfId="4136" priority="23">
      <formula>Q10&gt;0</formula>
    </cfRule>
    <cfRule type="expression" dxfId="4135" priority="24">
      <formula>Q10&lt;0</formula>
    </cfRule>
  </conditionalFormatting>
  <conditionalFormatting sqref="J25:J38">
    <cfRule type="expression" dxfId="4134" priority="21">
      <formula>J25&gt;0</formula>
    </cfRule>
    <cfRule type="expression" dxfId="4133" priority="22">
      <formula>J25&lt;0</formula>
    </cfRule>
  </conditionalFormatting>
  <conditionalFormatting sqref="L25:L38">
    <cfRule type="expression" dxfId="4132" priority="17">
      <formula>L25&gt;0</formula>
    </cfRule>
    <cfRule type="expression" dxfId="4131" priority="18">
      <formula>L25&lt;0</formula>
    </cfRule>
  </conditionalFormatting>
  <conditionalFormatting sqref="F93:F114">
    <cfRule type="expression" dxfId="4130" priority="15">
      <formula>F93&gt;0</formula>
    </cfRule>
    <cfRule type="expression" dxfId="4129" priority="16">
      <formula>F93&lt;0</formula>
    </cfRule>
  </conditionalFormatting>
  <conditionalFormatting sqref="H93:H114">
    <cfRule type="expression" dxfId="4128" priority="13">
      <formula>H93&gt;0</formula>
    </cfRule>
    <cfRule type="expression" dxfId="4127" priority="14">
      <formula>H93&lt;0</formula>
    </cfRule>
  </conditionalFormatting>
  <conditionalFormatting sqref="J93:J106">
    <cfRule type="expression" dxfId="4126" priority="11">
      <formula>J93&gt;0</formula>
    </cfRule>
    <cfRule type="expression" dxfId="4125" priority="12">
      <formula>J93&lt;0</formula>
    </cfRule>
  </conditionalFormatting>
  <conditionalFormatting sqref="K93:K106">
    <cfRule type="expression" dxfId="4124" priority="9">
      <formula>K93&gt;0</formula>
    </cfRule>
    <cfRule type="expression" dxfId="4123" priority="10">
      <formula>K93&lt;0</formula>
    </cfRule>
  </conditionalFormatting>
  <conditionalFormatting sqref="L93:L106">
    <cfRule type="expression" dxfId="4122" priority="7">
      <formula>L93&gt;0</formula>
    </cfRule>
    <cfRule type="expression" dxfId="4121" priority="8">
      <formula>L93&lt;0</formula>
    </cfRule>
  </conditionalFormatting>
  <conditionalFormatting sqref="F25:F32">
    <cfRule type="expression" dxfId="4120" priority="5">
      <formula>F25&gt;0</formula>
    </cfRule>
    <cfRule type="expression" dxfId="4119" priority="6">
      <formula>F25&lt;0</formula>
    </cfRule>
  </conditionalFormatting>
  <conditionalFormatting sqref="H25:H32">
    <cfRule type="expression" dxfId="4118" priority="3">
      <formula>H25&gt;0</formula>
    </cfRule>
    <cfRule type="expression" dxfId="4117" priority="4">
      <formula>H25&lt;0</formula>
    </cfRule>
  </conditionalFormatting>
  <conditionalFormatting sqref="H60:H63 F60:F63">
    <cfRule type="expression" dxfId="4116" priority="1">
      <formula>F60&gt;0</formula>
    </cfRule>
    <cfRule type="expression" dxfId="411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14" priority="58">
      <formula>F19&gt;0</formula>
    </cfRule>
    <cfRule type="expression" dxfId="411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12" priority="47">
      <formula>H25&gt;0</formula>
    </cfRule>
    <cfRule type="expression" dxfId="4111" priority="48">
      <formula>H25&lt;0</formula>
    </cfRule>
  </conditionalFormatting>
  <conditionalFormatting sqref="M39">
    <cfRule type="expression" dxfId="4110" priority="45">
      <formula>M39&gt;0</formula>
    </cfRule>
    <cfRule type="expression" dxfId="4109" priority="46">
      <formula>M39&lt;0</formula>
    </cfRule>
  </conditionalFormatting>
  <conditionalFormatting sqref="F61:F67">
    <cfRule type="expression" dxfId="4108" priority="43">
      <formula>F61&gt;0</formula>
    </cfRule>
    <cfRule type="expression" dxfId="4107" priority="44">
      <formula>F61&lt;0</formula>
    </cfRule>
  </conditionalFormatting>
  <conditionalFormatting sqref="H61:H67">
    <cfRule type="expression" dxfId="4106" priority="41">
      <formula>H61&gt;0</formula>
    </cfRule>
    <cfRule type="expression" dxfId="4105" priority="42">
      <formula>H61&lt;0</formula>
    </cfRule>
  </conditionalFormatting>
  <conditionalFormatting sqref="F21:F24">
    <cfRule type="expression" dxfId="4104" priority="39">
      <formula>F21&gt;0</formula>
    </cfRule>
    <cfRule type="expression" dxfId="4103" priority="40">
      <formula>F21&lt;0</formula>
    </cfRule>
  </conditionalFormatting>
  <conditionalFormatting sqref="H21:H24">
    <cfRule type="expression" dxfId="4102" priority="37">
      <formula>H21&gt;0</formula>
    </cfRule>
    <cfRule type="expression" dxfId="4101" priority="38">
      <formula>H21&lt;0</formula>
    </cfRule>
  </conditionalFormatting>
  <conditionalFormatting sqref="I25:I28">
    <cfRule type="expression" dxfId="4100" priority="31">
      <formula>I25&gt;0</formula>
    </cfRule>
    <cfRule type="expression" dxfId="4099" priority="32">
      <formula>I25&lt;0</formula>
    </cfRule>
  </conditionalFormatting>
  <conditionalFormatting sqref="I21:I24">
    <cfRule type="expression" dxfId="4098" priority="29">
      <formula>I21&gt;0</formula>
    </cfRule>
    <cfRule type="expression" dxfId="4097" priority="30">
      <formula>I21&lt;0</formula>
    </cfRule>
  </conditionalFormatting>
  <conditionalFormatting sqref="H29">
    <cfRule type="expression" dxfId="4096" priority="27">
      <formula>H29&gt;0</formula>
    </cfRule>
    <cfRule type="expression" dxfId="4095" priority="28">
      <formula>H29&lt;0</formula>
    </cfRule>
  </conditionalFormatting>
  <conditionalFormatting sqref="H30">
    <cfRule type="expression" dxfId="4094" priority="25">
      <formula>H30&gt;0</formula>
    </cfRule>
    <cfRule type="expression" dxfId="4093" priority="26">
      <formula>H30&lt;0</formula>
    </cfRule>
  </conditionalFormatting>
  <conditionalFormatting sqref="H31">
    <cfRule type="expression" dxfId="4092" priority="23">
      <formula>H31&gt;0</formula>
    </cfRule>
    <cfRule type="expression" dxfId="4091" priority="24">
      <formula>H31&lt;0</formula>
    </cfRule>
  </conditionalFormatting>
  <conditionalFormatting sqref="Q7">
    <cfRule type="expression" dxfId="4090" priority="21">
      <formula>Q7&gt;0</formula>
    </cfRule>
    <cfRule type="expression" dxfId="4089" priority="22">
      <formula>Q7&lt;0</formula>
    </cfRule>
  </conditionalFormatting>
  <conditionalFormatting sqref="Q8">
    <cfRule type="expression" dxfId="4088" priority="19">
      <formula>Q8&gt;0</formula>
    </cfRule>
    <cfRule type="expression" dxfId="4087" priority="20">
      <formula>Q8&lt;0</formula>
    </cfRule>
  </conditionalFormatting>
  <conditionalFormatting sqref="F73:F82">
    <cfRule type="expression" dxfId="4086" priority="17">
      <formula>F73&gt;0</formula>
    </cfRule>
    <cfRule type="expression" dxfId="4085" priority="18">
      <formula>F73&lt;0</formula>
    </cfRule>
  </conditionalFormatting>
  <conditionalFormatting sqref="H73:H76">
    <cfRule type="expression" dxfId="4084" priority="15">
      <formula>H73&gt;0</formula>
    </cfRule>
    <cfRule type="expression" dxfId="4083" priority="16">
      <formula>H73&lt;0</formula>
    </cfRule>
  </conditionalFormatting>
  <conditionalFormatting sqref="F69:F72">
    <cfRule type="expression" dxfId="4082" priority="13">
      <formula>F69&gt;0</formula>
    </cfRule>
    <cfRule type="expression" dxfId="4081" priority="14">
      <formula>F69&lt;0</formula>
    </cfRule>
  </conditionalFormatting>
  <conditionalFormatting sqref="H69:H72">
    <cfRule type="expression" dxfId="4080" priority="11">
      <formula>H69&gt;0</formula>
    </cfRule>
    <cfRule type="expression" dxfId="4079" priority="12">
      <formula>H69&lt;0</formula>
    </cfRule>
  </conditionalFormatting>
  <conditionalFormatting sqref="I73:I76">
    <cfRule type="expression" dxfId="4078" priority="9">
      <formula>I73&gt;0</formula>
    </cfRule>
    <cfRule type="expression" dxfId="4077" priority="10">
      <formula>I73&lt;0</formula>
    </cfRule>
  </conditionalFormatting>
  <conditionalFormatting sqref="I69:I72">
    <cfRule type="expression" dxfId="4076" priority="7">
      <formula>I69&gt;0</formula>
    </cfRule>
    <cfRule type="expression" dxfId="4075" priority="8">
      <formula>I69&lt;0</formula>
    </cfRule>
  </conditionalFormatting>
  <conditionalFormatting sqref="H77">
    <cfRule type="expression" dxfId="4074" priority="5">
      <formula>H77&gt;0</formula>
    </cfRule>
    <cfRule type="expression" dxfId="4073" priority="6">
      <formula>H77&lt;0</formula>
    </cfRule>
  </conditionalFormatting>
  <conditionalFormatting sqref="H78">
    <cfRule type="expression" dxfId="4072" priority="3">
      <formula>H78&gt;0</formula>
    </cfRule>
    <cfRule type="expression" dxfId="4071" priority="4">
      <formula>H78&lt;0</formula>
    </cfRule>
  </conditionalFormatting>
  <conditionalFormatting sqref="H79">
    <cfRule type="expression" dxfId="4070" priority="1">
      <formula>H79&gt;0</formula>
    </cfRule>
    <cfRule type="expression" dxfId="406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68" priority="33">
      <formula>F54&gt;0</formula>
    </cfRule>
    <cfRule type="expression" dxfId="4067" priority="34">
      <formula>F54&lt;0</formula>
    </cfRule>
  </conditionalFormatting>
  <conditionalFormatting sqref="Q7">
    <cfRule type="expression" dxfId="4066" priority="31">
      <formula>Q7&gt;0</formula>
    </cfRule>
    <cfRule type="expression" dxfId="4065" priority="32">
      <formula>Q7&lt;0</formula>
    </cfRule>
  </conditionalFormatting>
  <conditionalFormatting sqref="Q8">
    <cfRule type="expression" dxfId="4064" priority="29">
      <formula>Q8&gt;0</formula>
    </cfRule>
    <cfRule type="expression" dxfId="4063" priority="30">
      <formula>Q8&lt;0</formula>
    </cfRule>
  </conditionalFormatting>
  <conditionalFormatting sqref="F31:F53">
    <cfRule type="expression" dxfId="4062" priority="27">
      <formula>F31&gt;0</formula>
    </cfRule>
    <cfRule type="expression" dxfId="4061" priority="28">
      <formula>F31&lt;0</formula>
    </cfRule>
  </conditionalFormatting>
  <conditionalFormatting sqref="H31:H53">
    <cfRule type="expression" dxfId="4060" priority="25">
      <formula>H31&gt;0</formula>
    </cfRule>
    <cfRule type="expression" dxfId="4059" priority="26">
      <formula>H31&lt;0</formula>
    </cfRule>
  </conditionalFormatting>
  <conditionalFormatting sqref="Q10">
    <cfRule type="expression" dxfId="4058" priority="23">
      <formula>Q10&gt;0</formula>
    </cfRule>
    <cfRule type="expression" dxfId="4057" priority="24">
      <formula>Q10&lt;0</formula>
    </cfRule>
  </conditionalFormatting>
  <conditionalFormatting sqref="J25:J38">
    <cfRule type="expression" dxfId="4056" priority="21">
      <formula>J25&gt;0</formula>
    </cfRule>
    <cfRule type="expression" dxfId="4055" priority="22">
      <formula>J25&lt;0</formula>
    </cfRule>
  </conditionalFormatting>
  <conditionalFormatting sqref="L25:L38">
    <cfRule type="expression" dxfId="4054" priority="17">
      <formula>L25&gt;0</formula>
    </cfRule>
    <cfRule type="expression" dxfId="4053" priority="18">
      <formula>L25&lt;0</formula>
    </cfRule>
  </conditionalFormatting>
  <conditionalFormatting sqref="F89:F110">
    <cfRule type="expression" dxfId="4052" priority="15">
      <formula>F89&gt;0</formula>
    </cfRule>
    <cfRule type="expression" dxfId="4051" priority="16">
      <formula>F89&lt;0</formula>
    </cfRule>
  </conditionalFormatting>
  <conditionalFormatting sqref="H89:H110">
    <cfRule type="expression" dxfId="4050" priority="13">
      <formula>H89&gt;0</formula>
    </cfRule>
    <cfRule type="expression" dxfId="4049" priority="14">
      <formula>H89&lt;0</formula>
    </cfRule>
  </conditionalFormatting>
  <conditionalFormatting sqref="J89:J102">
    <cfRule type="expression" dxfId="4048" priority="11">
      <formula>J89&gt;0</formula>
    </cfRule>
    <cfRule type="expression" dxfId="4047" priority="12">
      <formula>J89&lt;0</formula>
    </cfRule>
  </conditionalFormatting>
  <conditionalFormatting sqref="K89:K102">
    <cfRule type="expression" dxfId="4046" priority="9">
      <formula>K89&gt;0</formula>
    </cfRule>
    <cfRule type="expression" dxfId="4045" priority="10">
      <formula>K89&lt;0</formula>
    </cfRule>
  </conditionalFormatting>
  <conditionalFormatting sqref="L89:L102">
    <cfRule type="expression" dxfId="4044" priority="7">
      <formula>L89&gt;0</formula>
    </cfRule>
    <cfRule type="expression" dxfId="4043" priority="8">
      <formula>L89&lt;0</formula>
    </cfRule>
  </conditionalFormatting>
  <conditionalFormatting sqref="F25:F30">
    <cfRule type="expression" dxfId="4042" priority="5">
      <formula>F25&gt;0</formula>
    </cfRule>
    <cfRule type="expression" dxfId="4041" priority="6">
      <formula>F25&lt;0</formula>
    </cfRule>
  </conditionalFormatting>
  <conditionalFormatting sqref="H25:H30">
    <cfRule type="expression" dxfId="4040" priority="3">
      <formula>H25&gt;0</formula>
    </cfRule>
    <cfRule type="expression" dxfId="4039" priority="4">
      <formula>H25&lt;0</formula>
    </cfRule>
  </conditionalFormatting>
  <conditionalFormatting sqref="J45">
    <cfRule type="expression" dxfId="4038" priority="1">
      <formula>J45&gt;0</formula>
    </cfRule>
    <cfRule type="expression" dxfId="403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36" priority="64">
      <formula>N23&gt;0</formula>
    </cfRule>
    <cfRule type="expression" dxfId="403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34" priority="58">
      <formula>F79&gt;0</formula>
    </cfRule>
    <cfRule type="expression" dxfId="4033" priority="59">
      <formula>F79&lt;0</formula>
    </cfRule>
  </conditionalFormatting>
  <conditionalFormatting sqref="H79:H97 H101:H118">
    <cfRule type="expression" dxfId="4032" priority="56">
      <formula>H79&gt;0</formula>
    </cfRule>
    <cfRule type="expression" dxfId="4031" priority="57">
      <formula>H79&lt;0</formula>
    </cfRule>
  </conditionalFormatting>
  <conditionalFormatting sqref="I75:I97 I100:I118">
    <cfRule type="expression" dxfId="4030" priority="54">
      <formula>I75&gt;0</formula>
    </cfRule>
    <cfRule type="expression" dxfId="4029" priority="55">
      <formula>I75&lt;0</formula>
    </cfRule>
  </conditionalFormatting>
  <conditionalFormatting sqref="Q7">
    <cfRule type="expression" dxfId="4028" priority="52">
      <formula>Q7&gt;0</formula>
    </cfRule>
    <cfRule type="expression" dxfId="4027" priority="53">
      <formula>Q7&lt;0</formula>
    </cfRule>
  </conditionalFormatting>
  <conditionalFormatting sqref="Q8">
    <cfRule type="expression" dxfId="4026" priority="50">
      <formula>Q8&gt;0</formula>
    </cfRule>
    <cfRule type="expression" dxfId="4025" priority="51">
      <formula>Q8&lt;0</formula>
    </cfRule>
  </conditionalFormatting>
  <conditionalFormatting sqref="F75:F78">
    <cfRule type="expression" dxfId="4024" priority="48">
      <formula>F75&gt;0</formula>
    </cfRule>
    <cfRule type="expression" dxfId="4023" priority="49">
      <formula>F75&lt;0</formula>
    </cfRule>
  </conditionalFormatting>
  <conditionalFormatting sqref="H75:H78">
    <cfRule type="expression" dxfId="4022" priority="46">
      <formula>H75&gt;0</formula>
    </cfRule>
    <cfRule type="expression" dxfId="4021" priority="47">
      <formula>H75&lt;0</formula>
    </cfRule>
  </conditionalFormatting>
  <conditionalFormatting sqref="F100:F114">
    <cfRule type="expression" dxfId="4020" priority="40">
      <formula>F100&gt;0</formula>
    </cfRule>
    <cfRule type="expression" dxfId="4019" priority="41">
      <formula>F100&lt;0</formula>
    </cfRule>
  </conditionalFormatting>
  <conditionalFormatting sqref="H100:H114">
    <cfRule type="expression" dxfId="4018" priority="38">
      <formula>H100&gt;0</formula>
    </cfRule>
    <cfRule type="expression" dxfId="4017" priority="39">
      <formula>H100&lt;0</formula>
    </cfRule>
  </conditionalFormatting>
  <conditionalFormatting sqref="F29:F67">
    <cfRule type="expression" dxfId="4016" priority="36">
      <formula>F29&gt;0</formula>
    </cfRule>
    <cfRule type="expression" dxfId="4015" priority="37">
      <formula>F29&lt;0</formula>
    </cfRule>
  </conditionalFormatting>
  <conditionalFormatting sqref="H29:H63">
    <cfRule type="expression" dxfId="4014" priority="34">
      <formula>H29&gt;0</formula>
    </cfRule>
    <cfRule type="expression" dxfId="4013" priority="35">
      <formula>H29&lt;0</formula>
    </cfRule>
  </conditionalFormatting>
  <conditionalFormatting sqref="J38:J68">
    <cfRule type="expression" dxfId="4012" priority="32">
      <formula>J38&gt;0</formula>
    </cfRule>
    <cfRule type="expression" dxfId="4011" priority="33">
      <formula>J38&lt;0</formula>
    </cfRule>
  </conditionalFormatting>
  <conditionalFormatting sqref="J43">
    <cfRule type="expression" dxfId="4010" priority="30">
      <formula>J43&gt;0</formula>
    </cfRule>
    <cfRule type="expression" dxfId="4009" priority="31">
      <formula>J43&lt;0</formula>
    </cfRule>
  </conditionalFormatting>
  <conditionalFormatting sqref="Q9">
    <cfRule type="expression" dxfId="4008" priority="24">
      <formula>Q9&gt;0</formula>
    </cfRule>
    <cfRule type="expression" dxfId="4007" priority="25">
      <formula>Q9&lt;0</formula>
    </cfRule>
  </conditionalFormatting>
  <conditionalFormatting sqref="R4">
    <cfRule type="expression" dxfId="4006" priority="26">
      <formula>R4&gt;0</formula>
    </cfRule>
    <cfRule type="expression" dxfId="400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04" priority="21">
      <formula>F120&gt;0</formula>
    </cfRule>
    <cfRule type="expression" dxfId="4003" priority="22">
      <formula>F120&lt;0</formula>
    </cfRule>
  </conditionalFormatting>
  <conditionalFormatting sqref="H120:H160">
    <cfRule type="expression" dxfId="4002" priority="19">
      <formula>H120&gt;0</formula>
    </cfRule>
    <cfRule type="expression" dxfId="4001" priority="20">
      <formula>H120&lt;0</formula>
    </cfRule>
  </conditionalFormatting>
  <conditionalFormatting sqref="J129:J160">
    <cfRule type="expression" dxfId="4000" priority="17">
      <formula>J129&gt;0</formula>
    </cfRule>
    <cfRule type="expression" dxfId="3999" priority="18">
      <formula>J129&lt;0</formula>
    </cfRule>
  </conditionalFormatting>
  <conditionalFormatting sqref="J134">
    <cfRule type="expression" dxfId="3998" priority="15">
      <formula>J134&gt;0</formula>
    </cfRule>
    <cfRule type="expression" dxfId="3997" priority="16">
      <formula>J134&lt;0</formula>
    </cfRule>
  </conditionalFormatting>
  <conditionalFormatting sqref="J31:J40">
    <cfRule type="expression" dxfId="3996" priority="13">
      <formula>J31&gt;0</formula>
    </cfRule>
    <cfRule type="expression" dxfId="3995" priority="14">
      <formula>J31&lt;0</formula>
    </cfRule>
  </conditionalFormatting>
  <conditionalFormatting sqref="J36:J37">
    <cfRule type="expression" dxfId="3994" priority="11">
      <formula>J36&gt;0</formula>
    </cfRule>
    <cfRule type="expression" dxfId="3993" priority="12">
      <formula>J36&lt;0</formula>
    </cfRule>
  </conditionalFormatting>
  <conditionalFormatting sqref="Q10">
    <cfRule type="expression" dxfId="3992" priority="9">
      <formula>Q10&gt;0</formula>
    </cfRule>
    <cfRule type="expression" dxfId="3991" priority="10">
      <formula>Q10&lt;0</formula>
    </cfRule>
  </conditionalFormatting>
  <conditionalFormatting sqref="K38:K55 K57:K68">
    <cfRule type="expression" dxfId="3990" priority="7">
      <formula>K38&gt;0</formula>
    </cfRule>
    <cfRule type="expression" dxfId="3989" priority="8">
      <formula>K38&lt;0</formula>
    </cfRule>
  </conditionalFormatting>
  <conditionalFormatting sqref="K43">
    <cfRule type="expression" dxfId="3988" priority="5">
      <formula>K43&gt;0</formula>
    </cfRule>
    <cfRule type="expression" dxfId="3987" priority="6">
      <formula>K43&lt;0</formula>
    </cfRule>
  </conditionalFormatting>
  <conditionalFormatting sqref="K31:K40">
    <cfRule type="expression" dxfId="3986" priority="3">
      <formula>K31&gt;0</formula>
    </cfRule>
    <cfRule type="expression" dxfId="3985" priority="4">
      <formula>K31&lt;0</formula>
    </cfRule>
  </conditionalFormatting>
  <conditionalFormatting sqref="K36:K37">
    <cfRule type="expression" dxfId="3984" priority="1">
      <formula>K36&gt;0</formula>
    </cfRule>
    <cfRule type="expression" dxfId="398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192.31</v>
      </c>
      <c r="R4" s="420">
        <v>-3.7000000000000002E-3</v>
      </c>
      <c r="T4" s="1">
        <v>43678</v>
      </c>
      <c r="U4" t="s">
        <v>1407</v>
      </c>
    </row>
    <row r="5" spans="1:21" x14ac:dyDescent="0.25">
      <c r="B5" s="70"/>
      <c r="C5" s="4"/>
      <c r="D5" s="3"/>
      <c r="E5" s="3"/>
      <c r="F5" s="3"/>
      <c r="G5" s="70"/>
      <c r="H5" s="159"/>
      <c r="I5" s="3"/>
      <c r="J5" s="3"/>
      <c r="K5" s="3"/>
      <c r="L5" s="4"/>
      <c r="M5" s="4"/>
      <c r="O5" s="11" t="s">
        <v>67</v>
      </c>
      <c r="Q5" s="3">
        <f>Q4*Q2</f>
        <v>7692.4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-1491.7100000000009</v>
      </c>
      <c r="R7">
        <v>20</v>
      </c>
    </row>
    <row r="8" spans="1:21" x14ac:dyDescent="0.25">
      <c r="B8" s="70"/>
      <c r="C8" s="4"/>
      <c r="D8" s="3"/>
      <c r="E8" s="3"/>
      <c r="F8" s="3"/>
      <c r="G8" s="70"/>
      <c r="H8" s="159"/>
      <c r="I8" s="3"/>
      <c r="J8" s="3"/>
      <c r="K8" s="3"/>
      <c r="L8" s="4"/>
      <c r="M8" s="4"/>
      <c r="O8" s="11" t="s">
        <v>179</v>
      </c>
      <c r="P8" s="33"/>
      <c r="Q8" s="2">
        <f>K18+M18-F18+Q2*Q4</f>
        <v>-1491.7100000000009</v>
      </c>
      <c r="T8" s="1"/>
      <c r="U8" s="736"/>
    </row>
    <row r="9" spans="1:21" x14ac:dyDescent="0.25">
      <c r="B9" s="70"/>
      <c r="C9" s="4"/>
      <c r="D9" s="3"/>
      <c r="E9" s="3"/>
      <c r="F9" s="3"/>
      <c r="G9" s="4"/>
      <c r="H9" s="159"/>
      <c r="I9" s="3"/>
      <c r="J9" s="3"/>
      <c r="K9" s="3"/>
      <c r="L9" s="4"/>
      <c r="M9" s="4"/>
      <c r="O9" s="11" t="s">
        <v>204</v>
      </c>
      <c r="Q9" s="132">
        <f>IF(Q2=0, 0, Q8/Q6)</f>
        <v>-0.16242292394145985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211.54100000000003</v>
      </c>
    </row>
    <row r="20" spans="1:20" x14ac:dyDescent="0.25">
      <c r="O20" s="79">
        <v>1.0900000000000001</v>
      </c>
      <c r="P20" s="79">
        <f t="shared" ref="P20:P39" si="0">O20*$Q$4</f>
        <v>209.61790000000002</v>
      </c>
    </row>
    <row r="21" spans="1:20" x14ac:dyDescent="0.25">
      <c r="O21" s="79">
        <v>1.08</v>
      </c>
      <c r="P21" s="79">
        <f t="shared" si="0"/>
        <v>207.69480000000001</v>
      </c>
      <c r="T21" s="1"/>
    </row>
    <row r="22" spans="1:20" x14ac:dyDescent="0.25">
      <c r="O22" s="79">
        <v>1.07</v>
      </c>
      <c r="P22" s="79">
        <f t="shared" si="0"/>
        <v>205.77170000000001</v>
      </c>
    </row>
    <row r="23" spans="1:20" x14ac:dyDescent="0.25">
      <c r="O23" s="79">
        <v>1.06</v>
      </c>
      <c r="P23" s="79">
        <f t="shared" si="0"/>
        <v>203.8486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201.9255</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200.00240000000002</v>
      </c>
    </row>
    <row r="26" spans="1:20" x14ac:dyDescent="0.25">
      <c r="B26" s="162">
        <v>43626</v>
      </c>
      <c r="C26" s="10">
        <v>0</v>
      </c>
      <c r="D26" s="39">
        <v>252.2</v>
      </c>
      <c r="E26" s="39">
        <v>275.81</v>
      </c>
      <c r="F26" s="39"/>
      <c r="G26" s="39"/>
      <c r="H26" s="177"/>
      <c r="I26" s="39"/>
      <c r="J26" s="39">
        <v>476.09</v>
      </c>
      <c r="K26" s="39"/>
      <c r="L26" s="39"/>
      <c r="O26" s="79">
        <v>1.03</v>
      </c>
      <c r="P26" s="79">
        <f t="shared" si="0"/>
        <v>198.07930000000002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196.15620000000001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194.23310000000001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192.31</v>
      </c>
      <c r="T29" s="154"/>
    </row>
    <row r="30" spans="1:20" x14ac:dyDescent="0.25">
      <c r="B30" s="162"/>
      <c r="C30" s="10"/>
      <c r="D30" s="39"/>
      <c r="E30" s="39"/>
      <c r="F30" s="39"/>
      <c r="G30" s="39"/>
      <c r="H30" s="177"/>
      <c r="I30" s="39"/>
      <c r="J30" s="39"/>
      <c r="K30" s="39"/>
      <c r="L30" s="39"/>
      <c r="O30" s="79">
        <v>0.99</v>
      </c>
      <c r="P30" s="79">
        <f t="shared" si="0"/>
        <v>190.3869</v>
      </c>
      <c r="T30" s="154"/>
    </row>
    <row r="31" spans="1:20" x14ac:dyDescent="0.25">
      <c r="B31" s="162"/>
      <c r="C31" s="10"/>
      <c r="D31" s="39"/>
      <c r="E31" s="39"/>
      <c r="F31" s="39"/>
      <c r="G31" s="39"/>
      <c r="H31" s="177"/>
      <c r="I31" s="39"/>
      <c r="J31" s="39"/>
      <c r="K31" s="39"/>
      <c r="L31" s="39"/>
      <c r="O31" s="79">
        <v>0.98</v>
      </c>
      <c r="P31" s="79">
        <f t="shared" si="0"/>
        <v>188.46379999999999</v>
      </c>
    </row>
    <row r="32" spans="1:20" x14ac:dyDescent="0.25">
      <c r="B32" s="162"/>
      <c r="C32" s="10"/>
      <c r="D32" s="39"/>
      <c r="E32" s="39"/>
      <c r="F32" s="39"/>
      <c r="G32" s="39"/>
      <c r="H32" s="177"/>
      <c r="I32" s="39"/>
      <c r="J32" s="39"/>
      <c r="K32" s="39"/>
      <c r="L32" s="39"/>
      <c r="O32" s="79">
        <v>0.97</v>
      </c>
      <c r="P32" s="79">
        <f t="shared" si="0"/>
        <v>186.54069999999999</v>
      </c>
    </row>
    <row r="33" spans="2:17" x14ac:dyDescent="0.25">
      <c r="B33" s="162"/>
      <c r="C33" s="10"/>
      <c r="D33" s="39"/>
      <c r="E33" s="39"/>
      <c r="F33" s="39"/>
      <c r="G33" s="39"/>
      <c r="H33" s="177"/>
      <c r="I33" s="39"/>
      <c r="J33" s="39"/>
      <c r="K33" s="39"/>
      <c r="L33" s="39"/>
      <c r="O33" s="79">
        <v>0.96</v>
      </c>
      <c r="P33" s="79">
        <f t="shared" si="0"/>
        <v>184.61759999999998</v>
      </c>
    </row>
    <row r="34" spans="2:17" x14ac:dyDescent="0.25">
      <c r="B34" s="162"/>
      <c r="C34" s="10"/>
      <c r="D34" s="39"/>
      <c r="E34" s="39"/>
      <c r="F34" s="39"/>
      <c r="G34" s="39"/>
      <c r="H34" s="177"/>
      <c r="I34" s="39"/>
      <c r="J34" s="39"/>
      <c r="K34" s="39"/>
      <c r="L34" s="39"/>
      <c r="O34" s="79">
        <v>0.95</v>
      </c>
      <c r="P34" s="79">
        <f t="shared" si="0"/>
        <v>182.69450000000001</v>
      </c>
    </row>
    <row r="35" spans="2:17" x14ac:dyDescent="0.25">
      <c r="B35" s="162"/>
      <c r="C35" s="10"/>
      <c r="D35" s="39"/>
      <c r="E35" s="39"/>
      <c r="F35" s="39"/>
      <c r="G35" s="39"/>
      <c r="H35" s="177"/>
      <c r="I35" s="39"/>
      <c r="J35" s="39"/>
      <c r="K35" s="39"/>
      <c r="L35" s="39"/>
      <c r="O35" s="79">
        <v>0.94</v>
      </c>
      <c r="P35" s="79">
        <f t="shared" si="0"/>
        <v>180.7714</v>
      </c>
    </row>
    <row r="36" spans="2:17" x14ac:dyDescent="0.25">
      <c r="B36" s="162"/>
      <c r="C36" s="10"/>
      <c r="D36" s="39"/>
      <c r="E36" s="39"/>
      <c r="F36" s="39"/>
      <c r="G36" s="39"/>
      <c r="H36" s="177"/>
      <c r="I36" s="39"/>
      <c r="J36" s="39"/>
      <c r="K36" s="39"/>
      <c r="L36" s="39"/>
      <c r="O36" s="79">
        <v>0.93</v>
      </c>
      <c r="P36" s="79">
        <f t="shared" si="0"/>
        <v>178.84830000000002</v>
      </c>
    </row>
    <row r="37" spans="2:17" x14ac:dyDescent="0.25">
      <c r="B37" s="162"/>
      <c r="C37" s="10"/>
      <c r="D37" s="39"/>
      <c r="E37" s="39"/>
      <c r="F37" s="39"/>
      <c r="G37" s="39"/>
      <c r="H37" s="177"/>
      <c r="I37" s="39"/>
      <c r="J37" s="39"/>
      <c r="K37" s="39"/>
      <c r="L37" s="39"/>
      <c r="O37" s="79">
        <v>0.92</v>
      </c>
      <c r="P37" s="79">
        <f t="shared" si="0"/>
        <v>176.92520000000002</v>
      </c>
    </row>
    <row r="38" spans="2:17" x14ac:dyDescent="0.25">
      <c r="B38" s="162"/>
      <c r="C38" s="10"/>
      <c r="D38" s="39"/>
      <c r="E38" s="39"/>
      <c r="F38" s="39"/>
      <c r="G38" s="39"/>
      <c r="H38" s="177"/>
      <c r="I38" s="39"/>
      <c r="J38" s="39"/>
      <c r="K38" s="39"/>
      <c r="L38" s="39"/>
      <c r="O38" s="79">
        <v>0.91</v>
      </c>
      <c r="P38" s="79">
        <f t="shared" si="0"/>
        <v>175.00210000000001</v>
      </c>
    </row>
    <row r="39" spans="2:17" x14ac:dyDescent="0.25">
      <c r="B39" s="162"/>
      <c r="C39" s="10"/>
      <c r="D39" s="39"/>
      <c r="E39" s="39"/>
      <c r="F39" s="39"/>
      <c r="G39" s="39"/>
      <c r="H39" s="177"/>
      <c r="I39" s="39"/>
      <c r="J39" s="39"/>
      <c r="K39" s="39"/>
      <c r="L39" s="39"/>
      <c r="O39" s="79">
        <v>0.9</v>
      </c>
      <c r="P39" s="79">
        <f t="shared" si="0"/>
        <v>173.07900000000001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82" priority="35">
      <formula>Q7&gt;0</formula>
    </cfRule>
    <cfRule type="expression" dxfId="3981" priority="36">
      <formula>Q7&lt;0</formula>
    </cfRule>
  </conditionalFormatting>
  <conditionalFormatting sqref="Q8">
    <cfRule type="expression" dxfId="3980" priority="33">
      <formula>Q8&gt;0</formula>
    </cfRule>
    <cfRule type="expression" dxfId="3979" priority="34">
      <formula>Q8&lt;0</formula>
    </cfRule>
  </conditionalFormatting>
  <conditionalFormatting sqref="F34:F54 F58:F63">
    <cfRule type="expression" dxfId="3978" priority="31">
      <formula>F34&gt;0</formula>
    </cfRule>
    <cfRule type="expression" dxfId="3977" priority="32">
      <formula>F34&lt;0</formula>
    </cfRule>
  </conditionalFormatting>
  <conditionalFormatting sqref="H34:H54 H58:H63">
    <cfRule type="expression" dxfId="3976" priority="29">
      <formula>H34&gt;0</formula>
    </cfRule>
    <cfRule type="expression" dxfId="3975" priority="30">
      <formula>H34&lt;0</formula>
    </cfRule>
  </conditionalFormatting>
  <conditionalFormatting sqref="Q10">
    <cfRule type="expression" dxfId="3974" priority="27">
      <formula>Q10&gt;0</formula>
    </cfRule>
    <cfRule type="expression" dxfId="3973" priority="28">
      <formula>Q10&lt;0</formula>
    </cfRule>
  </conditionalFormatting>
  <conditionalFormatting sqref="J25:J38">
    <cfRule type="expression" dxfId="3972" priority="25">
      <formula>J25&gt;0</formula>
    </cfRule>
    <cfRule type="expression" dxfId="3971" priority="26">
      <formula>J25&lt;0</formula>
    </cfRule>
  </conditionalFormatting>
  <conditionalFormatting sqref="K25:K35 K37:K38">
    <cfRule type="expression" dxfId="3970" priority="23">
      <formula>K25&gt;0</formula>
    </cfRule>
    <cfRule type="expression" dxfId="3969" priority="24">
      <formula>K25&lt;0</formula>
    </cfRule>
  </conditionalFormatting>
  <conditionalFormatting sqref="F89:F110">
    <cfRule type="expression" dxfId="3968" priority="21">
      <formula>F89&gt;0</formula>
    </cfRule>
    <cfRule type="expression" dxfId="3967" priority="22">
      <formula>F89&lt;0</formula>
    </cfRule>
  </conditionalFormatting>
  <conditionalFormatting sqref="H89:H110">
    <cfRule type="expression" dxfId="3966" priority="19">
      <formula>H89&gt;0</formula>
    </cfRule>
    <cfRule type="expression" dxfId="3965" priority="20">
      <formula>H89&lt;0</formula>
    </cfRule>
  </conditionalFormatting>
  <conditionalFormatting sqref="J89:J102">
    <cfRule type="expression" dxfId="3964" priority="17">
      <formula>J89&gt;0</formula>
    </cfRule>
    <cfRule type="expression" dxfId="3963" priority="18">
      <formula>J89&lt;0</formula>
    </cfRule>
  </conditionalFormatting>
  <conditionalFormatting sqref="K89:K102">
    <cfRule type="expression" dxfId="3962" priority="15">
      <formula>K89&gt;0</formula>
    </cfRule>
    <cfRule type="expression" dxfId="3961" priority="16">
      <formula>K89&lt;0</formula>
    </cfRule>
  </conditionalFormatting>
  <conditionalFormatting sqref="L89:L102">
    <cfRule type="expression" dxfId="3960" priority="13">
      <formula>L89&gt;0</formula>
    </cfRule>
    <cfRule type="expression" dxfId="3959" priority="14">
      <formula>L89&lt;0</formula>
    </cfRule>
  </conditionalFormatting>
  <conditionalFormatting sqref="F25:F26 F30:F33">
    <cfRule type="expression" dxfId="3958" priority="11">
      <formula>F25&gt;0</formula>
    </cfRule>
    <cfRule type="expression" dxfId="3957" priority="12">
      <formula>F25&lt;0</formula>
    </cfRule>
  </conditionalFormatting>
  <conditionalFormatting sqref="H25:H33">
    <cfRule type="expression" dxfId="3956" priority="9">
      <formula>H25&gt;0</formula>
    </cfRule>
    <cfRule type="expression" dxfId="3955" priority="10">
      <formula>H25&lt;0</formula>
    </cfRule>
  </conditionalFormatting>
  <conditionalFormatting sqref="J54">
    <cfRule type="expression" dxfId="3954" priority="7">
      <formula>J54&gt;0</formula>
    </cfRule>
    <cfRule type="expression" dxfId="3953" priority="8">
      <formula>J54&lt;0</formula>
    </cfRule>
  </conditionalFormatting>
  <conditionalFormatting sqref="F55:F57">
    <cfRule type="expression" dxfId="3952" priority="5">
      <formula>F55&gt;0</formula>
    </cfRule>
    <cfRule type="expression" dxfId="3951" priority="6">
      <formula>F55&lt;0</formula>
    </cfRule>
  </conditionalFormatting>
  <conditionalFormatting sqref="H55:H57">
    <cfRule type="expression" dxfId="3950" priority="3">
      <formula>H55&gt;0</formula>
    </cfRule>
    <cfRule type="expression" dxfId="3949" priority="4">
      <formula>H55&lt;0</formula>
    </cfRule>
  </conditionalFormatting>
  <conditionalFormatting sqref="F27:F29">
    <cfRule type="expression" dxfId="3948" priority="1">
      <formula>F27&gt;0</formula>
    </cfRule>
    <cfRule type="expression" dxfId="394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46" priority="9">
      <formula>F36&gt;0</formula>
    </cfRule>
    <cfRule type="expression" dxfId="3945" priority="10">
      <formula>F36&lt;0</formula>
    </cfRule>
  </conditionalFormatting>
  <conditionalFormatting sqref="F25:F35">
    <cfRule type="expression" dxfId="3944" priority="7">
      <formula>F25&gt;0</formula>
    </cfRule>
    <cfRule type="expression" dxfId="3943" priority="8">
      <formula>F25&lt;0</formula>
    </cfRule>
  </conditionalFormatting>
  <conditionalFormatting sqref="H25:H35">
    <cfRule type="expression" dxfId="3942" priority="5">
      <formula>H25&gt;0</formula>
    </cfRule>
    <cfRule type="expression" dxfId="3941" priority="6">
      <formula>H25&lt;0</formula>
    </cfRule>
  </conditionalFormatting>
  <conditionalFormatting sqref="Q7">
    <cfRule type="expression" dxfId="3940" priority="3">
      <formula>Q7&gt;0</formula>
    </cfRule>
    <cfRule type="expression" dxfId="3939" priority="4">
      <formula>Q7&lt;0</formula>
    </cfRule>
  </conditionalFormatting>
  <conditionalFormatting sqref="Q8">
    <cfRule type="expression" dxfId="3938" priority="1">
      <formula>Q8&gt;0</formula>
    </cfRule>
    <cfRule type="expression" dxfId="393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36" priority="37">
      <formula>F25&gt;0</formula>
    </cfRule>
    <cfRule type="expression" dxfId="3935" priority="38">
      <formula>F25&lt;0</formula>
    </cfRule>
  </conditionalFormatting>
  <conditionalFormatting sqref="Q7">
    <cfRule type="expression" dxfId="3934" priority="35">
      <formula>Q7&gt;0</formula>
    </cfRule>
    <cfRule type="expression" dxfId="3933" priority="36">
      <formula>Q7&lt;0</formula>
    </cfRule>
  </conditionalFormatting>
  <conditionalFormatting sqref="Q8">
    <cfRule type="expression" dxfId="3932" priority="33">
      <formula>Q8&gt;0</formula>
    </cfRule>
    <cfRule type="expression" dxfId="3931" priority="34">
      <formula>Q8&lt;0</formula>
    </cfRule>
  </conditionalFormatting>
  <conditionalFormatting sqref="F44:F46">
    <cfRule type="expression" dxfId="3930" priority="31">
      <formula>F44&gt;0</formula>
    </cfRule>
    <cfRule type="expression" dxfId="3929" priority="32">
      <formula>F44&lt;0</formula>
    </cfRule>
  </conditionalFormatting>
  <conditionalFormatting sqref="H44:H46">
    <cfRule type="expression" dxfId="3928" priority="29">
      <formula>H44&gt;0</formula>
    </cfRule>
    <cfRule type="expression" dxfId="3927" priority="30">
      <formula>H44&lt;0</formula>
    </cfRule>
  </conditionalFormatting>
  <conditionalFormatting sqref="F89:F110">
    <cfRule type="expression" dxfId="3926" priority="27">
      <formula>F89&gt;0</formula>
    </cfRule>
    <cfRule type="expression" dxfId="3925" priority="28">
      <formula>F89&lt;0</formula>
    </cfRule>
  </conditionalFormatting>
  <conditionalFormatting sqref="H89:H110">
    <cfRule type="expression" dxfId="3924" priority="25">
      <formula>H89&gt;0</formula>
    </cfRule>
    <cfRule type="expression" dxfId="3923" priority="26">
      <formula>H89&lt;0</formula>
    </cfRule>
  </conditionalFormatting>
  <conditionalFormatting sqref="Q10">
    <cfRule type="expression" dxfId="3922" priority="23">
      <formula>Q10&gt;0</formula>
    </cfRule>
    <cfRule type="expression" dxfId="3921" priority="24">
      <formula>Q10&lt;0</formula>
    </cfRule>
  </conditionalFormatting>
  <conditionalFormatting sqref="J25:J38">
    <cfRule type="expression" dxfId="3920" priority="21">
      <formula>J25&gt;0</formula>
    </cfRule>
    <cfRule type="expression" dxfId="3919" priority="22">
      <formula>J25&lt;0</formula>
    </cfRule>
  </conditionalFormatting>
  <conditionalFormatting sqref="K25:K38">
    <cfRule type="expression" dxfId="3918" priority="19">
      <formula>K25&gt;0</formula>
    </cfRule>
    <cfRule type="expression" dxfId="3917" priority="20">
      <formula>K25&lt;0</formula>
    </cfRule>
  </conditionalFormatting>
  <conditionalFormatting sqref="L25:L38">
    <cfRule type="expression" dxfId="3916" priority="17">
      <formula>L25&gt;0</formula>
    </cfRule>
    <cfRule type="expression" dxfId="3915" priority="18">
      <formula>L25&lt;0</formula>
    </cfRule>
  </conditionalFormatting>
  <conditionalFormatting sqref="J40">
    <cfRule type="expression" dxfId="3914" priority="15">
      <formula>J40&gt;0</formula>
    </cfRule>
    <cfRule type="expression" dxfId="3913" priority="16">
      <formula>J40&lt;0</formula>
    </cfRule>
  </conditionalFormatting>
  <conditionalFormatting sqref="L39">
    <cfRule type="expression" dxfId="3912" priority="11">
      <formula>L39&gt;0</formula>
    </cfRule>
    <cfRule type="expression" dxfId="3911" priority="12">
      <formula>L39&lt;0</formula>
    </cfRule>
  </conditionalFormatting>
  <conditionalFormatting sqref="F39">
    <cfRule type="expression" dxfId="3910" priority="9">
      <formula>F39&gt;0</formula>
    </cfRule>
    <cfRule type="expression" dxfId="3909" priority="10">
      <formula>F39&lt;0</formula>
    </cfRule>
  </conditionalFormatting>
  <conditionalFormatting sqref="H39">
    <cfRule type="expression" dxfId="3908" priority="7">
      <formula>H39&gt;0</formula>
    </cfRule>
    <cfRule type="expression" dxfId="3907" priority="8">
      <formula>H39&lt;0</formula>
    </cfRule>
  </conditionalFormatting>
  <conditionalFormatting sqref="J41">
    <cfRule type="expression" dxfId="3906" priority="5">
      <formula>J41&gt;0</formula>
    </cfRule>
    <cfRule type="expression" dxfId="3905" priority="6">
      <formula>J41&lt;0</formula>
    </cfRule>
  </conditionalFormatting>
  <conditionalFormatting sqref="J43">
    <cfRule type="expression" dxfId="3904" priority="3">
      <formula>J43&gt;0</formula>
    </cfRule>
    <cfRule type="expression" dxfId="3903" priority="4">
      <formula>J43&lt;0</formula>
    </cfRule>
  </conditionalFormatting>
  <conditionalFormatting sqref="J44">
    <cfRule type="expression" dxfId="3902" priority="1">
      <formula>J44&gt;0</formula>
    </cfRule>
    <cfRule type="expression" dxfId="390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00" priority="31">
      <formula>F29&gt;0</formula>
    </cfRule>
    <cfRule type="expression" dxfId="3899" priority="32">
      <formula>F29&lt;0</formula>
    </cfRule>
  </conditionalFormatting>
  <conditionalFormatting sqref="F29 F31:F35">
    <cfRule type="expression" dxfId="3898" priority="33">
      <formula>F29&gt;0</formula>
    </cfRule>
    <cfRule type="expression" dxfId="3897" priority="34">
      <formula>F29&lt;0</formula>
    </cfRule>
  </conditionalFormatting>
  <conditionalFormatting sqref="H29 H31:H35">
    <cfRule type="expression" dxfId="3896" priority="29">
      <formula>H29&gt;0</formula>
    </cfRule>
    <cfRule type="expression" dxfId="3895" priority="30">
      <formula>H29&lt;0</formula>
    </cfRule>
  </conditionalFormatting>
  <conditionalFormatting sqref="F21:F28">
    <cfRule type="expression" dxfId="3894" priority="27">
      <formula>F21&gt;0</formula>
    </cfRule>
    <cfRule type="expression" dxfId="3893" priority="28">
      <formula>F21&lt;0</formula>
    </cfRule>
  </conditionalFormatting>
  <conditionalFormatting sqref="H21:H28">
    <cfRule type="expression" dxfId="3892" priority="25">
      <formula>H21&gt;0</formula>
    </cfRule>
    <cfRule type="expression" dxfId="3891" priority="26">
      <formula>H21&lt;0</formula>
    </cfRule>
  </conditionalFormatting>
  <conditionalFormatting sqref="Q8">
    <cfRule type="expression" dxfId="3890" priority="21">
      <formula>Q8&gt;0</formula>
    </cfRule>
    <cfRule type="expression" dxfId="3889" priority="22">
      <formula>Q8&lt;0</formula>
    </cfRule>
  </conditionalFormatting>
  <conditionalFormatting sqref="Q7">
    <cfRule type="expression" dxfId="3888" priority="23">
      <formula>Q7&gt;0</formula>
    </cfRule>
    <cfRule type="expression" dxfId="3887" priority="24">
      <formula>Q7&lt;0</formula>
    </cfRule>
  </conditionalFormatting>
  <conditionalFormatting sqref="F30">
    <cfRule type="expression" dxfId="3886" priority="19">
      <formula>F30&gt;0</formula>
    </cfRule>
    <cfRule type="expression" dxfId="3885" priority="20">
      <formula>F30&lt;0</formula>
    </cfRule>
  </conditionalFormatting>
  <conditionalFormatting sqref="H30">
    <cfRule type="expression" dxfId="3884" priority="17">
      <formula>H30&gt;0</formula>
    </cfRule>
    <cfRule type="expression" dxfId="3883" priority="18">
      <formula>H30&lt;0</formula>
    </cfRule>
  </conditionalFormatting>
  <conditionalFormatting sqref="F68 F70:F74">
    <cfRule type="expression" dxfId="3882" priority="13">
      <formula>F68&gt;0</formula>
    </cfRule>
    <cfRule type="expression" dxfId="3881" priority="14">
      <formula>F68&lt;0</formula>
    </cfRule>
  </conditionalFormatting>
  <conditionalFormatting sqref="F68 F70:F74">
    <cfRule type="expression" dxfId="3880" priority="15">
      <formula>F68&gt;0</formula>
    </cfRule>
    <cfRule type="expression" dxfId="3879" priority="16">
      <formula>F68&lt;0</formula>
    </cfRule>
  </conditionalFormatting>
  <conditionalFormatting sqref="H68 H70:H74">
    <cfRule type="expression" dxfId="3878" priority="11">
      <formula>H68&gt;0</formula>
    </cfRule>
    <cfRule type="expression" dxfId="3877" priority="12">
      <formula>H68&lt;0</formula>
    </cfRule>
  </conditionalFormatting>
  <conditionalFormatting sqref="F60:F67">
    <cfRule type="expression" dxfId="3876" priority="9">
      <formula>F60&gt;0</formula>
    </cfRule>
    <cfRule type="expression" dxfId="3875" priority="10">
      <formula>F60&lt;0</formula>
    </cfRule>
  </conditionalFormatting>
  <conditionalFormatting sqref="H60:H67">
    <cfRule type="expression" dxfId="3874" priority="7">
      <formula>H60&gt;0</formula>
    </cfRule>
    <cfRule type="expression" dxfId="3873" priority="8">
      <formula>H60&lt;0</formula>
    </cfRule>
  </conditionalFormatting>
  <conditionalFormatting sqref="F69">
    <cfRule type="expression" dxfId="3872" priority="5">
      <formula>F69&gt;0</formula>
    </cfRule>
    <cfRule type="expression" dxfId="3871" priority="6">
      <formula>F69&lt;0</formula>
    </cfRule>
  </conditionalFormatting>
  <conditionalFormatting sqref="H69">
    <cfRule type="expression" dxfId="3870" priority="3">
      <formula>H69&gt;0</formula>
    </cfRule>
    <cfRule type="expression" dxfId="3869" priority="4">
      <formula>H69&lt;0</formula>
    </cfRule>
  </conditionalFormatting>
  <conditionalFormatting sqref="Q10">
    <cfRule type="expression" dxfId="3868" priority="1">
      <formula>Q10&gt;0</formula>
    </cfRule>
    <cfRule type="expression" dxfId="386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66" priority="11">
      <formula>F33&gt;0</formula>
    </cfRule>
    <cfRule type="expression" dxfId="3865" priority="12">
      <formula>F33&lt;0</formula>
    </cfRule>
  </conditionalFormatting>
  <conditionalFormatting sqref="Q7">
    <cfRule type="expression" dxfId="3864" priority="9">
      <formula>Q7&gt;0</formula>
    </cfRule>
    <cfRule type="expression" dxfId="3863" priority="10">
      <formula>Q7&lt;0</formula>
    </cfRule>
  </conditionalFormatting>
  <conditionalFormatting sqref="Q8">
    <cfRule type="expression" dxfId="3862" priority="7">
      <formula>Q8&gt;0</formula>
    </cfRule>
    <cfRule type="expression" dxfId="3861" priority="8">
      <formula>Q8&lt;0</formula>
    </cfRule>
  </conditionalFormatting>
  <conditionalFormatting sqref="F25:F32">
    <cfRule type="expression" dxfId="3860" priority="5">
      <formula>F25&gt;0</formula>
    </cfRule>
    <cfRule type="expression" dxfId="3859" priority="6">
      <formula>F25&lt;0</formula>
    </cfRule>
  </conditionalFormatting>
  <conditionalFormatting sqref="H25:H32">
    <cfRule type="expression" dxfId="3858" priority="3">
      <formula>H25&gt;0</formula>
    </cfRule>
    <cfRule type="expression" dxfId="3857" priority="4">
      <formula>H25&lt;0</formula>
    </cfRule>
  </conditionalFormatting>
  <conditionalFormatting sqref="Q10">
    <cfRule type="expression" dxfId="3856" priority="1">
      <formula>Q10&gt;0</formula>
    </cfRule>
    <cfRule type="expression" dxfId="385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54" priority="75">
      <formula>F32&gt;0</formula>
    </cfRule>
    <cfRule type="expression" dxfId="3853" priority="76">
      <formula>F32&lt;0</formula>
    </cfRule>
  </conditionalFormatting>
  <conditionalFormatting sqref="Q7">
    <cfRule type="expression" dxfId="3852" priority="73">
      <formula>Q7&gt;0</formula>
    </cfRule>
    <cfRule type="expression" dxfId="3851" priority="74">
      <formula>Q7&lt;0</formula>
    </cfRule>
  </conditionalFormatting>
  <conditionalFormatting sqref="Q8">
    <cfRule type="expression" dxfId="3850" priority="71">
      <formula>Q8&gt;0</formula>
    </cfRule>
    <cfRule type="expression" dxfId="384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48" priority="63">
      <formula>M58&gt;0</formula>
    </cfRule>
    <cfRule type="expression" dxfId="3847" priority="64">
      <formula>M58&lt;0</formula>
    </cfRule>
  </conditionalFormatting>
  <conditionalFormatting sqref="Q10">
    <cfRule type="expression" dxfId="3846" priority="61">
      <formula>Q10&gt;0</formula>
    </cfRule>
    <cfRule type="expression" dxfId="3845" priority="62">
      <formula>Q10&lt;0</formula>
    </cfRule>
  </conditionalFormatting>
  <conditionalFormatting sqref="F29:F31">
    <cfRule type="expression" dxfId="3844" priority="59">
      <formula>F29&gt;0</formula>
    </cfRule>
    <cfRule type="expression" dxfId="3843" priority="60">
      <formula>F29&lt;0</formula>
    </cfRule>
  </conditionalFormatting>
  <conditionalFormatting sqref="H29:H31">
    <cfRule type="expression" dxfId="3842" priority="57">
      <formula>H29&gt;0</formula>
    </cfRule>
    <cfRule type="expression" dxfId="3841" priority="58">
      <formula>H29&lt;0</formula>
    </cfRule>
  </conditionalFormatting>
  <conditionalFormatting sqref="F83:F94">
    <cfRule type="expression" dxfId="3840" priority="55">
      <formula>F83&gt;0</formula>
    </cfRule>
    <cfRule type="expression" dxfId="3839" priority="56">
      <formula>F83&lt;0</formula>
    </cfRule>
  </conditionalFormatting>
  <conditionalFormatting sqref="H83:H94">
    <cfRule type="expression" dxfId="3838" priority="53">
      <formula>H83&gt;0</formula>
    </cfRule>
    <cfRule type="expression" dxfId="3837" priority="54">
      <formula>H83&lt;0</formula>
    </cfRule>
  </conditionalFormatting>
  <conditionalFormatting sqref="J41">
    <cfRule type="expression" dxfId="3836" priority="51">
      <formula>J41&gt;0</formula>
    </cfRule>
    <cfRule type="expression" dxfId="3835" priority="52">
      <formula>J41&lt;0</formula>
    </cfRule>
  </conditionalFormatting>
  <conditionalFormatting sqref="J39:J47">
    <cfRule type="expression" dxfId="3834" priority="49">
      <formula>J39&gt;0</formula>
    </cfRule>
    <cfRule type="expression" dxfId="3833" priority="50">
      <formula>J39&lt;0</formula>
    </cfRule>
  </conditionalFormatting>
  <conditionalFormatting sqref="F48:F51 H48:H51">
    <cfRule type="expression" dxfId="3832" priority="47">
      <formula>F48&gt;0</formula>
    </cfRule>
    <cfRule type="expression" dxfId="3831" priority="48">
      <formula>F48&lt;0</formula>
    </cfRule>
  </conditionalFormatting>
  <conditionalFormatting sqref="J48:J57">
    <cfRule type="expression" dxfId="3830" priority="45">
      <formula>J48&gt;0</formula>
    </cfRule>
    <cfRule type="expression" dxfId="3829" priority="46">
      <formula>J48&lt;0</formula>
    </cfRule>
  </conditionalFormatting>
  <conditionalFormatting sqref="K45:K52">
    <cfRule type="expression" dxfId="3828" priority="43">
      <formula>K45&gt;0</formula>
    </cfRule>
    <cfRule type="expression" dxfId="3827" priority="44">
      <formula>K45&lt;0</formula>
    </cfRule>
  </conditionalFormatting>
  <conditionalFormatting sqref="K45:K52">
    <cfRule type="expression" dxfId="3826" priority="41">
      <formula>K45&gt;0</formula>
    </cfRule>
    <cfRule type="expression" dxfId="3825" priority="42">
      <formula>K45&lt;0</formula>
    </cfRule>
  </conditionalFormatting>
  <conditionalFormatting sqref="F102:F118 H102:H118 H120:H128 F120:F128">
    <cfRule type="expression" dxfId="3824" priority="37">
      <formula>F102&gt;0</formula>
    </cfRule>
    <cfRule type="expression" dxfId="3823" priority="38">
      <formula>F102&lt;0</formula>
    </cfRule>
  </conditionalFormatting>
  <conditionalFormatting sqref="F96:F101">
    <cfRule type="expression" dxfId="3822" priority="35">
      <formula>F96&gt;0</formula>
    </cfRule>
    <cfRule type="expression" dxfId="3821" priority="36">
      <formula>F96&lt;0</formula>
    </cfRule>
  </conditionalFormatting>
  <conditionalFormatting sqref="H96:H101">
    <cfRule type="expression" dxfId="3820" priority="33">
      <formula>H96&gt;0</formula>
    </cfRule>
    <cfRule type="expression" dxfId="3819" priority="34">
      <formula>H96&lt;0</formula>
    </cfRule>
  </conditionalFormatting>
  <conditionalFormatting sqref="J112">
    <cfRule type="expression" dxfId="3818" priority="31">
      <formula>J112&gt;0</formula>
    </cfRule>
    <cfRule type="expression" dxfId="3817" priority="32">
      <formula>J112&lt;0</formula>
    </cfRule>
  </conditionalFormatting>
  <conditionalFormatting sqref="J110:J118 J120">
    <cfRule type="expression" dxfId="3816" priority="29">
      <formula>J110&gt;0</formula>
    </cfRule>
    <cfRule type="expression" dxfId="3815" priority="30">
      <formula>J110&lt;0</formula>
    </cfRule>
  </conditionalFormatting>
  <conditionalFormatting sqref="F119 H119">
    <cfRule type="expression" dxfId="3814" priority="27">
      <formula>F119&gt;0</formula>
    </cfRule>
    <cfRule type="expression" dxfId="3813" priority="28">
      <formula>F119&lt;0</formula>
    </cfRule>
  </conditionalFormatting>
  <conditionalFormatting sqref="J119">
    <cfRule type="expression" dxfId="3812" priority="25">
      <formula>J119&gt;0</formula>
    </cfRule>
    <cfRule type="expression" dxfId="3811" priority="26">
      <formula>J119&lt;0</formula>
    </cfRule>
  </conditionalFormatting>
  <conditionalFormatting sqref="K112:K123">
    <cfRule type="expression" dxfId="3810" priority="23">
      <formula>K112&gt;0</formula>
    </cfRule>
    <cfRule type="expression" dxfId="3809" priority="24">
      <formula>K112&lt;0</formula>
    </cfRule>
  </conditionalFormatting>
  <conditionalFormatting sqref="K110:K123">
    <cfRule type="expression" dxfId="3808" priority="21">
      <formula>K110&gt;0</formula>
    </cfRule>
    <cfRule type="expression" dxfId="3807" priority="22">
      <formula>K110&lt;0</formula>
    </cfRule>
  </conditionalFormatting>
  <conditionalFormatting sqref="J121">
    <cfRule type="expression" dxfId="3806" priority="19">
      <formula>J121&gt;0</formula>
    </cfRule>
    <cfRule type="expression" dxfId="3805" priority="20">
      <formula>J121&lt;0</formula>
    </cfRule>
  </conditionalFormatting>
  <conditionalFormatting sqref="F25:F28">
    <cfRule type="expression" dxfId="3804" priority="17">
      <formula>F25&gt;0</formula>
    </cfRule>
    <cfRule type="expression" dxfId="3803" priority="18">
      <formula>F25&lt;0</formula>
    </cfRule>
  </conditionalFormatting>
  <conditionalFormatting sqref="H25:H28">
    <cfRule type="expression" dxfId="3802" priority="15">
      <formula>H25&gt;0</formula>
    </cfRule>
    <cfRule type="expression" dxfId="3801" priority="16">
      <formula>H25&lt;0</formula>
    </cfRule>
  </conditionalFormatting>
  <conditionalFormatting sqref="J27:J29">
    <cfRule type="expression" dxfId="3800" priority="13">
      <formula>J27&gt;0</formula>
    </cfRule>
    <cfRule type="expression" dxfId="3799" priority="14">
      <formula>J27&lt;0</formula>
    </cfRule>
  </conditionalFormatting>
  <conditionalFormatting sqref="J30:J31">
    <cfRule type="expression" dxfId="3798" priority="11">
      <formula>J30&gt;0</formula>
    </cfRule>
    <cfRule type="expression" dxfId="3797" priority="12">
      <formula>J30&lt;0</formula>
    </cfRule>
  </conditionalFormatting>
  <conditionalFormatting sqref="J33">
    <cfRule type="expression" dxfId="3796" priority="9">
      <formula>J33&gt;0</formula>
    </cfRule>
    <cfRule type="expression" dxfId="3795" priority="10">
      <formula>J33&lt;0</formula>
    </cfRule>
  </conditionalFormatting>
  <conditionalFormatting sqref="J34">
    <cfRule type="expression" dxfId="3794" priority="7">
      <formula>J34&gt;0</formula>
    </cfRule>
    <cfRule type="expression" dxfId="3793" priority="8">
      <formula>J34&lt;0</formula>
    </cfRule>
  </conditionalFormatting>
  <conditionalFormatting sqref="J35:J43">
    <cfRule type="expression" dxfId="3792" priority="5">
      <formula>J35&gt;0</formula>
    </cfRule>
    <cfRule type="expression" dxfId="379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90" priority="1">
      <formula>Q9&gt;0</formula>
    </cfRule>
    <cfRule type="expression" dxfId="378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88" priority="15">
      <formula>F39&gt;0</formula>
    </cfRule>
    <cfRule type="expression" dxfId="3787" priority="16">
      <formula>F39&lt;0</formula>
    </cfRule>
  </conditionalFormatting>
  <conditionalFormatting sqref="Q7">
    <cfRule type="expression" dxfId="3786" priority="13">
      <formula>Q7&gt;0</formula>
    </cfRule>
    <cfRule type="expression" dxfId="3785" priority="14">
      <formula>Q7&lt;0</formula>
    </cfRule>
  </conditionalFormatting>
  <conditionalFormatting sqref="Q8">
    <cfRule type="expression" dxfId="3784" priority="11">
      <formula>Q8&gt;0</formula>
    </cfRule>
    <cfRule type="expression" dxfId="3783" priority="12">
      <formula>Q8&lt;0</formula>
    </cfRule>
  </conditionalFormatting>
  <conditionalFormatting sqref="F25:F38">
    <cfRule type="expression" dxfId="3782" priority="9">
      <formula>F25&gt;0</formula>
    </cfRule>
    <cfRule type="expression" dxfId="3781" priority="10">
      <formula>F25&lt;0</formula>
    </cfRule>
  </conditionalFormatting>
  <conditionalFormatting sqref="H25:H38">
    <cfRule type="expression" dxfId="3780" priority="7">
      <formula>H25&gt;0</formula>
    </cfRule>
    <cfRule type="expression" dxfId="3779" priority="8">
      <formula>H25&lt;0</formula>
    </cfRule>
  </conditionalFormatting>
  <conditionalFormatting sqref="M55">
    <cfRule type="expression" dxfId="3778" priority="3">
      <formula>M55&gt;0</formula>
    </cfRule>
    <cfRule type="expression" dxfId="3777" priority="4">
      <formula>M55&lt;0</formula>
    </cfRule>
  </conditionalFormatting>
  <conditionalFormatting sqref="Q10">
    <cfRule type="expression" dxfId="3776" priority="1">
      <formula>Q10&gt;0</formula>
    </cfRule>
    <cfRule type="expression" dxfId="377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74" priority="27">
      <formula>F27&gt;0</formula>
    </cfRule>
    <cfRule type="expression" dxfId="3773" priority="28">
      <formula>F27&lt;0</formula>
    </cfRule>
  </conditionalFormatting>
  <conditionalFormatting sqref="Q8">
    <cfRule type="expression" dxfId="3772" priority="15">
      <formula>Q8&gt;0</formula>
    </cfRule>
    <cfRule type="expression" dxfId="3771" priority="16">
      <formula>Q8&lt;0</formula>
    </cfRule>
  </conditionalFormatting>
  <conditionalFormatting sqref="Q7">
    <cfRule type="expression" dxfId="3770" priority="17">
      <formula>Q7&gt;0</formula>
    </cfRule>
    <cfRule type="expression" dxfId="3769" priority="18">
      <formula>Q7&lt;0</formula>
    </cfRule>
  </conditionalFormatting>
  <conditionalFormatting sqref="F37:F38">
    <cfRule type="expression" dxfId="3768" priority="13">
      <formula>F37&gt;0</formula>
    </cfRule>
    <cfRule type="expression" dxfId="3767" priority="14">
      <formula>F37&lt;0</formula>
    </cfRule>
  </conditionalFormatting>
  <conditionalFormatting sqref="H37:H38">
    <cfRule type="expression" dxfId="3766" priority="11">
      <formula>H37&gt;0</formula>
    </cfRule>
    <cfRule type="expression" dxfId="3765" priority="12">
      <formula>H37&lt;0</formula>
    </cfRule>
  </conditionalFormatting>
  <conditionalFormatting sqref="F23:F26 H23:H26">
    <cfRule type="expression" dxfId="3764" priority="9">
      <formula>F23&gt;0</formula>
    </cfRule>
    <cfRule type="expression" dxfId="3763" priority="10">
      <formula>F23&lt;0</formula>
    </cfRule>
  </conditionalFormatting>
  <conditionalFormatting sqref="Q10">
    <cfRule type="expression" dxfId="3762" priority="3">
      <formula>Q10&gt;0</formula>
    </cfRule>
    <cfRule type="expression" dxfId="3761" priority="4">
      <formula>Q10&lt;0</formula>
    </cfRule>
  </conditionalFormatting>
  <conditionalFormatting sqref="F22 H22">
    <cfRule type="expression" dxfId="3760" priority="1">
      <formula>F22&gt;0</formula>
    </cfRule>
    <cfRule type="expression" dxfId="3759" priority="2">
      <formula>F22&lt;0</formula>
    </cfRule>
  </conditionalFormatting>
  <conditionalFormatting sqref="M41">
    <cfRule type="expression" dxfId="3758" priority="5">
      <formula>M41&gt;0</formula>
    </cfRule>
    <cfRule type="expression" dxfId="375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56" priority="29">
      <formula>F25&gt;0</formula>
    </cfRule>
    <cfRule type="expression" dxfId="3755" priority="30">
      <formula>F25&lt;0</formula>
    </cfRule>
  </conditionalFormatting>
  <conditionalFormatting sqref="Q7">
    <cfRule type="expression" dxfId="3754" priority="27">
      <formula>Q7&gt;0</formula>
    </cfRule>
    <cfRule type="expression" dxfId="3753" priority="28">
      <formula>Q7&lt;0</formula>
    </cfRule>
  </conditionalFormatting>
  <conditionalFormatting sqref="Q8">
    <cfRule type="expression" dxfId="3752" priority="25">
      <formula>Q8&gt;0</formula>
    </cfRule>
    <cfRule type="expression" dxfId="3751" priority="26">
      <formula>Q8&lt;0</formula>
    </cfRule>
  </conditionalFormatting>
  <conditionalFormatting sqref="Q10">
    <cfRule type="expression" dxfId="3750" priority="13">
      <formula>Q10&gt;0</formula>
    </cfRule>
    <cfRule type="expression" dxfId="3749" priority="14">
      <formula>Q10&lt;0</formula>
    </cfRule>
  </conditionalFormatting>
  <conditionalFormatting sqref="M46">
    <cfRule type="expression" dxfId="3748" priority="11">
      <formula>M46&gt;0</formula>
    </cfRule>
    <cfRule type="expression" dxfId="3747" priority="12">
      <formula>M46&lt;0</formula>
    </cfRule>
  </conditionalFormatting>
  <conditionalFormatting sqref="F80:F88 H80:H88">
    <cfRule type="expression" dxfId="3746" priority="9">
      <formula>F80&gt;0</formula>
    </cfRule>
    <cfRule type="expression" dxfId="3745" priority="10">
      <formula>F80&lt;0</formula>
    </cfRule>
  </conditionalFormatting>
  <conditionalFormatting sqref="F75:F79">
    <cfRule type="expression" dxfId="3744" priority="7">
      <formula>F75&gt;0</formula>
    </cfRule>
    <cfRule type="expression" dxfId="3743" priority="8">
      <formula>F75&lt;0</formula>
    </cfRule>
  </conditionalFormatting>
  <conditionalFormatting sqref="H75:H79">
    <cfRule type="expression" dxfId="3742" priority="5">
      <formula>H75&gt;0</formula>
    </cfRule>
    <cfRule type="expression" dxfId="3741" priority="6">
      <formula>H75&lt;0</formula>
    </cfRule>
  </conditionalFormatting>
  <conditionalFormatting sqref="F71:F74">
    <cfRule type="expression" dxfId="3740" priority="3">
      <formula>F71&gt;0</formula>
    </cfRule>
    <cfRule type="expression" dxfId="3739" priority="4">
      <formula>F71&lt;0</formula>
    </cfRule>
  </conditionalFormatting>
  <conditionalFormatting sqref="H71:H74">
    <cfRule type="expression" dxfId="3738" priority="1">
      <formula>H71&gt;0</formula>
    </cfRule>
    <cfRule type="expression" dxfId="373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36" priority="21">
      <formula>F47&gt;0</formula>
    </cfRule>
    <cfRule type="expression" dxfId="3735" priority="22">
      <formula>F47&lt;0</formula>
    </cfRule>
  </conditionalFormatting>
  <conditionalFormatting sqref="Q7">
    <cfRule type="expression" dxfId="3734" priority="19">
      <formula>Q7&gt;0</formula>
    </cfRule>
    <cfRule type="expression" dxfId="3733" priority="20">
      <formula>Q7&lt;0</formula>
    </cfRule>
  </conditionalFormatting>
  <conditionalFormatting sqref="Q8">
    <cfRule type="expression" dxfId="3732" priority="17">
      <formula>Q8&gt;0</formula>
    </cfRule>
    <cfRule type="expression" dxfId="3731" priority="18">
      <formula>Q8&lt;0</formula>
    </cfRule>
  </conditionalFormatting>
  <conditionalFormatting sqref="F25:F46">
    <cfRule type="expression" dxfId="3730" priority="15">
      <formula>F25&gt;0</formula>
    </cfRule>
    <cfRule type="expression" dxfId="3729" priority="16">
      <formula>F25&lt;0</formula>
    </cfRule>
  </conditionalFormatting>
  <conditionalFormatting sqref="H25:H46">
    <cfRule type="expression" dxfId="3728" priority="13">
      <formula>H25&gt;0</formula>
    </cfRule>
    <cfRule type="expression" dxfId="3727" priority="14">
      <formula>H25&lt;0</formula>
    </cfRule>
  </conditionalFormatting>
  <conditionalFormatting sqref="F89:F110">
    <cfRule type="expression" dxfId="3726" priority="11">
      <formula>F89&gt;0</formula>
    </cfRule>
    <cfRule type="expression" dxfId="3725" priority="12">
      <formula>F89&lt;0</formula>
    </cfRule>
  </conditionalFormatting>
  <conditionalFormatting sqref="H89:H110">
    <cfRule type="expression" dxfId="3724" priority="9">
      <formula>H89&gt;0</formula>
    </cfRule>
    <cfRule type="expression" dxfId="3723" priority="10">
      <formula>H89&lt;0</formula>
    </cfRule>
  </conditionalFormatting>
  <conditionalFormatting sqref="Q10">
    <cfRule type="expression" dxfId="3722" priority="7">
      <formula>Q10&gt;0</formula>
    </cfRule>
    <cfRule type="expression" dxfId="3721" priority="8">
      <formula>Q10&lt;0</formula>
    </cfRule>
  </conditionalFormatting>
  <conditionalFormatting sqref="J25:J38">
    <cfRule type="expression" dxfId="3720" priority="5">
      <formula>J25&gt;0</formula>
    </cfRule>
    <cfRule type="expression" dxfId="3719" priority="6">
      <formula>J25&lt;0</formula>
    </cfRule>
  </conditionalFormatting>
  <conditionalFormatting sqref="K25:K38">
    <cfRule type="expression" dxfId="3718" priority="3">
      <formula>K25&gt;0</formula>
    </cfRule>
    <cfRule type="expression" dxfId="3717" priority="4">
      <formula>K25&lt;0</formula>
    </cfRule>
  </conditionalFormatting>
  <conditionalFormatting sqref="L25:L38">
    <cfRule type="expression" dxfId="3716" priority="1">
      <formula>L25&gt;0</formula>
    </cfRule>
    <cfRule type="expression" dxfId="371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14" priority="23">
      <formula>F34&gt;0</formula>
    </cfRule>
    <cfRule type="expression" dxfId="3713" priority="24">
      <formula>F34&lt;0</formula>
    </cfRule>
  </conditionalFormatting>
  <conditionalFormatting sqref="Q7">
    <cfRule type="expression" dxfId="3712" priority="21">
      <formula>Q7&gt;0</formula>
    </cfRule>
    <cfRule type="expression" dxfId="3711" priority="22">
      <formula>Q7&lt;0</formula>
    </cfRule>
  </conditionalFormatting>
  <conditionalFormatting sqref="Q8">
    <cfRule type="expression" dxfId="3710" priority="19">
      <formula>Q8&gt;0</formula>
    </cfRule>
    <cfRule type="expression" dxfId="3709" priority="20">
      <formula>Q8&lt;0</formula>
    </cfRule>
  </conditionalFormatting>
  <conditionalFormatting sqref="F25:F33">
    <cfRule type="expression" dxfId="3708" priority="17">
      <formula>F25&gt;0</formula>
    </cfRule>
    <cfRule type="expression" dxfId="3707" priority="18">
      <formula>F25&lt;0</formula>
    </cfRule>
  </conditionalFormatting>
  <conditionalFormatting sqref="H25:H33">
    <cfRule type="expression" dxfId="3706" priority="15">
      <formula>H25&gt;0</formula>
    </cfRule>
    <cfRule type="expression" dxfId="3705" priority="16">
      <formula>H25&lt;0</formula>
    </cfRule>
  </conditionalFormatting>
  <conditionalFormatting sqref="M46">
    <cfRule type="expression" dxfId="3704" priority="13">
      <formula>M46&gt;0</formula>
    </cfRule>
    <cfRule type="expression" dxfId="3703" priority="14">
      <formula>M46&lt;0</formula>
    </cfRule>
  </conditionalFormatting>
  <conditionalFormatting sqref="F79:F87 H79:H87">
    <cfRule type="expression" dxfId="3702" priority="11">
      <formula>F79&gt;0</formula>
    </cfRule>
    <cfRule type="expression" dxfId="3701" priority="12">
      <formula>F79&lt;0</formula>
    </cfRule>
  </conditionalFormatting>
  <conditionalFormatting sqref="F70:F78">
    <cfRule type="expression" dxfId="3700" priority="9">
      <formula>F70&gt;0</formula>
    </cfRule>
    <cfRule type="expression" dxfId="3699" priority="10">
      <formula>F70&lt;0</formula>
    </cfRule>
  </conditionalFormatting>
  <conditionalFormatting sqref="H70:H78">
    <cfRule type="expression" dxfId="3698" priority="7">
      <formula>H70&gt;0</formula>
    </cfRule>
    <cfRule type="expression" dxfId="3697" priority="8">
      <formula>H70&lt;0</formula>
    </cfRule>
  </conditionalFormatting>
  <conditionalFormatting sqref="J27:K27 J30:K30 J33:K33 J36:K36 J39:K39 J42:K42">
    <cfRule type="expression" dxfId="3696" priority="5">
      <formula>J27&gt;0</formula>
    </cfRule>
    <cfRule type="expression" dxfId="3695" priority="6">
      <formula>J27&lt;0</formula>
    </cfRule>
  </conditionalFormatting>
  <conditionalFormatting sqref="J28:K29 J31:K32 J34:K35 J37:K38 J40:K41">
    <cfRule type="expression" dxfId="3694" priority="3">
      <formula>J28&gt;0</formula>
    </cfRule>
    <cfRule type="expression" dxfId="3693" priority="4">
      <formula>J28&lt;0</formula>
    </cfRule>
  </conditionalFormatting>
  <conditionalFormatting sqref="L27:L42">
    <cfRule type="expression" dxfId="3692" priority="1">
      <formula>L27&gt;0</formula>
    </cfRule>
    <cfRule type="expression" dxfId="369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90" priority="9">
      <formula>F57&gt;0</formula>
    </cfRule>
    <cfRule type="expression" dxfId="3689" priority="10">
      <formula>F57&lt;0</formula>
    </cfRule>
  </conditionalFormatting>
  <conditionalFormatting sqref="Q7">
    <cfRule type="expression" dxfId="3688" priority="7">
      <formula>Q7&gt;0</formula>
    </cfRule>
    <cfRule type="expression" dxfId="3687" priority="8">
      <formula>Q7&lt;0</formula>
    </cfRule>
  </conditionalFormatting>
  <conditionalFormatting sqref="Q8">
    <cfRule type="expression" dxfId="3686" priority="5">
      <formula>Q8&gt;0</formula>
    </cfRule>
    <cfRule type="expression" dxfId="3685" priority="6">
      <formula>Q8&lt;0</formula>
    </cfRule>
  </conditionalFormatting>
  <conditionalFormatting sqref="F25:F56">
    <cfRule type="expression" dxfId="3684" priority="3">
      <formula>F25&gt;0</formula>
    </cfRule>
    <cfRule type="expression" dxfId="3683" priority="4">
      <formula>F25&lt;0</formula>
    </cfRule>
  </conditionalFormatting>
  <conditionalFormatting sqref="H25:H56">
    <cfRule type="expression" dxfId="3682" priority="1">
      <formula>H25&gt;0</formula>
    </cfRule>
    <cfRule type="expression" dxfId="368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125</v>
      </c>
      <c r="R4" s="420">
        <v>-2.3199999999999998E-2</v>
      </c>
      <c r="T4" s="688">
        <v>43193</v>
      </c>
      <c r="U4" s="30" t="s">
        <v>944</v>
      </c>
    </row>
    <row r="5" spans="1:21" x14ac:dyDescent="0.25">
      <c r="B5" s="70"/>
      <c r="C5" s="4"/>
      <c r="D5" s="3"/>
      <c r="E5" s="3"/>
      <c r="F5" s="3"/>
      <c r="G5" s="70"/>
      <c r="H5" s="159"/>
      <c r="I5" s="3"/>
      <c r="J5" s="3"/>
      <c r="K5" s="3"/>
      <c r="L5" s="70"/>
      <c r="M5" s="3"/>
      <c r="O5" s="11" t="s">
        <v>67</v>
      </c>
      <c r="Q5" s="3">
        <f>Q4*Q2</f>
        <v>3750</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2621.1499999999828</v>
      </c>
      <c r="R7">
        <v>30</v>
      </c>
      <c r="T7" s="1">
        <v>43221</v>
      </c>
      <c r="U7" s="736" t="s">
        <v>1013</v>
      </c>
    </row>
    <row r="8" spans="1:21" x14ac:dyDescent="0.25">
      <c r="B8" s="70"/>
      <c r="C8" s="4"/>
      <c r="D8" s="3"/>
      <c r="E8" s="3"/>
      <c r="F8" s="3"/>
      <c r="G8" s="70"/>
      <c r="H8" s="159"/>
      <c r="I8" s="3"/>
      <c r="J8" s="3"/>
      <c r="K8" s="3"/>
      <c r="L8" s="4"/>
      <c r="M8" s="4"/>
      <c r="O8" s="11" t="s">
        <v>179</v>
      </c>
      <c r="P8" s="33"/>
      <c r="Q8" s="2">
        <f>K29+M29-F29+Q2*Q4</f>
        <v>219.45000000000027</v>
      </c>
      <c r="U8" t="s">
        <v>1014</v>
      </c>
    </row>
    <row r="9" spans="1:21" x14ac:dyDescent="0.25">
      <c r="B9" s="70"/>
      <c r="C9" s="4"/>
      <c r="D9" s="3"/>
      <c r="E9" s="3"/>
      <c r="F9" s="3"/>
      <c r="G9" s="70"/>
      <c r="H9" s="159"/>
      <c r="I9" s="3"/>
      <c r="J9" s="3"/>
      <c r="K9" s="3"/>
      <c r="L9" s="4"/>
      <c r="M9" s="4"/>
      <c r="O9" s="11" t="s">
        <v>204</v>
      </c>
      <c r="Q9" s="132">
        <f>IF(Q2=0, 0, Q8/Q6)</f>
        <v>6.2157454221013805E-2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4.1600000000000005E-3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14.501160092807426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137.5</v>
      </c>
    </row>
    <row r="20" spans="1:21" x14ac:dyDescent="0.25">
      <c r="B20" s="70"/>
      <c r="C20" s="4"/>
      <c r="D20" s="3"/>
      <c r="E20" s="3"/>
      <c r="F20" s="3"/>
      <c r="G20" s="70"/>
      <c r="H20" s="159"/>
      <c r="I20" s="3"/>
      <c r="J20" s="3"/>
      <c r="K20" s="3"/>
      <c r="L20" s="4"/>
      <c r="M20" s="4"/>
      <c r="O20" s="79">
        <v>1.0900000000000001</v>
      </c>
      <c r="P20" s="79">
        <f t="shared" ref="P20:P39" si="2">O20*$Q$4</f>
        <v>136.25</v>
      </c>
      <c r="T20" s="1">
        <v>43279</v>
      </c>
      <c r="U20" t="s">
        <v>1116</v>
      </c>
    </row>
    <row r="21" spans="1:21" x14ac:dyDescent="0.25">
      <c r="B21" s="70"/>
      <c r="C21" s="4"/>
      <c r="D21" s="3"/>
      <c r="E21" s="3"/>
      <c r="F21" s="3"/>
      <c r="G21" s="4"/>
      <c r="H21" s="4"/>
      <c r="I21" s="3"/>
      <c r="J21" s="3"/>
      <c r="K21" s="3"/>
      <c r="L21" s="4"/>
      <c r="M21" s="4"/>
      <c r="O21" s="79">
        <v>1.08</v>
      </c>
      <c r="P21" s="79">
        <f t="shared" si="2"/>
        <v>135</v>
      </c>
    </row>
    <row r="22" spans="1:21" x14ac:dyDescent="0.25">
      <c r="B22" s="70"/>
      <c r="C22" s="4"/>
      <c r="D22" s="3"/>
      <c r="E22" s="3"/>
      <c r="F22" s="3"/>
      <c r="G22" s="4"/>
      <c r="H22" s="4"/>
      <c r="I22" s="3"/>
      <c r="J22" s="3"/>
      <c r="K22" s="3"/>
      <c r="L22" s="4"/>
      <c r="M22" s="4"/>
      <c r="O22" s="79">
        <v>1.07</v>
      </c>
      <c r="P22" s="79">
        <f t="shared" si="2"/>
        <v>133.75</v>
      </c>
    </row>
    <row r="23" spans="1:21" x14ac:dyDescent="0.25">
      <c r="B23" s="70"/>
      <c r="C23" s="4"/>
      <c r="D23" s="3"/>
      <c r="E23" s="3"/>
      <c r="F23" s="3"/>
      <c r="G23" s="4"/>
      <c r="H23" s="4"/>
      <c r="I23" s="3"/>
      <c r="J23" s="3"/>
      <c r="K23" s="3"/>
      <c r="L23" s="4"/>
      <c r="M23" s="4"/>
      <c r="O23" s="79">
        <v>1.06</v>
      </c>
      <c r="P23" s="79">
        <f t="shared" si="2"/>
        <v>132.5</v>
      </c>
    </row>
    <row r="24" spans="1:21" x14ac:dyDescent="0.25">
      <c r="B24" s="70"/>
      <c r="C24" s="4"/>
      <c r="D24" s="3"/>
      <c r="E24" s="3"/>
      <c r="F24" s="3"/>
      <c r="G24" s="4"/>
      <c r="H24" s="4"/>
      <c r="I24" s="3"/>
      <c r="J24" s="3"/>
      <c r="K24" s="3"/>
      <c r="L24" s="4"/>
      <c r="M24" s="4"/>
      <c r="O24" s="79">
        <v>1.05</v>
      </c>
      <c r="P24" s="79">
        <f t="shared" si="2"/>
        <v>131.25</v>
      </c>
    </row>
    <row r="25" spans="1:21" x14ac:dyDescent="0.25">
      <c r="O25" s="79">
        <v>1.04</v>
      </c>
      <c r="P25" s="79">
        <f t="shared" si="2"/>
        <v>130</v>
      </c>
      <c r="T25" s="154">
        <v>43305</v>
      </c>
      <c r="U25" t="s">
        <v>1147</v>
      </c>
    </row>
    <row r="26" spans="1:21" x14ac:dyDescent="0.25">
      <c r="O26" s="79">
        <v>1.03</v>
      </c>
      <c r="P26" s="79">
        <f t="shared" si="2"/>
        <v>128.75</v>
      </c>
      <c r="T26" s="65"/>
    </row>
    <row r="27" spans="1:21" x14ac:dyDescent="0.25">
      <c r="O27" s="79">
        <v>1.02</v>
      </c>
      <c r="P27" s="79">
        <f t="shared" si="2"/>
        <v>127.5</v>
      </c>
      <c r="T27" s="154">
        <v>43313</v>
      </c>
      <c r="U27" t="s">
        <v>1146</v>
      </c>
    </row>
    <row r="28" spans="1:21" x14ac:dyDescent="0.25">
      <c r="O28" s="79">
        <v>1.01</v>
      </c>
      <c r="P28" s="79">
        <f t="shared" si="2"/>
        <v>126.25</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125</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123.75</v>
      </c>
    </row>
    <row r="31" spans="1:21" x14ac:dyDescent="0.25">
      <c r="O31" s="79">
        <v>0.98</v>
      </c>
      <c r="P31" s="79">
        <f t="shared" si="2"/>
        <v>122.5</v>
      </c>
      <c r="T31" s="1">
        <v>43474</v>
      </c>
      <c r="U31" t="s">
        <v>1348</v>
      </c>
    </row>
    <row r="32" spans="1:21" x14ac:dyDescent="0.25">
      <c r="O32" s="79">
        <v>0.97</v>
      </c>
      <c r="P32" s="79">
        <f t="shared" si="2"/>
        <v>121.25</v>
      </c>
    </row>
    <row r="33" spans="1:17" x14ac:dyDescent="0.25">
      <c r="O33" s="79">
        <v>0.96</v>
      </c>
      <c r="P33" s="79">
        <f t="shared" si="2"/>
        <v>120</v>
      </c>
    </row>
    <row r="34" spans="1:17" x14ac:dyDescent="0.25">
      <c r="O34" s="79">
        <v>0.95</v>
      </c>
      <c r="P34" s="79">
        <f t="shared" si="2"/>
        <v>118.75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117.5</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116.25</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115</v>
      </c>
    </row>
    <row r="38" spans="1:17" x14ac:dyDescent="0.25">
      <c r="A38" s="4"/>
      <c r="B38" s="162"/>
      <c r="C38" s="10"/>
      <c r="D38" s="39"/>
      <c r="E38" s="39"/>
      <c r="F38" s="39"/>
      <c r="G38" s="39"/>
      <c r="H38" s="177"/>
      <c r="I38" s="39"/>
      <c r="J38" s="39"/>
      <c r="K38" s="39"/>
      <c r="L38" s="39"/>
      <c r="O38" s="79">
        <v>0.91</v>
      </c>
      <c r="P38" s="79">
        <f t="shared" si="2"/>
        <v>113.75</v>
      </c>
    </row>
    <row r="39" spans="1:17" x14ac:dyDescent="0.25">
      <c r="A39" s="4"/>
      <c r="B39" s="162"/>
      <c r="C39" s="10"/>
      <c r="D39" s="39"/>
      <c r="E39" s="39"/>
      <c r="F39" s="39"/>
      <c r="G39" s="39"/>
      <c r="H39" s="177"/>
      <c r="I39" s="39"/>
      <c r="J39" s="39"/>
      <c r="K39" s="39"/>
      <c r="L39" s="39"/>
      <c r="O39" s="79">
        <v>0.9</v>
      </c>
      <c r="P39" s="79">
        <f t="shared" si="2"/>
        <v>112.5</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80" priority="175">
      <formula>F7&gt;0</formula>
    </cfRule>
    <cfRule type="expression" dxfId="3679" priority="176">
      <formula>F7&lt;0</formula>
    </cfRule>
  </conditionalFormatting>
  <conditionalFormatting sqref="Q8">
    <cfRule type="expression" dxfId="3678" priority="173">
      <formula>Q8&gt;0</formula>
    </cfRule>
    <cfRule type="expression" dxfId="3677" priority="174">
      <formula>Q8&lt;0</formula>
    </cfRule>
  </conditionalFormatting>
  <conditionalFormatting sqref="Q10">
    <cfRule type="expression" dxfId="3676" priority="167">
      <formula>Q10&gt;0</formula>
    </cfRule>
    <cfRule type="expression" dxfId="3675" priority="168">
      <formula>Q10&lt;0</formula>
    </cfRule>
  </conditionalFormatting>
  <conditionalFormatting sqref="F75:F76">
    <cfRule type="expression" dxfId="3674" priority="159">
      <formula>F75&gt;0</formula>
    </cfRule>
    <cfRule type="expression" dxfId="3673" priority="160">
      <formula>F75&lt;0</formula>
    </cfRule>
  </conditionalFormatting>
  <conditionalFormatting sqref="H75:H76">
    <cfRule type="expression" dxfId="3672" priority="157">
      <formula>H75&gt;0</formula>
    </cfRule>
    <cfRule type="expression" dxfId="3671" priority="158">
      <formula>H75&lt;0</formula>
    </cfRule>
  </conditionalFormatting>
  <conditionalFormatting sqref="J75:J76">
    <cfRule type="expression" dxfId="3670" priority="155">
      <formula>J75&gt;0</formula>
    </cfRule>
    <cfRule type="expression" dxfId="3669" priority="156">
      <formula>J75&lt;0</formula>
    </cfRule>
  </conditionalFormatting>
  <conditionalFormatting sqref="K75:K76">
    <cfRule type="expression" dxfId="3668" priority="153">
      <formula>K75&gt;0</formula>
    </cfRule>
    <cfRule type="expression" dxfId="3667" priority="154">
      <formula>K75&lt;0</formula>
    </cfRule>
  </conditionalFormatting>
  <conditionalFormatting sqref="L75:L76">
    <cfRule type="expression" dxfId="3666" priority="151">
      <formula>L75&gt;0</formula>
    </cfRule>
    <cfRule type="expression" dxfId="3665" priority="152">
      <formula>L75&lt;0</formula>
    </cfRule>
  </conditionalFormatting>
  <conditionalFormatting sqref="F39 H39">
    <cfRule type="expression" dxfId="3664" priority="113">
      <formula>F39&gt;0</formula>
    </cfRule>
    <cfRule type="expression" dxfId="3663" priority="114">
      <formula>F39&lt;0</formula>
    </cfRule>
  </conditionalFormatting>
  <conditionalFormatting sqref="F38 H38">
    <cfRule type="expression" dxfId="3662" priority="111">
      <formula>F38&gt;0</formula>
    </cfRule>
    <cfRule type="expression" dxfId="3661" priority="112">
      <formula>F38&lt;0</formula>
    </cfRule>
  </conditionalFormatting>
  <conditionalFormatting sqref="H36:H37">
    <cfRule type="expression" dxfId="3660" priority="109">
      <formula>H36&gt;0</formula>
    </cfRule>
    <cfRule type="expression" dxfId="3659" priority="110">
      <formula>H36&lt;0</formula>
    </cfRule>
  </conditionalFormatting>
  <conditionalFormatting sqref="M44">
    <cfRule type="expression" dxfId="3658" priority="107">
      <formula>M44&gt;0</formula>
    </cfRule>
    <cfRule type="expression" dxfId="3657" priority="108">
      <formula>M44&lt;0</formula>
    </cfRule>
  </conditionalFormatting>
  <conditionalFormatting sqref="J36:J37">
    <cfRule type="expression" dxfId="3656" priority="77">
      <formula>J36&gt;0</formula>
    </cfRule>
    <cfRule type="expression" dxfId="3655" priority="78">
      <formula>J36&lt;0</formula>
    </cfRule>
  </conditionalFormatting>
  <conditionalFormatting sqref="F111:F113 H111:H113 H120 F120 F146:F148 H146:H148">
    <cfRule type="expression" dxfId="3654" priority="75">
      <formula>F111&gt;0</formula>
    </cfRule>
    <cfRule type="expression" dxfId="3653" priority="76">
      <formula>F111&lt;0</formula>
    </cfRule>
  </conditionalFormatting>
  <conditionalFormatting sqref="F87:F107">
    <cfRule type="expression" dxfId="3652" priority="73">
      <formula>F87&gt;0</formula>
    </cfRule>
    <cfRule type="expression" dxfId="3651" priority="74">
      <formula>F87&lt;0</formula>
    </cfRule>
  </conditionalFormatting>
  <conditionalFormatting sqref="H87:H107">
    <cfRule type="expression" dxfId="3650" priority="71">
      <formula>H87&gt;0</formula>
    </cfRule>
    <cfRule type="expression" dxfId="3649" priority="72">
      <formula>H87&lt;0</formula>
    </cfRule>
  </conditionalFormatting>
  <conditionalFormatting sqref="K78:K88 K90:K91">
    <cfRule type="expression" dxfId="3648" priority="69">
      <formula>K78&gt;0</formula>
    </cfRule>
    <cfRule type="expression" dxfId="3647" priority="70">
      <formula>K78&lt;0</formula>
    </cfRule>
  </conditionalFormatting>
  <conditionalFormatting sqref="L78">
    <cfRule type="expression" dxfId="3646" priority="67">
      <formula>L78&gt;0</formula>
    </cfRule>
    <cfRule type="expression" dxfId="3645" priority="68">
      <formula>L78&lt;0</formula>
    </cfRule>
  </conditionalFormatting>
  <conditionalFormatting sqref="F78:F86">
    <cfRule type="expression" dxfId="3644" priority="65">
      <formula>F78&gt;0</formula>
    </cfRule>
    <cfRule type="expression" dxfId="3643" priority="66">
      <formula>F78&lt;0</formula>
    </cfRule>
  </conditionalFormatting>
  <conditionalFormatting sqref="H78:H86">
    <cfRule type="expression" dxfId="3642" priority="63">
      <formula>H78&gt;0</formula>
    </cfRule>
    <cfRule type="expression" dxfId="3641" priority="64">
      <formula>H78&lt;0</formula>
    </cfRule>
  </conditionalFormatting>
  <conditionalFormatting sqref="F108:F110">
    <cfRule type="expression" dxfId="3640" priority="61">
      <formula>F108&gt;0</formula>
    </cfRule>
    <cfRule type="expression" dxfId="3639" priority="62">
      <formula>F108&lt;0</formula>
    </cfRule>
  </conditionalFormatting>
  <conditionalFormatting sqref="H108:H110">
    <cfRule type="expression" dxfId="3638" priority="59">
      <formula>H108&gt;0</formula>
    </cfRule>
    <cfRule type="expression" dxfId="3637" priority="60">
      <formula>H108&lt;0</formula>
    </cfRule>
  </conditionalFormatting>
  <conditionalFormatting sqref="H114:H116 F114:F116">
    <cfRule type="expression" dxfId="3636" priority="57">
      <formula>F114&gt;0</formula>
    </cfRule>
    <cfRule type="expression" dxfId="3635" priority="58">
      <formula>F114&lt;0</formula>
    </cfRule>
  </conditionalFormatting>
  <conditionalFormatting sqref="H117:H119 F117:F119">
    <cfRule type="expression" dxfId="3634" priority="55">
      <formula>F117&gt;0</formula>
    </cfRule>
    <cfRule type="expression" dxfId="3633" priority="56">
      <formula>F117&lt;0</formula>
    </cfRule>
  </conditionalFormatting>
  <conditionalFormatting sqref="F125:F127 H125:H127">
    <cfRule type="expression" dxfId="3632" priority="53">
      <formula>F125&gt;0</formula>
    </cfRule>
    <cfRule type="expression" dxfId="3631" priority="54">
      <formula>F125&lt;0</formula>
    </cfRule>
  </conditionalFormatting>
  <conditionalFormatting sqref="F124 H124">
    <cfRule type="expression" dxfId="3630" priority="51">
      <formula>F124&gt;0</formula>
    </cfRule>
    <cfRule type="expression" dxfId="3629" priority="52">
      <formula>F124&lt;0</formula>
    </cfRule>
  </conditionalFormatting>
  <conditionalFormatting sqref="F121:F123 H121:H123">
    <cfRule type="expression" dxfId="3628" priority="49">
      <formula>F121&gt;0</formula>
    </cfRule>
    <cfRule type="expression" dxfId="3627" priority="50">
      <formula>F121&lt;0</formula>
    </cfRule>
  </conditionalFormatting>
  <conditionalFormatting sqref="F134:F136 H134:H136">
    <cfRule type="expression" dxfId="3626" priority="47">
      <formula>F134&gt;0</formula>
    </cfRule>
    <cfRule type="expression" dxfId="3625" priority="48">
      <formula>F134&lt;0</formula>
    </cfRule>
  </conditionalFormatting>
  <conditionalFormatting sqref="H129:H131 F129:F133">
    <cfRule type="expression" dxfId="3624" priority="45">
      <formula>F129&gt;0</formula>
    </cfRule>
    <cfRule type="expression" dxfId="3623" priority="46">
      <formula>F129&lt;0</formula>
    </cfRule>
  </conditionalFormatting>
  <conditionalFormatting sqref="F128 H128">
    <cfRule type="expression" dxfId="3622" priority="43">
      <formula>F128&gt;0</formula>
    </cfRule>
    <cfRule type="expression" dxfId="3621" priority="44">
      <formula>F128&lt;0</formula>
    </cfRule>
  </conditionalFormatting>
  <conditionalFormatting sqref="H132:H133">
    <cfRule type="expression" dxfId="3620" priority="41">
      <formula>H132&gt;0</formula>
    </cfRule>
    <cfRule type="expression" dxfId="3619" priority="42">
      <formula>H132&lt;0</formula>
    </cfRule>
  </conditionalFormatting>
  <conditionalFormatting sqref="H139:H141 F139:F142">
    <cfRule type="expression" dxfId="3618" priority="39">
      <formula>F139&gt;0</formula>
    </cfRule>
    <cfRule type="expression" dxfId="3617" priority="40">
      <formula>F139&lt;0</formula>
    </cfRule>
  </conditionalFormatting>
  <conditionalFormatting sqref="F137:F138 H137:H138">
    <cfRule type="expression" dxfId="3616" priority="37">
      <formula>F137&gt;0</formula>
    </cfRule>
    <cfRule type="expression" dxfId="3615" priority="38">
      <formula>F137&lt;0</formula>
    </cfRule>
  </conditionalFormatting>
  <conditionalFormatting sqref="F145 H145">
    <cfRule type="expression" dxfId="3614" priority="35">
      <formula>F145&gt;0</formula>
    </cfRule>
    <cfRule type="expression" dxfId="3613" priority="36">
      <formula>F145&lt;0</formula>
    </cfRule>
  </conditionalFormatting>
  <conditionalFormatting sqref="F143:F144 H143:H144">
    <cfRule type="expression" dxfId="3612" priority="33">
      <formula>F143&gt;0</formula>
    </cfRule>
    <cfRule type="expression" dxfId="3611" priority="34">
      <formula>F143&lt;0</formula>
    </cfRule>
  </conditionalFormatting>
  <conditionalFormatting sqref="H142">
    <cfRule type="expression" dxfId="3610" priority="31">
      <formula>H142&gt;0</formula>
    </cfRule>
    <cfRule type="expression" dxfId="3609" priority="32">
      <formula>H142&lt;0</formula>
    </cfRule>
  </conditionalFormatting>
  <conditionalFormatting sqref="J111:J113 J120">
    <cfRule type="expression" dxfId="3608" priority="29">
      <formula>J111&gt;0</formula>
    </cfRule>
    <cfRule type="expression" dxfId="3607" priority="30">
      <formula>J111&lt;0</formula>
    </cfRule>
  </conditionalFormatting>
  <conditionalFormatting sqref="J87:J107">
    <cfRule type="expression" dxfId="3606" priority="27">
      <formula>J87&gt;0</formula>
    </cfRule>
    <cfRule type="expression" dxfId="3605" priority="28">
      <formula>J87&lt;0</formula>
    </cfRule>
  </conditionalFormatting>
  <conditionalFormatting sqref="J78:J86">
    <cfRule type="expression" dxfId="3604" priority="25">
      <formula>J78&gt;0</formula>
    </cfRule>
    <cfRule type="expression" dxfId="3603" priority="26">
      <formula>J78&lt;0</formula>
    </cfRule>
  </conditionalFormatting>
  <conditionalFormatting sqref="J108:J110">
    <cfRule type="expression" dxfId="3602" priority="23">
      <formula>J108&gt;0</formula>
    </cfRule>
    <cfRule type="expression" dxfId="3601" priority="24">
      <formula>J108&lt;0</formula>
    </cfRule>
  </conditionalFormatting>
  <conditionalFormatting sqref="J114:J116">
    <cfRule type="expression" dxfId="3600" priority="21">
      <formula>J114&gt;0</formula>
    </cfRule>
    <cfRule type="expression" dxfId="3599" priority="22">
      <formula>J114&lt;0</formula>
    </cfRule>
  </conditionalFormatting>
  <conditionalFormatting sqref="J117:J119">
    <cfRule type="expression" dxfId="3598" priority="19">
      <formula>J117&gt;0</formula>
    </cfRule>
    <cfRule type="expression" dxfId="3597" priority="20">
      <formula>J117&lt;0</formula>
    </cfRule>
  </conditionalFormatting>
  <conditionalFormatting sqref="J125:J127">
    <cfRule type="expression" dxfId="3596" priority="17">
      <formula>J125&gt;0</formula>
    </cfRule>
    <cfRule type="expression" dxfId="3595" priority="18">
      <formula>J125&lt;0</formula>
    </cfRule>
  </conditionalFormatting>
  <conditionalFormatting sqref="J124">
    <cfRule type="expression" dxfId="3594" priority="15">
      <formula>J124&gt;0</formula>
    </cfRule>
    <cfRule type="expression" dxfId="3593" priority="16">
      <formula>J124&lt;0</formula>
    </cfRule>
  </conditionalFormatting>
  <conditionalFormatting sqref="J121:J123">
    <cfRule type="expression" dxfId="3592" priority="13">
      <formula>J121&gt;0</formula>
    </cfRule>
    <cfRule type="expression" dxfId="3591" priority="14">
      <formula>J121&lt;0</formula>
    </cfRule>
  </conditionalFormatting>
  <conditionalFormatting sqref="J134:J136">
    <cfRule type="expression" dxfId="3590" priority="11">
      <formula>J134&gt;0</formula>
    </cfRule>
    <cfRule type="expression" dxfId="3589" priority="12">
      <formula>J134&lt;0</formula>
    </cfRule>
  </conditionalFormatting>
  <conditionalFormatting sqref="J129:J133">
    <cfRule type="expression" dxfId="3588" priority="9">
      <formula>J129&gt;0</formula>
    </cfRule>
    <cfRule type="expression" dxfId="3587" priority="10">
      <formula>J129&lt;0</formula>
    </cfRule>
  </conditionalFormatting>
  <conditionalFormatting sqref="J128">
    <cfRule type="expression" dxfId="3586" priority="7">
      <formula>J128&gt;0</formula>
    </cfRule>
    <cfRule type="expression" dxfId="3585" priority="8">
      <formula>J128&lt;0</formula>
    </cfRule>
  </conditionalFormatting>
  <conditionalFormatting sqref="J139:J141">
    <cfRule type="expression" dxfId="3584" priority="5">
      <formula>J139&gt;0</formula>
    </cfRule>
    <cfRule type="expression" dxfId="3583" priority="6">
      <formula>J139&lt;0</formula>
    </cfRule>
  </conditionalFormatting>
  <conditionalFormatting sqref="J137:J138">
    <cfRule type="expression" dxfId="3582" priority="3">
      <formula>J137&gt;0</formula>
    </cfRule>
    <cfRule type="expression" dxfId="3581" priority="4">
      <formula>J137&lt;0</formula>
    </cfRule>
  </conditionalFormatting>
  <conditionalFormatting sqref="J142">
    <cfRule type="expression" dxfId="3580" priority="1">
      <formula>J142&gt;0</formula>
    </cfRule>
    <cfRule type="expression" dxfId="357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30.57</v>
      </c>
      <c r="R4" s="420">
        <v>5.9999999999999995E-4</v>
      </c>
      <c r="T4" s="1"/>
    </row>
    <row r="5" spans="1:21" x14ac:dyDescent="0.25">
      <c r="B5" s="70"/>
      <c r="C5" s="4"/>
      <c r="D5" s="3"/>
      <c r="E5" s="3"/>
      <c r="F5" s="3"/>
      <c r="G5" s="70"/>
      <c r="H5" s="159"/>
      <c r="I5" s="3"/>
      <c r="J5" s="3"/>
      <c r="K5" s="3"/>
      <c r="L5" s="70"/>
      <c r="M5" s="4"/>
      <c r="O5" s="11" t="s">
        <v>67</v>
      </c>
      <c r="Q5" s="3">
        <f>Q4*Q2</f>
        <v>2017.6200000000001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-69.990000000000009</v>
      </c>
      <c r="R7">
        <v>66</v>
      </c>
    </row>
    <row r="8" spans="1:21" x14ac:dyDescent="0.25">
      <c r="B8" s="70"/>
      <c r="C8" s="4"/>
      <c r="D8" s="3"/>
      <c r="E8" s="3"/>
      <c r="F8" s="3"/>
      <c r="G8" s="70"/>
      <c r="H8" s="159"/>
      <c r="I8" s="3"/>
      <c r="J8" s="3"/>
      <c r="K8" s="3"/>
      <c r="L8" s="4"/>
      <c r="M8" s="4"/>
      <c r="O8" s="11" t="s">
        <v>179</v>
      </c>
      <c r="P8" s="33"/>
      <c r="Q8" s="2">
        <f>K18+M18-F18+Q2*Q4</f>
        <v>-69.990000000000009</v>
      </c>
      <c r="T8" s="1"/>
      <c r="U8" s="736"/>
    </row>
    <row r="9" spans="1:21" x14ac:dyDescent="0.25">
      <c r="B9" s="70"/>
      <c r="C9" s="4"/>
      <c r="D9" s="3"/>
      <c r="E9" s="3"/>
      <c r="F9" s="3"/>
      <c r="G9" s="4"/>
      <c r="H9" s="159"/>
      <c r="I9" s="3"/>
      <c r="J9" s="3"/>
      <c r="K9" s="3"/>
      <c r="L9" s="4"/>
      <c r="M9" s="4"/>
      <c r="O9" s="11" t="s">
        <v>204</v>
      </c>
      <c r="Q9" s="132">
        <f>IF(Q2=0, 0, Q8/Q6)</f>
        <v>-3.3526377053185223E-2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1.7010140660778543E-2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33.627000000000002</v>
      </c>
    </row>
    <row r="20" spans="1:20" x14ac:dyDescent="0.25">
      <c r="O20" s="79">
        <v>1.0900000000000001</v>
      </c>
      <c r="P20" s="79">
        <f t="shared" ref="P20:P39" si="0">O20*$Q$4</f>
        <v>33.321300000000001</v>
      </c>
    </row>
    <row r="21" spans="1:20" x14ac:dyDescent="0.25">
      <c r="O21" s="79">
        <v>1.08</v>
      </c>
      <c r="P21" s="79">
        <f t="shared" si="0"/>
        <v>33.015599999999999</v>
      </c>
      <c r="T21" s="1"/>
    </row>
    <row r="22" spans="1:20" x14ac:dyDescent="0.25">
      <c r="O22" s="79">
        <v>1.07</v>
      </c>
      <c r="P22" s="79">
        <f t="shared" si="0"/>
        <v>32.709900000000005</v>
      </c>
    </row>
    <row r="23" spans="1:20" x14ac:dyDescent="0.25">
      <c r="O23" s="79">
        <v>1.06</v>
      </c>
      <c r="P23" s="79">
        <f t="shared" si="0"/>
        <v>32.404200000000003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32.098500000000001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31.7928</v>
      </c>
    </row>
    <row r="26" spans="1:20" x14ac:dyDescent="0.25">
      <c r="B26" s="162">
        <v>43676</v>
      </c>
      <c r="C26" s="10">
        <v>66</v>
      </c>
      <c r="D26" s="39">
        <v>31.63</v>
      </c>
      <c r="E26" s="39">
        <v>29.13</v>
      </c>
      <c r="F26" s="39">
        <f>(E26-D26)*C26</f>
        <v>-165</v>
      </c>
      <c r="G26" s="39"/>
      <c r="H26" s="177"/>
      <c r="I26" s="39"/>
      <c r="J26" s="39"/>
      <c r="K26" s="39"/>
      <c r="L26" s="39"/>
      <c r="O26" s="79">
        <v>1.03</v>
      </c>
      <c r="P26" s="79">
        <f t="shared" si="0"/>
        <v>31.487100000000002</v>
      </c>
      <c r="T26" s="154"/>
    </row>
    <row r="27" spans="1:20" x14ac:dyDescent="0.25">
      <c r="B27" s="162"/>
      <c r="C27" s="10"/>
      <c r="D27" s="39"/>
      <c r="E27" s="39"/>
      <c r="F27" s="39"/>
      <c r="G27" s="39"/>
      <c r="H27" s="177"/>
      <c r="I27" s="39"/>
      <c r="J27" s="39"/>
      <c r="K27" s="39"/>
      <c r="L27" s="39"/>
      <c r="O27" s="79">
        <v>1.02</v>
      </c>
      <c r="P27" s="79">
        <f t="shared" si="0"/>
        <v>31.1814</v>
      </c>
      <c r="T27" s="65"/>
    </row>
    <row r="28" spans="1:20" x14ac:dyDescent="0.25">
      <c r="B28" s="162"/>
      <c r="C28" s="10"/>
      <c r="D28" s="39"/>
      <c r="E28" s="39"/>
      <c r="F28" s="39"/>
      <c r="G28" s="39"/>
      <c r="H28" s="177"/>
      <c r="I28" s="39"/>
      <c r="J28" s="39"/>
      <c r="K28" s="39"/>
      <c r="L28" s="39"/>
      <c r="O28" s="79">
        <v>1.01</v>
      </c>
      <c r="P28" s="79">
        <f t="shared" si="0"/>
        <v>30.875700000000002</v>
      </c>
      <c r="T28" s="154"/>
    </row>
    <row r="29" spans="1:20" x14ac:dyDescent="0.25">
      <c r="B29" s="162"/>
      <c r="C29" s="10"/>
      <c r="D29" s="39"/>
      <c r="E29" s="39"/>
      <c r="F29" s="39"/>
      <c r="G29" s="39"/>
      <c r="H29" s="177"/>
      <c r="I29" s="39"/>
      <c r="J29" s="39"/>
      <c r="K29" s="39"/>
      <c r="L29" s="39"/>
      <c r="O29" s="79">
        <v>1</v>
      </c>
      <c r="P29" s="79">
        <f t="shared" si="0"/>
        <v>30.57</v>
      </c>
      <c r="T29" s="154"/>
    </row>
    <row r="30" spans="1:20" x14ac:dyDescent="0.25">
      <c r="B30" s="162"/>
      <c r="C30" s="10"/>
      <c r="D30" s="39"/>
      <c r="E30" s="39"/>
      <c r="F30" s="39"/>
      <c r="G30" s="39"/>
      <c r="H30" s="177"/>
      <c r="I30" s="39"/>
      <c r="J30" s="39"/>
      <c r="K30" s="39"/>
      <c r="L30" s="39"/>
      <c r="O30" s="79">
        <v>0.99</v>
      </c>
      <c r="P30" s="79">
        <f t="shared" si="0"/>
        <v>30.264299999999999</v>
      </c>
      <c r="T30" s="154"/>
    </row>
    <row r="31" spans="1:20" x14ac:dyDescent="0.25">
      <c r="B31" s="162"/>
      <c r="C31" s="10"/>
      <c r="D31" s="39"/>
      <c r="E31" s="39"/>
      <c r="F31" s="39"/>
      <c r="G31" s="39"/>
      <c r="H31" s="177"/>
      <c r="I31" s="39"/>
      <c r="J31" s="39"/>
      <c r="K31" s="39"/>
      <c r="L31" s="39"/>
      <c r="O31" s="79">
        <v>0.98</v>
      </c>
      <c r="P31" s="79">
        <f t="shared" si="0"/>
        <v>29.958600000000001</v>
      </c>
    </row>
    <row r="32" spans="1:20" x14ac:dyDescent="0.25">
      <c r="B32" s="162"/>
      <c r="C32" s="10"/>
      <c r="D32" s="39"/>
      <c r="E32" s="39"/>
      <c r="F32" s="39"/>
      <c r="G32" s="39"/>
      <c r="H32" s="177"/>
      <c r="I32" s="39"/>
      <c r="J32" s="39"/>
      <c r="K32" s="39"/>
      <c r="L32" s="39"/>
      <c r="O32" s="79">
        <v>0.97</v>
      </c>
      <c r="P32" s="79">
        <f t="shared" si="0"/>
        <v>29.652899999999999</v>
      </c>
    </row>
    <row r="33" spans="2:17" x14ac:dyDescent="0.25">
      <c r="B33" s="162"/>
      <c r="C33" s="10"/>
      <c r="D33" s="39"/>
      <c r="E33" s="39"/>
      <c r="F33" s="39"/>
      <c r="G33" s="39"/>
      <c r="H33" s="177"/>
      <c r="I33" s="39"/>
      <c r="J33" s="39"/>
      <c r="K33" s="39"/>
      <c r="L33" s="39"/>
      <c r="O33" s="79">
        <v>0.96</v>
      </c>
      <c r="P33" s="79">
        <f t="shared" si="0"/>
        <v>29.347200000000001</v>
      </c>
    </row>
    <row r="34" spans="2:17" x14ac:dyDescent="0.25">
      <c r="B34" s="162"/>
      <c r="C34" s="10"/>
      <c r="D34" s="39"/>
      <c r="E34" s="39"/>
      <c r="F34" s="39"/>
      <c r="G34" s="39"/>
      <c r="H34" s="177"/>
      <c r="I34" s="39"/>
      <c r="J34" s="39"/>
      <c r="K34" s="39"/>
      <c r="L34" s="39"/>
      <c r="O34" s="79">
        <v>0.95</v>
      </c>
      <c r="P34" s="79">
        <f t="shared" si="0"/>
        <v>29.041499999999999</v>
      </c>
    </row>
    <row r="35" spans="2:17" x14ac:dyDescent="0.25">
      <c r="B35" s="162"/>
      <c r="C35" s="10"/>
      <c r="D35" s="39"/>
      <c r="E35" s="39"/>
      <c r="F35" s="39"/>
      <c r="G35" s="39"/>
      <c r="H35" s="177"/>
      <c r="I35" s="39"/>
      <c r="J35" s="39"/>
      <c r="K35" s="39"/>
      <c r="L35" s="39"/>
      <c r="O35" s="79">
        <v>0.94</v>
      </c>
      <c r="P35" s="79">
        <f t="shared" si="0"/>
        <v>28.735799999999998</v>
      </c>
    </row>
    <row r="36" spans="2:17" x14ac:dyDescent="0.25">
      <c r="B36" s="162"/>
      <c r="C36" s="10"/>
      <c r="D36" s="39"/>
      <c r="E36" s="39"/>
      <c r="F36" s="39"/>
      <c r="G36" s="39"/>
      <c r="H36" s="177"/>
      <c r="I36" s="39"/>
      <c r="J36" s="39"/>
      <c r="K36" s="39"/>
      <c r="L36" s="39"/>
      <c r="O36" s="79">
        <v>0.93</v>
      </c>
      <c r="P36" s="79">
        <f t="shared" si="0"/>
        <v>28.430100000000003</v>
      </c>
    </row>
    <row r="37" spans="2:17" x14ac:dyDescent="0.25">
      <c r="B37" s="162"/>
      <c r="C37" s="10"/>
      <c r="D37" s="39"/>
      <c r="E37" s="39"/>
      <c r="F37" s="39"/>
      <c r="G37" s="39"/>
      <c r="H37" s="177"/>
      <c r="I37" s="39"/>
      <c r="J37" s="39"/>
      <c r="K37" s="39"/>
      <c r="L37" s="39"/>
      <c r="O37" s="79">
        <v>0.92</v>
      </c>
      <c r="P37" s="79">
        <f t="shared" si="0"/>
        <v>28.124400000000001</v>
      </c>
    </row>
    <row r="38" spans="2:17" x14ac:dyDescent="0.25">
      <c r="B38" s="162"/>
      <c r="C38" s="10"/>
      <c r="D38" s="39"/>
      <c r="E38" s="39"/>
      <c r="F38" s="39"/>
      <c r="G38" s="39"/>
      <c r="H38" s="177"/>
      <c r="I38" s="39"/>
      <c r="J38" s="39"/>
      <c r="K38" s="39"/>
      <c r="L38" s="39"/>
      <c r="O38" s="79">
        <v>0.91</v>
      </c>
      <c r="P38" s="79">
        <f t="shared" si="0"/>
        <v>27.8187</v>
      </c>
    </row>
    <row r="39" spans="2:17" x14ac:dyDescent="0.25">
      <c r="B39" s="162"/>
      <c r="C39" s="10"/>
      <c r="D39" s="39"/>
      <c r="E39" s="39"/>
      <c r="F39" s="39"/>
      <c r="G39" s="39"/>
      <c r="H39" s="177"/>
      <c r="I39" s="39"/>
      <c r="J39" s="39"/>
      <c r="K39" s="39"/>
      <c r="L39" s="39"/>
      <c r="O39" s="79">
        <v>0.9</v>
      </c>
      <c r="P39" s="79">
        <f t="shared" si="0"/>
        <v>27.513000000000002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78" priority="33">
      <formula>Q7&gt;0</formula>
    </cfRule>
    <cfRule type="expression" dxfId="3577" priority="34">
      <formula>Q7&lt;0</formula>
    </cfRule>
  </conditionalFormatting>
  <conditionalFormatting sqref="Q8">
    <cfRule type="expression" dxfId="3576" priority="31">
      <formula>Q8&gt;0</formula>
    </cfRule>
    <cfRule type="expression" dxfId="3575" priority="32">
      <formula>Q8&lt;0</formula>
    </cfRule>
  </conditionalFormatting>
  <conditionalFormatting sqref="F34:F54 F58:F63">
    <cfRule type="expression" dxfId="3574" priority="29">
      <formula>F34&gt;0</formula>
    </cfRule>
    <cfRule type="expression" dxfId="3573" priority="30">
      <formula>F34&lt;0</formula>
    </cfRule>
  </conditionalFormatting>
  <conditionalFormatting sqref="H34:H54 H58:H63">
    <cfRule type="expression" dxfId="3572" priority="27">
      <formula>H34&gt;0</formula>
    </cfRule>
    <cfRule type="expression" dxfId="3571" priority="28">
      <formula>H34&lt;0</formula>
    </cfRule>
  </conditionalFormatting>
  <conditionalFormatting sqref="Q10">
    <cfRule type="expression" dxfId="3570" priority="25">
      <formula>Q10&gt;0</formula>
    </cfRule>
    <cfRule type="expression" dxfId="3569" priority="26">
      <formula>Q10&lt;0</formula>
    </cfRule>
  </conditionalFormatting>
  <conditionalFormatting sqref="J25:J38">
    <cfRule type="expression" dxfId="3568" priority="23">
      <formula>J25&gt;0</formula>
    </cfRule>
    <cfRule type="expression" dxfId="3567" priority="24">
      <formula>J25&lt;0</formula>
    </cfRule>
  </conditionalFormatting>
  <conditionalFormatting sqref="K25:K35 K37:K38">
    <cfRule type="expression" dxfId="3566" priority="21">
      <formula>K25&gt;0</formula>
    </cfRule>
    <cfRule type="expression" dxfId="3565" priority="22">
      <formula>K25&lt;0</formula>
    </cfRule>
  </conditionalFormatting>
  <conditionalFormatting sqref="F89:F110">
    <cfRule type="expression" dxfId="3564" priority="19">
      <formula>F89&gt;0</formula>
    </cfRule>
    <cfRule type="expression" dxfId="3563" priority="20">
      <formula>F89&lt;0</formula>
    </cfRule>
  </conditionalFormatting>
  <conditionalFormatting sqref="H89:H110">
    <cfRule type="expression" dxfId="3562" priority="17">
      <formula>H89&gt;0</formula>
    </cfRule>
    <cfRule type="expression" dxfId="3561" priority="18">
      <formula>H89&lt;0</formula>
    </cfRule>
  </conditionalFormatting>
  <conditionalFormatting sqref="J89:J102">
    <cfRule type="expression" dxfId="3560" priority="15">
      <formula>J89&gt;0</formula>
    </cfRule>
    <cfRule type="expression" dxfId="3559" priority="16">
      <formula>J89&lt;0</formula>
    </cfRule>
  </conditionalFormatting>
  <conditionalFormatting sqref="K89:K102">
    <cfRule type="expression" dxfId="3558" priority="13">
      <formula>K89&gt;0</formula>
    </cfRule>
    <cfRule type="expression" dxfId="3557" priority="14">
      <formula>K89&lt;0</formula>
    </cfRule>
  </conditionalFormatting>
  <conditionalFormatting sqref="L89:L102">
    <cfRule type="expression" dxfId="3556" priority="11">
      <formula>L89&gt;0</formula>
    </cfRule>
    <cfRule type="expression" dxfId="3555" priority="12">
      <formula>L89&lt;0</formula>
    </cfRule>
  </conditionalFormatting>
  <conditionalFormatting sqref="F25:F33">
    <cfRule type="expression" dxfId="3554" priority="9">
      <formula>F25&gt;0</formula>
    </cfRule>
    <cfRule type="expression" dxfId="3553" priority="10">
      <formula>F25&lt;0</formula>
    </cfRule>
  </conditionalFormatting>
  <conditionalFormatting sqref="H25:H33">
    <cfRule type="expression" dxfId="3552" priority="7">
      <formula>H25&gt;0</formula>
    </cfRule>
    <cfRule type="expression" dxfId="3551" priority="8">
      <formula>H25&lt;0</formula>
    </cfRule>
  </conditionalFormatting>
  <conditionalFormatting sqref="J54">
    <cfRule type="expression" dxfId="3550" priority="5">
      <formula>J54&gt;0</formula>
    </cfRule>
    <cfRule type="expression" dxfId="3549" priority="6">
      <formula>J54&lt;0</formula>
    </cfRule>
  </conditionalFormatting>
  <conditionalFormatting sqref="F55:F57">
    <cfRule type="expression" dxfId="3548" priority="3">
      <formula>F55&gt;0</formula>
    </cfRule>
    <cfRule type="expression" dxfId="3547" priority="4">
      <formula>F55&lt;0</formula>
    </cfRule>
  </conditionalFormatting>
  <conditionalFormatting sqref="H55:H57">
    <cfRule type="expression" dxfId="3546" priority="1">
      <formula>H55&gt;0</formula>
    </cfRule>
    <cfRule type="expression" dxfId="354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44" priority="32">
      <formula>F51&gt;0</formula>
    </cfRule>
    <cfRule type="expression" dxfId="3543" priority="33">
      <formula>F51&lt;0</formula>
    </cfRule>
  </conditionalFormatting>
  <conditionalFormatting sqref="Q7">
    <cfRule type="expression" dxfId="3542" priority="30">
      <formula>Q7&gt;0</formula>
    </cfRule>
    <cfRule type="expression" dxfId="3541" priority="31">
      <formula>Q7&lt;0</formula>
    </cfRule>
  </conditionalFormatting>
  <conditionalFormatting sqref="Q8">
    <cfRule type="expression" dxfId="3540" priority="28">
      <formula>Q8&gt;0</formula>
    </cfRule>
    <cfRule type="expression" dxfId="3539" priority="29">
      <formula>Q8&lt;0</formula>
    </cfRule>
  </conditionalFormatting>
  <conditionalFormatting sqref="F25:F44 F46:F50">
    <cfRule type="expression" dxfId="3538" priority="26">
      <formula>F25&gt;0</formula>
    </cfRule>
    <cfRule type="expression" dxfId="3537" priority="27">
      <formula>F25&lt;0</formula>
    </cfRule>
  </conditionalFormatting>
  <conditionalFormatting sqref="H25:H44 H46:H50">
    <cfRule type="expression" dxfId="3536" priority="24">
      <formula>H25&gt;0</formula>
    </cfRule>
    <cfRule type="expression" dxfId="3535" priority="25">
      <formula>H25&lt;0</formula>
    </cfRule>
  </conditionalFormatting>
  <conditionalFormatting sqref="F89:F110">
    <cfRule type="expression" dxfId="3534" priority="22">
      <formula>F89&gt;0</formula>
    </cfRule>
    <cfRule type="expression" dxfId="3533" priority="23">
      <formula>F89&lt;0</formula>
    </cfRule>
  </conditionalFormatting>
  <conditionalFormatting sqref="H89:H110">
    <cfRule type="expression" dxfId="3532" priority="20">
      <formula>H89&gt;0</formula>
    </cfRule>
    <cfRule type="expression" dxfId="3531" priority="21">
      <formula>H89&lt;0</formula>
    </cfRule>
  </conditionalFormatting>
  <conditionalFormatting sqref="Q10">
    <cfRule type="expression" dxfId="3530" priority="18">
      <formula>Q10&gt;0</formula>
    </cfRule>
    <cfRule type="expression" dxfId="3529" priority="19">
      <formula>Q10&lt;0</formula>
    </cfRule>
  </conditionalFormatting>
  <conditionalFormatting sqref="J25:J39">
    <cfRule type="expression" dxfId="3528" priority="16">
      <formula>J25&gt;0</formula>
    </cfRule>
    <cfRule type="expression" dxfId="3527" priority="17">
      <formula>J25&lt;0</formula>
    </cfRule>
  </conditionalFormatting>
  <conditionalFormatting sqref="K25:K38">
    <cfRule type="expression" dxfId="3526" priority="14">
      <formula>K25&gt;0</formula>
    </cfRule>
    <cfRule type="expression" dxfId="3525" priority="15">
      <formula>K25&lt;0</formula>
    </cfRule>
  </conditionalFormatting>
  <conditionalFormatting sqref="L25:L38">
    <cfRule type="expression" dxfId="3524" priority="12">
      <formula>L25&gt;0</formula>
    </cfRule>
    <cfRule type="expression" dxfId="352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22" priority="9">
      <formula>J40&gt;0</formula>
    </cfRule>
    <cfRule type="expression" dxfId="352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20" priority="7">
      <formula>F45&gt;0</formula>
    </cfRule>
    <cfRule type="expression" dxfId="3519" priority="8">
      <formula>F45&lt;0</formula>
    </cfRule>
  </conditionalFormatting>
  <conditionalFormatting sqref="H45">
    <cfRule type="expression" dxfId="3518" priority="5">
      <formula>H45&gt;0</formula>
    </cfRule>
    <cfRule type="expression" dxfId="3517" priority="6">
      <formula>H45&lt;0</formula>
    </cfRule>
  </conditionalFormatting>
  <conditionalFormatting sqref="J45">
    <cfRule type="expression" dxfId="3516" priority="3">
      <formula>J45&gt;0</formula>
    </cfRule>
    <cfRule type="expression" dxfId="3515" priority="4">
      <formula>J45&lt;0</formula>
    </cfRule>
  </conditionalFormatting>
  <conditionalFormatting sqref="J46">
    <cfRule type="expression" dxfId="3514" priority="1">
      <formula>J46&gt;0</formula>
    </cfRule>
    <cfRule type="expression" dxfId="351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12" priority="66">
      <formula>F22&gt;0</formula>
    </cfRule>
    <cfRule type="expression" dxfId="351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10" priority="53">
      <formula>F41&gt;0</formula>
    </cfRule>
    <cfRule type="expression" dxfId="3509" priority="54">
      <formula>F41&lt;0</formula>
    </cfRule>
  </conditionalFormatting>
  <conditionalFormatting sqref="F41">
    <cfRule type="expression" dxfId="3508" priority="57">
      <formula>F41&gt;0</formula>
    </cfRule>
    <cfRule type="expression" dxfId="3507" priority="58">
      <formula>F41&lt;0</formula>
    </cfRule>
  </conditionalFormatting>
  <conditionalFormatting sqref="H41">
    <cfRule type="expression" dxfId="3506" priority="35">
      <formula>H41&gt;0</formula>
    </cfRule>
    <cfRule type="expression" dxfId="3505" priority="36">
      <formula>H41&lt;0</formula>
    </cfRule>
  </conditionalFormatting>
  <conditionalFormatting sqref="F89:F95">
    <cfRule type="expression" dxfId="3504" priority="29">
      <formula>F89&gt;0</formula>
    </cfRule>
    <cfRule type="expression" dxfId="3503" priority="30">
      <formula>F89&lt;0</formula>
    </cfRule>
  </conditionalFormatting>
  <conditionalFormatting sqref="F96:F110">
    <cfRule type="expression" dxfId="3502" priority="25">
      <formula>F96&gt;0</formula>
    </cfRule>
    <cfRule type="expression" dxfId="3501" priority="26">
      <formula>F96&lt;0</formula>
    </cfRule>
  </conditionalFormatting>
  <conditionalFormatting sqref="F96:F110">
    <cfRule type="expression" dxfId="3500" priority="27">
      <formula>F96&gt;0</formula>
    </cfRule>
    <cfRule type="expression" dxfId="3499" priority="28">
      <formula>F96&lt;0</formula>
    </cfRule>
  </conditionalFormatting>
  <conditionalFormatting sqref="H89:H100">
    <cfRule type="expression" dxfId="3498" priority="23">
      <formula>H89&gt;0</formula>
    </cfRule>
    <cfRule type="expression" dxfId="3497" priority="24">
      <formula>H89&lt;0</formula>
    </cfRule>
  </conditionalFormatting>
  <conditionalFormatting sqref="H101">
    <cfRule type="expression" dxfId="3496" priority="21">
      <formula>H101&gt;0</formula>
    </cfRule>
    <cfRule type="expression" dxfId="3495" priority="22">
      <formula>H101&lt;0</formula>
    </cfRule>
  </conditionalFormatting>
  <conditionalFormatting sqref="F111:F116">
    <cfRule type="expression" dxfId="3494" priority="19">
      <formula>F111&gt;0</formula>
    </cfRule>
    <cfRule type="expression" dxfId="3493" priority="20">
      <formula>F111&lt;0</formula>
    </cfRule>
  </conditionalFormatting>
  <conditionalFormatting sqref="H103:H116">
    <cfRule type="expression" dxfId="3492" priority="17">
      <formula>H103&gt;0</formula>
    </cfRule>
    <cfRule type="expression" dxfId="3491" priority="18">
      <formula>H103&lt;0</formula>
    </cfRule>
  </conditionalFormatting>
  <conditionalFormatting sqref="H102">
    <cfRule type="expression" dxfId="3490" priority="15">
      <formula>H102&gt;0</formula>
    </cfRule>
    <cfRule type="expression" dxfId="3489" priority="16">
      <formula>H102&lt;0</formula>
    </cfRule>
  </conditionalFormatting>
  <conditionalFormatting sqref="M42">
    <cfRule type="expression" dxfId="3488" priority="13">
      <formula>M42&gt;0</formula>
    </cfRule>
    <cfRule type="expression" dxfId="3487" priority="14">
      <formula>M42&lt;0</formula>
    </cfRule>
  </conditionalFormatting>
  <conditionalFormatting sqref="Q7">
    <cfRule type="expression" dxfId="3486" priority="9">
      <formula>Q7&gt;0</formula>
    </cfRule>
    <cfRule type="expression" dxfId="3485" priority="10">
      <formula>Q7&lt;0</formula>
    </cfRule>
  </conditionalFormatting>
  <conditionalFormatting sqref="Q8">
    <cfRule type="expression" dxfId="3484" priority="7">
      <formula>Q8&gt;0</formula>
    </cfRule>
    <cfRule type="expression" dxfId="3483" priority="8">
      <formula>Q8&lt;0</formula>
    </cfRule>
  </conditionalFormatting>
  <conditionalFormatting sqref="F117:F130 H117:H130">
    <cfRule type="expression" dxfId="3482" priority="1">
      <formula>F117&gt;0</formula>
    </cfRule>
    <cfRule type="expression" dxfId="348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80" priority="21">
      <formula>F47&gt;0</formula>
    </cfRule>
    <cfRule type="expression" dxfId="3479" priority="22">
      <formula>F47&lt;0</formula>
    </cfRule>
  </conditionalFormatting>
  <conditionalFormatting sqref="Q7">
    <cfRule type="expression" dxfId="3478" priority="19">
      <formula>Q7&gt;0</formula>
    </cfRule>
    <cfRule type="expression" dxfId="3477" priority="20">
      <formula>Q7&lt;0</formula>
    </cfRule>
  </conditionalFormatting>
  <conditionalFormatting sqref="Q8">
    <cfRule type="expression" dxfId="3476" priority="17">
      <formula>Q8&gt;0</formula>
    </cfRule>
    <cfRule type="expression" dxfId="3475" priority="18">
      <formula>Q8&lt;0</formula>
    </cfRule>
  </conditionalFormatting>
  <conditionalFormatting sqref="F25:F46">
    <cfRule type="expression" dxfId="3474" priority="15">
      <formula>F25&gt;0</formula>
    </cfRule>
    <cfRule type="expression" dxfId="3473" priority="16">
      <formula>F25&lt;0</formula>
    </cfRule>
  </conditionalFormatting>
  <conditionalFormatting sqref="H25:H46">
    <cfRule type="expression" dxfId="3472" priority="13">
      <formula>H25&gt;0</formula>
    </cfRule>
    <cfRule type="expression" dxfId="3471" priority="14">
      <formula>H25&lt;0</formula>
    </cfRule>
  </conditionalFormatting>
  <conditionalFormatting sqref="F89:F110">
    <cfRule type="expression" dxfId="3470" priority="11">
      <formula>F89&gt;0</formula>
    </cfRule>
    <cfRule type="expression" dxfId="3469" priority="12">
      <formula>F89&lt;0</formula>
    </cfRule>
  </conditionalFormatting>
  <conditionalFormatting sqref="H89:H110">
    <cfRule type="expression" dxfId="3468" priority="9">
      <formula>H89&gt;0</formula>
    </cfRule>
    <cfRule type="expression" dxfId="3467" priority="10">
      <formula>H89&lt;0</formula>
    </cfRule>
  </conditionalFormatting>
  <conditionalFormatting sqref="Q10">
    <cfRule type="expression" dxfId="3466" priority="7">
      <formula>Q10&gt;0</formula>
    </cfRule>
    <cfRule type="expression" dxfId="3465" priority="8">
      <formula>Q10&lt;0</formula>
    </cfRule>
  </conditionalFormatting>
  <conditionalFormatting sqref="J25:J38">
    <cfRule type="expression" dxfId="3464" priority="5">
      <formula>J25&gt;0</formula>
    </cfRule>
    <cfRule type="expression" dxfId="3463" priority="6">
      <formula>J25&lt;0</formula>
    </cfRule>
  </conditionalFormatting>
  <conditionalFormatting sqref="K25:K38">
    <cfRule type="expression" dxfId="3462" priority="3">
      <formula>K25&gt;0</formula>
    </cfRule>
    <cfRule type="expression" dxfId="3461" priority="4">
      <formula>K25&lt;0</formula>
    </cfRule>
  </conditionalFormatting>
  <conditionalFormatting sqref="L25:L38">
    <cfRule type="expression" dxfId="3460" priority="1">
      <formula>L25&gt;0</formula>
    </cfRule>
    <cfRule type="expression" dxfId="345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8" priority="35">
      <formula>F47&gt;0</formula>
    </cfRule>
    <cfRule type="expression" dxfId="3457" priority="36">
      <formula>F47&lt;0</formula>
    </cfRule>
  </conditionalFormatting>
  <conditionalFormatting sqref="Q7">
    <cfRule type="expression" dxfId="3456" priority="33">
      <formula>Q7&gt;0</formula>
    </cfRule>
    <cfRule type="expression" dxfId="3455" priority="34">
      <formula>Q7&lt;0</formula>
    </cfRule>
  </conditionalFormatting>
  <conditionalFormatting sqref="Q8">
    <cfRule type="expression" dxfId="3454" priority="31">
      <formula>Q8&gt;0</formula>
    </cfRule>
    <cfRule type="expression" dxfId="3453" priority="32">
      <formula>Q8&lt;0</formula>
    </cfRule>
  </conditionalFormatting>
  <conditionalFormatting sqref="F30:F46">
    <cfRule type="expression" dxfId="3452" priority="29">
      <formula>F30&gt;0</formula>
    </cfRule>
    <cfRule type="expression" dxfId="3451" priority="30">
      <formula>F30&lt;0</formula>
    </cfRule>
  </conditionalFormatting>
  <conditionalFormatting sqref="H30:H46">
    <cfRule type="expression" dxfId="3450" priority="27">
      <formula>H30&gt;0</formula>
    </cfRule>
    <cfRule type="expression" dxfId="3449" priority="28">
      <formula>H30&lt;0</formula>
    </cfRule>
  </conditionalFormatting>
  <conditionalFormatting sqref="Q10">
    <cfRule type="expression" dxfId="3448" priority="25">
      <formula>Q10&gt;0</formula>
    </cfRule>
    <cfRule type="expression" dxfId="3447" priority="26">
      <formula>Q10&lt;0</formula>
    </cfRule>
  </conditionalFormatting>
  <conditionalFormatting sqref="J25:J38">
    <cfRule type="expression" dxfId="3446" priority="23">
      <formula>J25&gt;0</formula>
    </cfRule>
    <cfRule type="expression" dxfId="3445" priority="24">
      <formula>J25&lt;0</formula>
    </cfRule>
  </conditionalFormatting>
  <conditionalFormatting sqref="K25:K38">
    <cfRule type="expression" dxfId="3444" priority="21">
      <formula>K25&gt;0</formula>
    </cfRule>
    <cfRule type="expression" dxfId="3443" priority="22">
      <formula>K25&lt;0</formula>
    </cfRule>
  </conditionalFormatting>
  <conditionalFormatting sqref="L25 L38">
    <cfRule type="expression" dxfId="3442" priority="19">
      <formula>L25&gt;0</formula>
    </cfRule>
    <cfRule type="expression" dxfId="3441" priority="20">
      <formula>L25&lt;0</formula>
    </cfRule>
  </conditionalFormatting>
  <conditionalFormatting sqref="F89:F110">
    <cfRule type="expression" dxfId="3440" priority="17">
      <formula>F89&gt;0</formula>
    </cfRule>
    <cfRule type="expression" dxfId="3439" priority="18">
      <formula>F89&lt;0</formula>
    </cfRule>
  </conditionalFormatting>
  <conditionalFormatting sqref="H89:H110">
    <cfRule type="expression" dxfId="3438" priority="15">
      <formula>H89&gt;0</formula>
    </cfRule>
    <cfRule type="expression" dxfId="3437" priority="16">
      <formula>H89&lt;0</formula>
    </cfRule>
  </conditionalFormatting>
  <conditionalFormatting sqref="J89:J102">
    <cfRule type="expression" dxfId="3436" priority="13">
      <formula>J89&gt;0</formula>
    </cfRule>
    <cfRule type="expression" dxfId="3435" priority="14">
      <formula>J89&lt;0</formula>
    </cfRule>
  </conditionalFormatting>
  <conditionalFormatting sqref="K89:K102">
    <cfRule type="expression" dxfId="3434" priority="11">
      <formula>K89&gt;0</formula>
    </cfRule>
    <cfRule type="expression" dxfId="3433" priority="12">
      <formula>K89&lt;0</formula>
    </cfRule>
  </conditionalFormatting>
  <conditionalFormatting sqref="L89:L102">
    <cfRule type="expression" dxfId="3432" priority="9">
      <formula>L89&gt;0</formula>
    </cfRule>
    <cfRule type="expression" dxfId="3431" priority="10">
      <formula>L89&lt;0</formula>
    </cfRule>
  </conditionalFormatting>
  <conditionalFormatting sqref="F29 F25:F26">
    <cfRule type="expression" dxfId="3430" priority="7">
      <formula>F25&gt;0</formula>
    </cfRule>
    <cfRule type="expression" dxfId="3429" priority="8">
      <formula>F25&lt;0</formula>
    </cfRule>
  </conditionalFormatting>
  <conditionalFormatting sqref="H29 H25:H27">
    <cfRule type="expression" dxfId="3428" priority="5">
      <formula>H25&gt;0</formula>
    </cfRule>
    <cfRule type="expression" dxfId="3427" priority="6">
      <formula>H25&lt;0</formula>
    </cfRule>
  </conditionalFormatting>
  <conditionalFormatting sqref="F27:F28">
    <cfRule type="expression" dxfId="3426" priority="3">
      <formula>F27&gt;0</formula>
    </cfRule>
    <cfRule type="expression" dxfId="3425" priority="4">
      <formula>F27&lt;0</formula>
    </cfRule>
  </conditionalFormatting>
  <conditionalFormatting sqref="H28">
    <cfRule type="expression" dxfId="3424" priority="1">
      <formula>H28&gt;0</formula>
    </cfRule>
    <cfRule type="expression" dxfId="342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22" priority="25">
      <formula>F7&gt;0</formula>
    </cfRule>
    <cfRule type="expression" dxfId="3421" priority="26">
      <formula>F7&lt;0</formula>
    </cfRule>
  </conditionalFormatting>
  <conditionalFormatting sqref="Q8">
    <cfRule type="expression" dxfId="3420" priority="23">
      <formula>Q8&gt;0</formula>
    </cfRule>
    <cfRule type="expression" dxfId="3419" priority="24">
      <formula>Q8&lt;0</formula>
    </cfRule>
  </conditionalFormatting>
  <conditionalFormatting sqref="F93:F114">
    <cfRule type="expression" dxfId="3418" priority="17">
      <formula>F93&gt;0</formula>
    </cfRule>
    <cfRule type="expression" dxfId="3417" priority="18">
      <formula>F93&lt;0</formula>
    </cfRule>
  </conditionalFormatting>
  <conditionalFormatting sqref="H93:H114">
    <cfRule type="expression" dxfId="3416" priority="15">
      <formula>H93&gt;0</formula>
    </cfRule>
    <cfRule type="expression" dxfId="3415" priority="16">
      <formula>H93&lt;0</formula>
    </cfRule>
  </conditionalFormatting>
  <conditionalFormatting sqref="Q10">
    <cfRule type="expression" dxfId="3414" priority="13">
      <formula>Q10&gt;0</formula>
    </cfRule>
    <cfRule type="expression" dxfId="3413" priority="14">
      <formula>Q10&lt;0</formula>
    </cfRule>
  </conditionalFormatting>
  <conditionalFormatting sqref="J25:J38">
    <cfRule type="expression" dxfId="3412" priority="11">
      <formula>J25&gt;0</formula>
    </cfRule>
    <cfRule type="expression" dxfId="3411" priority="12">
      <formula>J25&lt;0</formula>
    </cfRule>
  </conditionalFormatting>
  <conditionalFormatting sqref="K25:K38">
    <cfRule type="expression" dxfId="3410" priority="9">
      <formula>K25&gt;0</formula>
    </cfRule>
    <cfRule type="expression" dxfId="3409" priority="10">
      <formula>K25&lt;0</formula>
    </cfRule>
  </conditionalFormatting>
  <conditionalFormatting sqref="L25:L34">
    <cfRule type="expression" dxfId="3408" priority="7">
      <formula>L25&gt;0</formula>
    </cfRule>
    <cfRule type="expression" dxfId="3407" priority="8">
      <formula>L25&lt;0</formula>
    </cfRule>
  </conditionalFormatting>
  <conditionalFormatting sqref="J43">
    <cfRule type="expression" dxfId="3406" priority="5">
      <formula>J43&gt;0</formula>
    </cfRule>
    <cfRule type="expression" dxfId="3405" priority="6">
      <formula>J43&lt;0</formula>
    </cfRule>
  </conditionalFormatting>
  <conditionalFormatting sqref="M25:M34">
    <cfRule type="expression" dxfId="3404" priority="3">
      <formula>M25&gt;0</formula>
    </cfRule>
    <cfRule type="expression" dxfId="3403" priority="4">
      <formula>M25&lt;0</formula>
    </cfRule>
  </conditionalFormatting>
  <conditionalFormatting sqref="H61:H64 F61:F64">
    <cfRule type="expression" dxfId="3402" priority="1">
      <formula>F61&gt;0</formula>
    </cfRule>
    <cfRule type="expression" dxfId="340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0" priority="21">
      <formula>F47&gt;0</formula>
    </cfRule>
    <cfRule type="expression" dxfId="3399" priority="22">
      <formula>F47&lt;0</formula>
    </cfRule>
  </conditionalFormatting>
  <conditionalFormatting sqref="Q7">
    <cfRule type="expression" dxfId="3398" priority="19">
      <formula>Q7&gt;0</formula>
    </cfRule>
    <cfRule type="expression" dxfId="3397" priority="20">
      <formula>Q7&lt;0</formula>
    </cfRule>
  </conditionalFormatting>
  <conditionalFormatting sqref="Q8">
    <cfRule type="expression" dxfId="3396" priority="17">
      <formula>Q8&gt;0</formula>
    </cfRule>
    <cfRule type="expression" dxfId="3395" priority="18">
      <formula>Q8&lt;0</formula>
    </cfRule>
  </conditionalFormatting>
  <conditionalFormatting sqref="F25:F46">
    <cfRule type="expression" dxfId="3394" priority="15">
      <formula>F25&gt;0</formula>
    </cfRule>
    <cfRule type="expression" dxfId="3393" priority="16">
      <formula>F25&lt;0</formula>
    </cfRule>
  </conditionalFormatting>
  <conditionalFormatting sqref="H25:H46">
    <cfRule type="expression" dxfId="3392" priority="13">
      <formula>H25&gt;0</formula>
    </cfRule>
    <cfRule type="expression" dxfId="3391" priority="14">
      <formula>H25&lt;0</formula>
    </cfRule>
  </conditionalFormatting>
  <conditionalFormatting sqref="F89:F110">
    <cfRule type="expression" dxfId="3390" priority="11">
      <formula>F89&gt;0</formula>
    </cfRule>
    <cfRule type="expression" dxfId="3389" priority="12">
      <formula>F89&lt;0</formula>
    </cfRule>
  </conditionalFormatting>
  <conditionalFormatting sqref="H89:H110">
    <cfRule type="expression" dxfId="3388" priority="9">
      <formula>H89&gt;0</formula>
    </cfRule>
    <cfRule type="expression" dxfId="3387" priority="10">
      <formula>H89&lt;0</formula>
    </cfRule>
  </conditionalFormatting>
  <conditionalFormatting sqref="Q10">
    <cfRule type="expression" dxfId="3386" priority="7">
      <formula>Q10&gt;0</formula>
    </cfRule>
    <cfRule type="expression" dxfId="3385" priority="8">
      <formula>Q10&lt;0</formula>
    </cfRule>
  </conditionalFormatting>
  <conditionalFormatting sqref="J25:J38">
    <cfRule type="expression" dxfId="3384" priority="5">
      <formula>J25&gt;0</formula>
    </cfRule>
    <cfRule type="expression" dxfId="3383" priority="6">
      <formula>J25&lt;0</formula>
    </cfRule>
  </conditionalFormatting>
  <conditionalFormatting sqref="K25:K38">
    <cfRule type="expression" dxfId="3382" priority="3">
      <formula>K25&gt;0</formula>
    </cfRule>
    <cfRule type="expression" dxfId="3381" priority="4">
      <formula>K25&lt;0</formula>
    </cfRule>
  </conditionalFormatting>
  <conditionalFormatting sqref="L25:L38">
    <cfRule type="expression" dxfId="3380" priority="1">
      <formula>L25&gt;0</formula>
    </cfRule>
    <cfRule type="expression" dxfId="337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78" priority="29">
      <formula>F29&gt;0</formula>
    </cfRule>
    <cfRule type="expression" dxfId="3377" priority="30">
      <formula>F29&lt;0</formula>
    </cfRule>
  </conditionalFormatting>
  <conditionalFormatting sqref="Q7">
    <cfRule type="expression" dxfId="3376" priority="27">
      <formula>Q7&gt;0</formula>
    </cfRule>
    <cfRule type="expression" dxfId="3375" priority="28">
      <formula>Q7&lt;0</formula>
    </cfRule>
  </conditionalFormatting>
  <conditionalFormatting sqref="Q8">
    <cfRule type="expression" dxfId="3374" priority="25">
      <formula>Q8&gt;0</formula>
    </cfRule>
    <cfRule type="expression" dxfId="3373" priority="26">
      <formula>Q8&lt;0</formula>
    </cfRule>
  </conditionalFormatting>
  <conditionalFormatting sqref="F96:F110">
    <cfRule type="expression" dxfId="3372" priority="19">
      <formula>F96&gt;0</formula>
    </cfRule>
    <cfRule type="expression" dxfId="3371" priority="20">
      <formula>F96&lt;0</formula>
    </cfRule>
  </conditionalFormatting>
  <conditionalFormatting sqref="H96:H110">
    <cfRule type="expression" dxfId="3370" priority="17">
      <formula>H96&gt;0</formula>
    </cfRule>
    <cfRule type="expression" dxfId="3369" priority="18">
      <formula>H96&lt;0</formula>
    </cfRule>
  </conditionalFormatting>
  <conditionalFormatting sqref="Q10">
    <cfRule type="expression" dxfId="3368" priority="15">
      <formula>Q10&gt;0</formula>
    </cfRule>
    <cfRule type="expression" dxfId="3367" priority="16">
      <formula>Q10&lt;0</formula>
    </cfRule>
  </conditionalFormatting>
  <conditionalFormatting sqref="L29:L38">
    <cfRule type="expression" dxfId="3366" priority="9">
      <formula>L29&gt;0</formula>
    </cfRule>
    <cfRule type="expression" dxfId="3365" priority="10">
      <formula>L29&lt;0</formula>
    </cfRule>
  </conditionalFormatting>
  <conditionalFormatting sqref="F27:F29 H27:H29 J25:K29">
    <cfRule type="expression" dxfId="3364" priority="7">
      <formula>F25&gt;0</formula>
    </cfRule>
    <cfRule type="expression" dxfId="3363" priority="8">
      <formula>F25&lt;0</formula>
    </cfRule>
  </conditionalFormatting>
  <conditionalFormatting sqref="L25:L29">
    <cfRule type="expression" dxfId="3362" priority="5">
      <formula>L25&gt;0</formula>
    </cfRule>
    <cfRule type="expression" dxfId="3361" priority="6">
      <formula>L25&lt;0</formula>
    </cfRule>
  </conditionalFormatting>
  <conditionalFormatting sqref="F25:F26">
    <cfRule type="expression" dxfId="3360" priority="3">
      <formula>F25&gt;0</formula>
    </cfRule>
    <cfRule type="expression" dxfId="3359" priority="4">
      <formula>F25&lt;0</formula>
    </cfRule>
  </conditionalFormatting>
  <conditionalFormatting sqref="H25:H26">
    <cfRule type="expression" dxfId="3358" priority="1">
      <formula>H25&gt;0</formula>
    </cfRule>
    <cfRule type="expression" dxfId="335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61.39</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6139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2692.1099999999969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2494.9000000000015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0.68464092642902286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3.2578595862518323E-2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9.0545722713864301</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67.529000000000011</v>
      </c>
      <c r="U21" s="892"/>
    </row>
    <row r="22" spans="1:21" x14ac:dyDescent="0.25">
      <c r="O22" s="79">
        <v>1.0900000000000001</v>
      </c>
      <c r="P22" s="79">
        <f t="shared" ref="P22:P41" si="3">O22*$Q$4</f>
        <v>66.91510000000001</v>
      </c>
      <c r="U22" s="892"/>
    </row>
    <row r="23" spans="1:21" x14ac:dyDescent="0.25">
      <c r="O23" s="79">
        <v>1.08</v>
      </c>
      <c r="P23" s="79">
        <f t="shared" si="3"/>
        <v>66.301200000000009</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65.687300000000008</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65.073400000000007</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64.459500000000006</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63.845600000000005</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63.231700000000004</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62.617800000000003</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62.003900000000002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61.39</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60.7761</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60.162199999999999</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59.548299999999998</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58.934399999999997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58.320499999999996</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57.706599999999995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57.092700000000001</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56.4788</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55.864900000000006</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55.251000000000005</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56" priority="51">
      <formula>F25&gt;0</formula>
    </cfRule>
    <cfRule type="expression" dxfId="3355" priority="52">
      <formula>F25&lt;0</formula>
    </cfRule>
  </conditionalFormatting>
  <conditionalFormatting sqref="Q7">
    <cfRule type="expression" dxfId="3354" priority="49">
      <formula>Q7&gt;0</formula>
    </cfRule>
    <cfRule type="expression" dxfId="3353" priority="50">
      <formula>Q7&lt;0</formula>
    </cfRule>
  </conditionalFormatting>
  <conditionalFormatting sqref="Q8">
    <cfRule type="expression" dxfId="3352" priority="47">
      <formula>Q8&gt;0</formula>
    </cfRule>
    <cfRule type="expression" dxfId="3351" priority="48">
      <formula>Q8&lt;0</formula>
    </cfRule>
  </conditionalFormatting>
  <conditionalFormatting sqref="M68">
    <cfRule type="expression" dxfId="3350" priority="41">
      <formula>M68&gt;0</formula>
    </cfRule>
    <cfRule type="expression" dxfId="3349" priority="42">
      <formula>M68&lt;0</formula>
    </cfRule>
  </conditionalFormatting>
  <conditionalFormatting sqref="F94:F125">
    <cfRule type="expression" dxfId="3348" priority="39">
      <formula>F94&gt;0</formula>
    </cfRule>
    <cfRule type="expression" dxfId="3347" priority="40">
      <formula>F94&lt;0</formula>
    </cfRule>
  </conditionalFormatting>
  <conditionalFormatting sqref="H94:H125">
    <cfRule type="expression" dxfId="3346" priority="37">
      <formula>H94&gt;0</formula>
    </cfRule>
    <cfRule type="expression" dxfId="3345" priority="38">
      <formula>H94&lt;0</formula>
    </cfRule>
  </conditionalFormatting>
  <conditionalFormatting sqref="J28:J30 K25:K30 J31:K38">
    <cfRule type="expression" dxfId="3344" priority="31">
      <formula>J25&gt;0</formula>
    </cfRule>
    <cfRule type="expression" dxfId="3343" priority="32">
      <formula>J25&lt;0</formula>
    </cfRule>
  </conditionalFormatting>
  <conditionalFormatting sqref="K39:K42">
    <cfRule type="expression" dxfId="3342" priority="29">
      <formula>K39&gt;0</formula>
    </cfRule>
    <cfRule type="expression" dxfId="3341" priority="30">
      <formula>K39&lt;0</formula>
    </cfRule>
  </conditionalFormatting>
  <conditionalFormatting sqref="K43">
    <cfRule type="expression" dxfId="3340" priority="27">
      <formula>K43&gt;0</formula>
    </cfRule>
    <cfRule type="expression" dxfId="3339" priority="28">
      <formula>K43&lt;0</formula>
    </cfRule>
  </conditionalFormatting>
  <conditionalFormatting sqref="K44">
    <cfRule type="expression" dxfId="3338" priority="25">
      <formula>K44&gt;0</formula>
    </cfRule>
    <cfRule type="expression" dxfId="3337" priority="26">
      <formula>K44&lt;0</formula>
    </cfRule>
  </conditionalFormatting>
  <conditionalFormatting sqref="K45">
    <cfRule type="expression" dxfId="3336" priority="23">
      <formula>K45&gt;0</formula>
    </cfRule>
    <cfRule type="expression" dxfId="3335" priority="24">
      <formula>K45&lt;0</formula>
    </cfRule>
  </conditionalFormatting>
  <conditionalFormatting sqref="K46:K51">
    <cfRule type="expression" dxfId="3334" priority="11">
      <formula>K46&gt;0</formula>
    </cfRule>
    <cfRule type="expression" dxfId="3333" priority="12">
      <formula>K46&lt;0</formula>
    </cfRule>
  </conditionalFormatting>
  <conditionalFormatting sqref="K52:K59">
    <cfRule type="expression" dxfId="3332" priority="9">
      <formula>K52&gt;0</formula>
    </cfRule>
    <cfRule type="expression" dxfId="3331" priority="10">
      <formula>K52&lt;0</formula>
    </cfRule>
  </conditionalFormatting>
  <conditionalFormatting sqref="H55:H57 F54:F57">
    <cfRule type="expression" dxfId="3330" priority="7">
      <formula>F54&gt;0</formula>
    </cfRule>
    <cfRule type="expression" dxfId="3329" priority="8">
      <formula>F54&lt;0</formula>
    </cfRule>
  </conditionalFormatting>
  <conditionalFormatting sqref="F63:F64 H63:H64">
    <cfRule type="expression" dxfId="3328" priority="5">
      <formula>F63&gt;0</formula>
    </cfRule>
    <cfRule type="expression" dxfId="3327" priority="6">
      <formula>F63&lt;0</formula>
    </cfRule>
  </conditionalFormatting>
  <conditionalFormatting sqref="F61:F62 H61:H62">
    <cfRule type="expression" dxfId="3326" priority="3">
      <formula>F61&gt;0</formula>
    </cfRule>
    <cfRule type="expression" dxfId="3325" priority="4">
      <formula>F61&lt;0</formula>
    </cfRule>
  </conditionalFormatting>
  <conditionalFormatting sqref="F59:F60 H59:H60">
    <cfRule type="expression" dxfId="3324" priority="1">
      <formula>F59&gt;0</formula>
    </cfRule>
    <cfRule type="expression" dxfId="3323"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22" priority="39">
      <formula>F47&gt;0</formula>
    </cfRule>
    <cfRule type="expression" dxfId="3321" priority="40">
      <formula>F47&lt;0</formula>
    </cfRule>
  </conditionalFormatting>
  <conditionalFormatting sqref="Q7">
    <cfRule type="expression" dxfId="3320" priority="37">
      <formula>Q7&gt;0</formula>
    </cfRule>
    <cfRule type="expression" dxfId="3319" priority="38">
      <formula>Q7&lt;0</formula>
    </cfRule>
  </conditionalFormatting>
  <conditionalFormatting sqref="Q8">
    <cfRule type="expression" dxfId="3318" priority="35">
      <formula>Q8&gt;0</formula>
    </cfRule>
    <cfRule type="expression" dxfId="3317" priority="36">
      <formula>Q8&lt;0</formula>
    </cfRule>
  </conditionalFormatting>
  <conditionalFormatting sqref="F30:F46">
    <cfRule type="expression" dxfId="3316" priority="33">
      <formula>F30&gt;0</formula>
    </cfRule>
    <cfRule type="expression" dxfId="3315" priority="34">
      <formula>F30&lt;0</formula>
    </cfRule>
  </conditionalFormatting>
  <conditionalFormatting sqref="H30:H46">
    <cfRule type="expression" dxfId="3314" priority="31">
      <formula>H30&gt;0</formula>
    </cfRule>
    <cfRule type="expression" dxfId="3313" priority="32">
      <formula>H30&lt;0</formula>
    </cfRule>
  </conditionalFormatting>
  <conditionalFormatting sqref="Q10">
    <cfRule type="expression" dxfId="3312" priority="29">
      <formula>Q10&gt;0</formula>
    </cfRule>
    <cfRule type="expression" dxfId="3311" priority="30">
      <formula>Q10&lt;0</formula>
    </cfRule>
  </conditionalFormatting>
  <conditionalFormatting sqref="J25:J38">
    <cfRule type="expression" dxfId="3310" priority="27">
      <formula>J25&gt;0</formula>
    </cfRule>
    <cfRule type="expression" dxfId="3309" priority="28">
      <formula>J25&lt;0</formula>
    </cfRule>
  </conditionalFormatting>
  <conditionalFormatting sqref="K25:K38">
    <cfRule type="expression" dxfId="3308" priority="25">
      <formula>K25&gt;0</formula>
    </cfRule>
    <cfRule type="expression" dxfId="3307" priority="26">
      <formula>K25&lt;0</formula>
    </cfRule>
  </conditionalFormatting>
  <conditionalFormatting sqref="L25 L38">
    <cfRule type="expression" dxfId="3306" priority="23">
      <formula>L25&gt;0</formula>
    </cfRule>
    <cfRule type="expression" dxfId="3305" priority="24">
      <formula>L25&lt;0</formula>
    </cfRule>
  </conditionalFormatting>
  <conditionalFormatting sqref="F89:F110">
    <cfRule type="expression" dxfId="3304" priority="21">
      <formula>F89&gt;0</formula>
    </cfRule>
    <cfRule type="expression" dxfId="3303" priority="22">
      <formula>F89&lt;0</formula>
    </cfRule>
  </conditionalFormatting>
  <conditionalFormatting sqref="H89:H110">
    <cfRule type="expression" dxfId="3302" priority="19">
      <formula>H89&gt;0</formula>
    </cfRule>
    <cfRule type="expression" dxfId="3301" priority="20">
      <formula>H89&lt;0</formula>
    </cfRule>
  </conditionalFormatting>
  <conditionalFormatting sqref="J89:J102">
    <cfRule type="expression" dxfId="3300" priority="17">
      <formula>J89&gt;0</formula>
    </cfRule>
    <cfRule type="expression" dxfId="3299" priority="18">
      <formula>J89&lt;0</formula>
    </cfRule>
  </conditionalFormatting>
  <conditionalFormatting sqref="K89:K102">
    <cfRule type="expression" dxfId="3298" priority="15">
      <formula>K89&gt;0</formula>
    </cfRule>
    <cfRule type="expression" dxfId="3297" priority="16">
      <formula>K89&lt;0</formula>
    </cfRule>
  </conditionalFormatting>
  <conditionalFormatting sqref="L89:L102">
    <cfRule type="expression" dxfId="3296" priority="13">
      <formula>L89&gt;0</formula>
    </cfRule>
    <cfRule type="expression" dxfId="3295" priority="14">
      <formula>L89&lt;0</formula>
    </cfRule>
  </conditionalFormatting>
  <conditionalFormatting sqref="F25">
    <cfRule type="expression" dxfId="3294" priority="11">
      <formula>F25&gt;0</formula>
    </cfRule>
    <cfRule type="expression" dxfId="3293" priority="12">
      <formula>F25&lt;0</formula>
    </cfRule>
  </conditionalFormatting>
  <conditionalFormatting sqref="H25:H26">
    <cfRule type="expression" dxfId="3292" priority="9">
      <formula>H25&gt;0</formula>
    </cfRule>
    <cfRule type="expression" dxfId="3291" priority="10">
      <formula>H25&lt;0</formula>
    </cfRule>
  </conditionalFormatting>
  <conditionalFormatting sqref="F26">
    <cfRule type="expression" dxfId="3290" priority="7">
      <formula>F26&gt;0</formula>
    </cfRule>
    <cfRule type="expression" dxfId="3289" priority="8">
      <formula>F26&lt;0</formula>
    </cfRule>
  </conditionalFormatting>
  <conditionalFormatting sqref="F27:F29">
    <cfRule type="expression" dxfId="3288" priority="3">
      <formula>F27&gt;0</formula>
    </cfRule>
    <cfRule type="expression" dxfId="3287" priority="4">
      <formula>F27&lt;0</formula>
    </cfRule>
  </conditionalFormatting>
  <conditionalFormatting sqref="H27:H29">
    <cfRule type="expression" dxfId="3286" priority="1">
      <formula>H27&gt;0</formula>
    </cfRule>
    <cfRule type="expression" dxfId="3285"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4" priority="35">
      <formula>F47&gt;0</formula>
    </cfRule>
    <cfRule type="expression" dxfId="3283" priority="36">
      <formula>F47&lt;0</formula>
    </cfRule>
  </conditionalFormatting>
  <conditionalFormatting sqref="Q7">
    <cfRule type="expression" dxfId="3282" priority="33">
      <formula>Q7&gt;0</formula>
    </cfRule>
    <cfRule type="expression" dxfId="3281" priority="34">
      <formula>Q7&lt;0</formula>
    </cfRule>
  </conditionalFormatting>
  <conditionalFormatting sqref="Q8">
    <cfRule type="expression" dxfId="3280" priority="31">
      <formula>Q8&gt;0</formula>
    </cfRule>
    <cfRule type="expression" dxfId="3279" priority="32">
      <formula>Q8&lt;0</formula>
    </cfRule>
  </conditionalFormatting>
  <conditionalFormatting sqref="F30:F46">
    <cfRule type="expression" dxfId="3278" priority="29">
      <formula>F30&gt;0</formula>
    </cfRule>
    <cfRule type="expression" dxfId="3277" priority="30">
      <formula>F30&lt;0</formula>
    </cfRule>
  </conditionalFormatting>
  <conditionalFormatting sqref="H30:H46">
    <cfRule type="expression" dxfId="3276" priority="27">
      <formula>H30&gt;0</formula>
    </cfRule>
    <cfRule type="expression" dxfId="3275" priority="28">
      <formula>H30&lt;0</formula>
    </cfRule>
  </conditionalFormatting>
  <conditionalFormatting sqref="Q10">
    <cfRule type="expression" dxfId="3274" priority="25">
      <formula>Q10&gt;0</formula>
    </cfRule>
    <cfRule type="expression" dxfId="3273" priority="26">
      <formula>Q10&lt;0</formula>
    </cfRule>
  </conditionalFormatting>
  <conditionalFormatting sqref="J25:J38">
    <cfRule type="expression" dxfId="3272" priority="23">
      <formula>J25&gt;0</formula>
    </cfRule>
    <cfRule type="expression" dxfId="3271" priority="24">
      <formula>J25&lt;0</formula>
    </cfRule>
  </conditionalFormatting>
  <conditionalFormatting sqref="K25:K38">
    <cfRule type="expression" dxfId="3270" priority="21">
      <formula>K25&gt;0</formula>
    </cfRule>
    <cfRule type="expression" dxfId="3269" priority="22">
      <formula>K25&lt;0</formula>
    </cfRule>
  </conditionalFormatting>
  <conditionalFormatting sqref="L25 L38">
    <cfRule type="expression" dxfId="3268" priority="19">
      <formula>L25&gt;0</formula>
    </cfRule>
    <cfRule type="expression" dxfId="3267" priority="20">
      <formula>L25&lt;0</formula>
    </cfRule>
  </conditionalFormatting>
  <conditionalFormatting sqref="F89:F110">
    <cfRule type="expression" dxfId="3266" priority="17">
      <formula>F89&gt;0</formula>
    </cfRule>
    <cfRule type="expression" dxfId="3265" priority="18">
      <formula>F89&lt;0</formula>
    </cfRule>
  </conditionalFormatting>
  <conditionalFormatting sqref="H89:H110">
    <cfRule type="expression" dxfId="3264" priority="15">
      <formula>H89&gt;0</formula>
    </cfRule>
    <cfRule type="expression" dxfId="3263" priority="16">
      <formula>H89&lt;0</formula>
    </cfRule>
  </conditionalFormatting>
  <conditionalFormatting sqref="J89:J102">
    <cfRule type="expression" dxfId="3262" priority="13">
      <formula>J89&gt;0</formula>
    </cfRule>
    <cfRule type="expression" dxfId="3261" priority="14">
      <formula>J89&lt;0</formula>
    </cfRule>
  </conditionalFormatting>
  <conditionalFormatting sqref="K89:K102">
    <cfRule type="expression" dxfId="3260" priority="11">
      <formula>K89&gt;0</formula>
    </cfRule>
    <cfRule type="expression" dxfId="3259" priority="12">
      <formula>K89&lt;0</formula>
    </cfRule>
  </conditionalFormatting>
  <conditionalFormatting sqref="L89:L102">
    <cfRule type="expression" dxfId="3258" priority="9">
      <formula>L89&gt;0</formula>
    </cfRule>
    <cfRule type="expression" dxfId="3257" priority="10">
      <formula>L89&lt;0</formula>
    </cfRule>
  </conditionalFormatting>
  <conditionalFormatting sqref="F29 F25:F26">
    <cfRule type="expression" dxfId="3256" priority="7">
      <formula>F25&gt;0</formula>
    </cfRule>
    <cfRule type="expression" dxfId="3255" priority="8">
      <formula>F25&lt;0</formula>
    </cfRule>
  </conditionalFormatting>
  <conditionalFormatting sqref="H29 H25:H27">
    <cfRule type="expression" dxfId="3254" priority="5">
      <formula>H25&gt;0</formula>
    </cfRule>
    <cfRule type="expression" dxfId="3253" priority="6">
      <formula>H25&lt;0</formula>
    </cfRule>
  </conditionalFormatting>
  <conditionalFormatting sqref="F27:F28">
    <cfRule type="expression" dxfId="3252" priority="3">
      <formula>F27&gt;0</formula>
    </cfRule>
    <cfRule type="expression" dxfId="3251" priority="4">
      <formula>F27&lt;0</formula>
    </cfRule>
  </conditionalFormatting>
  <conditionalFormatting sqref="H28">
    <cfRule type="expression" dxfId="3250" priority="1">
      <formula>H28&gt;0</formula>
    </cfRule>
    <cfRule type="expression" dxfId="3249"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8" priority="43">
      <formula>F54&gt;0</formula>
    </cfRule>
    <cfRule type="expression" dxfId="3247" priority="44">
      <formula>F54&lt;0</formula>
    </cfRule>
  </conditionalFormatting>
  <conditionalFormatting sqref="Q7">
    <cfRule type="expression" dxfId="3246" priority="41">
      <formula>Q7&gt;0</formula>
    </cfRule>
    <cfRule type="expression" dxfId="3245" priority="42">
      <formula>Q7&lt;0</formula>
    </cfRule>
  </conditionalFormatting>
  <conditionalFormatting sqref="Q8">
    <cfRule type="expression" dxfId="3244" priority="39">
      <formula>Q8&gt;0</formula>
    </cfRule>
    <cfRule type="expression" dxfId="3243" priority="40">
      <formula>Q8&lt;0</formula>
    </cfRule>
  </conditionalFormatting>
  <conditionalFormatting sqref="F33:F36 F38:F53">
    <cfRule type="expression" dxfId="3242" priority="37">
      <formula>F33&gt;0</formula>
    </cfRule>
    <cfRule type="expression" dxfId="3241" priority="38">
      <formula>F33&lt;0</formula>
    </cfRule>
  </conditionalFormatting>
  <conditionalFormatting sqref="H33:H36 H38:H53">
    <cfRule type="expression" dxfId="3240" priority="35">
      <formula>H33&gt;0</formula>
    </cfRule>
    <cfRule type="expression" dxfId="3239" priority="36">
      <formula>H33&lt;0</formula>
    </cfRule>
  </conditionalFormatting>
  <conditionalFormatting sqref="Q10">
    <cfRule type="expression" dxfId="3238" priority="33">
      <formula>Q10&gt;0</formula>
    </cfRule>
    <cfRule type="expression" dxfId="3237" priority="34">
      <formula>Q10&lt;0</formula>
    </cfRule>
  </conditionalFormatting>
  <conditionalFormatting sqref="J25:J37">
    <cfRule type="expression" dxfId="3236" priority="31">
      <formula>J25&gt;0</formula>
    </cfRule>
    <cfRule type="expression" dxfId="3235" priority="32">
      <formula>J25&lt;0</formula>
    </cfRule>
  </conditionalFormatting>
  <conditionalFormatting sqref="K25:K38">
    <cfRule type="expression" dxfId="3234" priority="29">
      <formula>K25&gt;0</formula>
    </cfRule>
    <cfRule type="expression" dxfId="3233" priority="30">
      <formula>K25&lt;0</formula>
    </cfRule>
  </conditionalFormatting>
  <conditionalFormatting sqref="L25">
    <cfRule type="expression" dxfId="3232" priority="27">
      <formula>L25&gt;0</formula>
    </cfRule>
    <cfRule type="expression" dxfId="3231" priority="28">
      <formula>L25&lt;0</formula>
    </cfRule>
  </conditionalFormatting>
  <conditionalFormatting sqref="F89:F110">
    <cfRule type="expression" dxfId="3230" priority="25">
      <formula>F89&gt;0</formula>
    </cfRule>
    <cfRule type="expression" dxfId="3229" priority="26">
      <formula>F89&lt;0</formula>
    </cfRule>
  </conditionalFormatting>
  <conditionalFormatting sqref="H89:H110">
    <cfRule type="expression" dxfId="3228" priority="23">
      <formula>H89&gt;0</formula>
    </cfRule>
    <cfRule type="expression" dxfId="3227" priority="24">
      <formula>H89&lt;0</formula>
    </cfRule>
  </conditionalFormatting>
  <conditionalFormatting sqref="J89:J102">
    <cfRule type="expression" dxfId="3226" priority="21">
      <formula>J89&gt;0</formula>
    </cfRule>
    <cfRule type="expression" dxfId="3225" priority="22">
      <formula>J89&lt;0</formula>
    </cfRule>
  </conditionalFormatting>
  <conditionalFormatting sqref="K89:K102">
    <cfRule type="expression" dxfId="3224" priority="19">
      <formula>K89&gt;0</formula>
    </cfRule>
    <cfRule type="expression" dxfId="3223" priority="20">
      <formula>K89&lt;0</formula>
    </cfRule>
  </conditionalFormatting>
  <conditionalFormatting sqref="L89:L102">
    <cfRule type="expression" dxfId="3222" priority="17">
      <formula>L89&gt;0</formula>
    </cfRule>
    <cfRule type="expression" dxfId="3221" priority="18">
      <formula>L89&lt;0</formula>
    </cfRule>
  </conditionalFormatting>
  <conditionalFormatting sqref="F29:F32">
    <cfRule type="expression" dxfId="3220" priority="15">
      <formula>F29&gt;0</formula>
    </cfRule>
    <cfRule type="expression" dxfId="3219" priority="16">
      <formula>F29&lt;0</formula>
    </cfRule>
  </conditionalFormatting>
  <conditionalFormatting sqref="H29:H32">
    <cfRule type="expression" dxfId="3218" priority="13">
      <formula>H29&gt;0</formula>
    </cfRule>
    <cfRule type="expression" dxfId="3217" priority="14">
      <formula>H29&lt;0</formula>
    </cfRule>
  </conditionalFormatting>
  <conditionalFormatting sqref="F25:F28">
    <cfRule type="expression" dxfId="3216" priority="11">
      <formula>F25&gt;0</formula>
    </cfRule>
    <cfRule type="expression" dxfId="3215" priority="12">
      <formula>F25&lt;0</formula>
    </cfRule>
  </conditionalFormatting>
  <conditionalFormatting sqref="H25:H28">
    <cfRule type="expression" dxfId="3214" priority="9">
      <formula>H25&gt;0</formula>
    </cfRule>
    <cfRule type="expression" dxfId="3213" priority="10">
      <formula>H25&lt;0</formula>
    </cfRule>
  </conditionalFormatting>
  <conditionalFormatting sqref="F37">
    <cfRule type="expression" dxfId="3212" priority="7">
      <formula>F37&gt;0</formula>
    </cfRule>
    <cfRule type="expression" dxfId="3211" priority="8">
      <formula>F37&lt;0</formula>
    </cfRule>
  </conditionalFormatting>
  <conditionalFormatting sqref="H37">
    <cfRule type="expression" dxfId="3210" priority="5">
      <formula>H37&gt;0</formula>
    </cfRule>
    <cfRule type="expression" dxfId="3209" priority="6">
      <formula>H37&lt;0</formula>
    </cfRule>
  </conditionalFormatting>
  <conditionalFormatting sqref="J49">
    <cfRule type="expression" dxfId="3208" priority="3">
      <formula>J49&gt;0</formula>
    </cfRule>
    <cfRule type="expression" dxfId="3207" priority="4">
      <formula>J49&lt;0</formula>
    </cfRule>
  </conditionalFormatting>
  <conditionalFormatting sqref="J38:J48">
    <cfRule type="expression" dxfId="3206" priority="1">
      <formula>J38&gt;0</formula>
    </cfRule>
    <cfRule type="expression" dxfId="3205"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4" priority="43">
      <formula>F54&gt;0</formula>
    </cfRule>
    <cfRule type="expression" dxfId="3203" priority="44">
      <formula>F54&lt;0</formula>
    </cfRule>
  </conditionalFormatting>
  <conditionalFormatting sqref="Q7">
    <cfRule type="expression" dxfId="3202" priority="41">
      <formula>Q7&gt;0</formula>
    </cfRule>
    <cfRule type="expression" dxfId="3201" priority="42">
      <formula>Q7&lt;0</formula>
    </cfRule>
  </conditionalFormatting>
  <conditionalFormatting sqref="Q8">
    <cfRule type="expression" dxfId="3200" priority="39">
      <formula>Q8&gt;0</formula>
    </cfRule>
    <cfRule type="expression" dxfId="3199" priority="40">
      <formula>Q8&lt;0</formula>
    </cfRule>
  </conditionalFormatting>
  <conditionalFormatting sqref="F33:F36 F38:F53">
    <cfRule type="expression" dxfId="3198" priority="37">
      <formula>F33&gt;0</formula>
    </cfRule>
    <cfRule type="expression" dxfId="3197" priority="38">
      <formula>F33&lt;0</formula>
    </cfRule>
  </conditionalFormatting>
  <conditionalFormatting sqref="H33:H36 H38:H53">
    <cfRule type="expression" dxfId="3196" priority="35">
      <formula>H33&gt;0</formula>
    </cfRule>
    <cfRule type="expression" dxfId="3195" priority="36">
      <formula>H33&lt;0</formula>
    </cfRule>
  </conditionalFormatting>
  <conditionalFormatting sqref="Q10">
    <cfRule type="expression" dxfId="3194" priority="33">
      <formula>Q10&gt;0</formula>
    </cfRule>
    <cfRule type="expression" dxfId="3193" priority="34">
      <formula>Q10&lt;0</formula>
    </cfRule>
  </conditionalFormatting>
  <conditionalFormatting sqref="J25:J37">
    <cfRule type="expression" dxfId="3192" priority="31">
      <formula>J25&gt;0</formula>
    </cfRule>
    <cfRule type="expression" dxfId="3191" priority="32">
      <formula>J25&lt;0</formula>
    </cfRule>
  </conditionalFormatting>
  <conditionalFormatting sqref="K25:K38">
    <cfRule type="expression" dxfId="3190" priority="29">
      <formula>K25&gt;0</formula>
    </cfRule>
    <cfRule type="expression" dxfId="3189" priority="30">
      <formula>K25&lt;0</formula>
    </cfRule>
  </conditionalFormatting>
  <conditionalFormatting sqref="L25">
    <cfRule type="expression" dxfId="3188" priority="27">
      <formula>L25&gt;0</formula>
    </cfRule>
    <cfRule type="expression" dxfId="3187" priority="28">
      <formula>L25&lt;0</formula>
    </cfRule>
  </conditionalFormatting>
  <conditionalFormatting sqref="F89:F110">
    <cfRule type="expression" dxfId="3186" priority="25">
      <formula>F89&gt;0</formula>
    </cfRule>
    <cfRule type="expression" dxfId="3185" priority="26">
      <formula>F89&lt;0</formula>
    </cfRule>
  </conditionalFormatting>
  <conditionalFormatting sqref="H89:H110">
    <cfRule type="expression" dxfId="3184" priority="23">
      <formula>H89&gt;0</formula>
    </cfRule>
    <cfRule type="expression" dxfId="3183" priority="24">
      <formula>H89&lt;0</formula>
    </cfRule>
  </conditionalFormatting>
  <conditionalFormatting sqref="J89:J102">
    <cfRule type="expression" dxfId="3182" priority="21">
      <formula>J89&gt;0</formula>
    </cfRule>
    <cfRule type="expression" dxfId="3181" priority="22">
      <formula>J89&lt;0</formula>
    </cfRule>
  </conditionalFormatting>
  <conditionalFormatting sqref="K89:K102">
    <cfRule type="expression" dxfId="3180" priority="19">
      <formula>K89&gt;0</formula>
    </cfRule>
    <cfRule type="expression" dxfId="3179" priority="20">
      <formula>K89&lt;0</formula>
    </cfRule>
  </conditionalFormatting>
  <conditionalFormatting sqref="L89:L102">
    <cfRule type="expression" dxfId="3178" priority="17">
      <formula>L89&gt;0</formula>
    </cfRule>
    <cfRule type="expression" dxfId="3177" priority="18">
      <formula>L89&lt;0</formula>
    </cfRule>
  </conditionalFormatting>
  <conditionalFormatting sqref="F29:F32">
    <cfRule type="expression" dxfId="3176" priority="15">
      <formula>F29&gt;0</formula>
    </cfRule>
    <cfRule type="expression" dxfId="3175" priority="16">
      <formula>F29&lt;0</formula>
    </cfRule>
  </conditionalFormatting>
  <conditionalFormatting sqref="H29:H32">
    <cfRule type="expression" dxfId="3174" priority="13">
      <formula>H29&gt;0</formula>
    </cfRule>
    <cfRule type="expression" dxfId="3173" priority="14">
      <formula>H29&lt;0</formula>
    </cfRule>
  </conditionalFormatting>
  <conditionalFormatting sqref="F25:F28">
    <cfRule type="expression" dxfId="3172" priority="11">
      <formula>F25&gt;0</formula>
    </cfRule>
    <cfRule type="expression" dxfId="3171" priority="12">
      <formula>F25&lt;0</formula>
    </cfRule>
  </conditionalFormatting>
  <conditionalFormatting sqref="H25:H28">
    <cfRule type="expression" dxfId="3170" priority="9">
      <formula>H25&gt;0</formula>
    </cfRule>
    <cfRule type="expression" dxfId="3169" priority="10">
      <formula>H25&lt;0</formula>
    </cfRule>
  </conditionalFormatting>
  <conditionalFormatting sqref="F37">
    <cfRule type="expression" dxfId="3168" priority="7">
      <formula>F37&gt;0</formula>
    </cfRule>
    <cfRule type="expression" dxfId="3167" priority="8">
      <formula>F37&lt;0</formula>
    </cfRule>
  </conditionalFormatting>
  <conditionalFormatting sqref="H37">
    <cfRule type="expression" dxfId="3166" priority="5">
      <formula>H37&gt;0</formula>
    </cfRule>
    <cfRule type="expression" dxfId="3165" priority="6">
      <formula>H37&lt;0</formula>
    </cfRule>
  </conditionalFormatting>
  <conditionalFormatting sqref="J49">
    <cfRule type="expression" dxfId="3164" priority="3">
      <formula>J49&gt;0</formula>
    </cfRule>
    <cfRule type="expression" dxfId="3163" priority="4">
      <formula>J49&lt;0</formula>
    </cfRule>
  </conditionalFormatting>
  <conditionalFormatting sqref="J38:J48">
    <cfRule type="expression" dxfId="3162" priority="1">
      <formula>J38&gt;0</formula>
    </cfRule>
    <cfRule type="expression" dxfId="316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0" priority="43">
      <formula>F54&gt;0</formula>
    </cfRule>
    <cfRule type="expression" dxfId="3159" priority="44">
      <formula>F54&lt;0</formula>
    </cfRule>
  </conditionalFormatting>
  <conditionalFormatting sqref="Q7">
    <cfRule type="expression" dxfId="3158" priority="41">
      <formula>Q7&gt;0</formula>
    </cfRule>
    <cfRule type="expression" dxfId="3157" priority="42">
      <formula>Q7&lt;0</formula>
    </cfRule>
  </conditionalFormatting>
  <conditionalFormatting sqref="Q8">
    <cfRule type="expression" dxfId="3156" priority="39">
      <formula>Q8&gt;0</formula>
    </cfRule>
    <cfRule type="expression" dxfId="3155" priority="40">
      <formula>Q8&lt;0</formula>
    </cfRule>
  </conditionalFormatting>
  <conditionalFormatting sqref="F33:F36 F38:F53">
    <cfRule type="expression" dxfId="3154" priority="37">
      <formula>F33&gt;0</formula>
    </cfRule>
    <cfRule type="expression" dxfId="3153" priority="38">
      <formula>F33&lt;0</formula>
    </cfRule>
  </conditionalFormatting>
  <conditionalFormatting sqref="H33:H36 H38:H53">
    <cfRule type="expression" dxfId="3152" priority="35">
      <formula>H33&gt;0</formula>
    </cfRule>
    <cfRule type="expression" dxfId="3151" priority="36">
      <formula>H33&lt;0</formula>
    </cfRule>
  </conditionalFormatting>
  <conditionalFormatting sqref="Q10">
    <cfRule type="expression" dxfId="3150" priority="33">
      <formula>Q10&gt;0</formula>
    </cfRule>
    <cfRule type="expression" dxfId="3149" priority="34">
      <formula>Q10&lt;0</formula>
    </cfRule>
  </conditionalFormatting>
  <conditionalFormatting sqref="J25:J37">
    <cfRule type="expression" dxfId="3148" priority="31">
      <formula>J25&gt;0</formula>
    </cfRule>
    <cfRule type="expression" dxfId="3147" priority="32">
      <formula>J25&lt;0</formula>
    </cfRule>
  </conditionalFormatting>
  <conditionalFormatting sqref="K25:K38">
    <cfRule type="expression" dxfId="3146" priority="29">
      <formula>K25&gt;0</formula>
    </cfRule>
    <cfRule type="expression" dxfId="3145" priority="30">
      <formula>K25&lt;0</formula>
    </cfRule>
  </conditionalFormatting>
  <conditionalFormatting sqref="L25">
    <cfRule type="expression" dxfId="3144" priority="27">
      <formula>L25&gt;0</formula>
    </cfRule>
    <cfRule type="expression" dxfId="3143" priority="28">
      <formula>L25&lt;0</formula>
    </cfRule>
  </conditionalFormatting>
  <conditionalFormatting sqref="F89:F110">
    <cfRule type="expression" dxfId="3142" priority="25">
      <formula>F89&gt;0</formula>
    </cfRule>
    <cfRule type="expression" dxfId="3141" priority="26">
      <formula>F89&lt;0</formula>
    </cfRule>
  </conditionalFormatting>
  <conditionalFormatting sqref="H89:H110">
    <cfRule type="expression" dxfId="3140" priority="23">
      <formula>H89&gt;0</formula>
    </cfRule>
    <cfRule type="expression" dxfId="3139" priority="24">
      <formula>H89&lt;0</formula>
    </cfRule>
  </conditionalFormatting>
  <conditionalFormatting sqref="J89:J102">
    <cfRule type="expression" dxfId="3138" priority="21">
      <formula>J89&gt;0</formula>
    </cfRule>
    <cfRule type="expression" dxfId="3137" priority="22">
      <formula>J89&lt;0</formula>
    </cfRule>
  </conditionalFormatting>
  <conditionalFormatting sqref="K89:K102">
    <cfRule type="expression" dxfId="3136" priority="19">
      <formula>K89&gt;0</formula>
    </cfRule>
    <cfRule type="expression" dxfId="3135" priority="20">
      <formula>K89&lt;0</formula>
    </cfRule>
  </conditionalFormatting>
  <conditionalFormatting sqref="L89:L102">
    <cfRule type="expression" dxfId="3134" priority="17">
      <formula>L89&gt;0</formula>
    </cfRule>
    <cfRule type="expression" dxfId="3133" priority="18">
      <formula>L89&lt;0</formula>
    </cfRule>
  </conditionalFormatting>
  <conditionalFormatting sqref="F29:F32">
    <cfRule type="expression" dxfId="3132" priority="15">
      <formula>F29&gt;0</formula>
    </cfRule>
    <cfRule type="expression" dxfId="3131" priority="16">
      <formula>F29&lt;0</formula>
    </cfRule>
  </conditionalFormatting>
  <conditionalFormatting sqref="H29:H32">
    <cfRule type="expression" dxfId="3130" priority="13">
      <formula>H29&gt;0</formula>
    </cfRule>
    <cfRule type="expression" dxfId="3129" priority="14">
      <formula>H29&lt;0</formula>
    </cfRule>
  </conditionalFormatting>
  <conditionalFormatting sqref="F25:F28">
    <cfRule type="expression" dxfId="3128" priority="11">
      <formula>F25&gt;0</formula>
    </cfRule>
    <cfRule type="expression" dxfId="3127" priority="12">
      <formula>F25&lt;0</formula>
    </cfRule>
  </conditionalFormatting>
  <conditionalFormatting sqref="H25:H28">
    <cfRule type="expression" dxfId="3126" priority="9">
      <formula>H25&gt;0</formula>
    </cfRule>
    <cfRule type="expression" dxfId="3125" priority="10">
      <formula>H25&lt;0</formula>
    </cfRule>
  </conditionalFormatting>
  <conditionalFormatting sqref="F37">
    <cfRule type="expression" dxfId="3124" priority="7">
      <formula>F37&gt;0</formula>
    </cfRule>
    <cfRule type="expression" dxfId="3123" priority="8">
      <formula>F37&lt;0</formula>
    </cfRule>
  </conditionalFormatting>
  <conditionalFormatting sqref="H37">
    <cfRule type="expression" dxfId="3122" priority="5">
      <formula>H37&gt;0</formula>
    </cfRule>
    <cfRule type="expression" dxfId="3121" priority="6">
      <formula>H37&lt;0</formula>
    </cfRule>
  </conditionalFormatting>
  <conditionalFormatting sqref="J49">
    <cfRule type="expression" dxfId="3120" priority="3">
      <formula>J49&gt;0</formula>
    </cfRule>
    <cfRule type="expression" dxfId="3119" priority="4">
      <formula>J49&lt;0</formula>
    </cfRule>
  </conditionalFormatting>
  <conditionalFormatting sqref="J38:J48">
    <cfRule type="expression" dxfId="3118" priority="1">
      <formula>J38&gt;0</formula>
    </cfRule>
    <cfRule type="expression" dxfId="311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67.430000000000007</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6743.0000000000009</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-1231.6199999999999</v>
      </c>
      <c r="R7">
        <v>66</v>
      </c>
    </row>
    <row r="8" spans="1:21" x14ac:dyDescent="0.25">
      <c r="B8" s="402"/>
      <c r="C8" s="4"/>
      <c r="D8" s="3"/>
      <c r="E8" s="3"/>
      <c r="F8" s="3"/>
      <c r="G8" s="402"/>
      <c r="H8" s="159"/>
      <c r="I8" s="3"/>
      <c r="J8" s="3"/>
      <c r="K8" s="3"/>
      <c r="L8" s="4"/>
      <c r="M8" s="4"/>
      <c r="O8" s="11" t="s">
        <v>179</v>
      </c>
      <c r="P8" s="33"/>
      <c r="Q8" s="2">
        <f>K18+M18-F18+Q2*Q4</f>
        <v>-1231.6199999999999</v>
      </c>
      <c r="T8" s="1"/>
      <c r="U8" s="736"/>
    </row>
    <row r="9" spans="1:21" x14ac:dyDescent="0.25">
      <c r="B9" s="402"/>
      <c r="C9" s="4"/>
      <c r="D9" s="3"/>
      <c r="E9" s="3"/>
      <c r="F9" s="3"/>
      <c r="G9" s="402"/>
      <c r="H9" s="159"/>
      <c r="I9" s="3"/>
      <c r="J9" s="3"/>
      <c r="K9" s="3"/>
      <c r="L9" s="4"/>
      <c r="M9" s="4"/>
      <c r="O9" s="11" t="s">
        <v>204</v>
      </c>
      <c r="Q9" s="132">
        <f>IF(Q2=0, 0, Q8/Q6)</f>
        <v>-0.15444246873205242</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74.173000000000016</v>
      </c>
    </row>
    <row r="20" spans="1:20" x14ac:dyDescent="0.25">
      <c r="O20" s="79">
        <v>1.0900000000000001</v>
      </c>
      <c r="P20" s="79">
        <f t="shared" ref="P20:P39" si="1">O20*$Q$4</f>
        <v>73.498700000000014</v>
      </c>
    </row>
    <row r="21" spans="1:20" x14ac:dyDescent="0.25">
      <c r="O21" s="79">
        <v>1.08</v>
      </c>
      <c r="P21" s="79">
        <f t="shared" si="1"/>
        <v>72.824400000000011</v>
      </c>
      <c r="T21" s="1"/>
    </row>
    <row r="22" spans="1:20" x14ac:dyDescent="0.25">
      <c r="O22" s="79">
        <v>1.07</v>
      </c>
      <c r="P22" s="79">
        <f t="shared" si="1"/>
        <v>72.150100000000009</v>
      </c>
    </row>
    <row r="23" spans="1:20" x14ac:dyDescent="0.25">
      <c r="O23" s="79">
        <v>1.06</v>
      </c>
      <c r="P23" s="79">
        <f t="shared" si="1"/>
        <v>71.475800000000007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70.801500000000004</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70.127200000000016</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69.452900000000014</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68.778600000000012</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68.104300000000009</v>
      </c>
      <c r="T28" s="154"/>
    </row>
    <row r="29" spans="1:20" x14ac:dyDescent="0.25">
      <c r="B29" s="162"/>
      <c r="C29" s="10"/>
      <c r="D29" s="39"/>
      <c r="E29" s="39"/>
      <c r="F29" s="39"/>
      <c r="G29" s="39"/>
      <c r="H29" s="177"/>
      <c r="I29" s="39"/>
      <c r="J29" s="39"/>
      <c r="K29" s="39"/>
      <c r="L29" s="39"/>
      <c r="O29" s="79">
        <v>1</v>
      </c>
      <c r="P29" s="79">
        <f t="shared" si="1"/>
        <v>67.430000000000007</v>
      </c>
      <c r="T29" s="154"/>
    </row>
    <row r="30" spans="1:20" x14ac:dyDescent="0.25">
      <c r="B30" s="162"/>
      <c r="C30" s="10"/>
      <c r="D30" s="39"/>
      <c r="E30" s="39"/>
      <c r="F30" s="39"/>
      <c r="G30" s="39"/>
      <c r="H30" s="177"/>
      <c r="I30" s="39"/>
      <c r="J30" s="39"/>
      <c r="K30" s="39"/>
      <c r="L30" s="39"/>
      <c r="O30" s="79">
        <v>0.99</v>
      </c>
      <c r="P30" s="79">
        <f t="shared" si="1"/>
        <v>66.755700000000004</v>
      </c>
      <c r="T30" s="154"/>
    </row>
    <row r="31" spans="1:20" x14ac:dyDescent="0.25">
      <c r="B31" s="162"/>
      <c r="C31" s="10"/>
      <c r="D31" s="39"/>
      <c r="E31" s="39"/>
      <c r="F31" s="39"/>
      <c r="G31" s="39"/>
      <c r="H31" s="177"/>
      <c r="I31" s="39"/>
      <c r="J31" s="39"/>
      <c r="K31" s="39"/>
      <c r="L31" s="39"/>
      <c r="O31" s="79">
        <v>0.98</v>
      </c>
      <c r="P31" s="79">
        <f t="shared" si="1"/>
        <v>66.081400000000002</v>
      </c>
    </row>
    <row r="32" spans="1:20" x14ac:dyDescent="0.25">
      <c r="B32" s="162"/>
      <c r="C32" s="10"/>
      <c r="D32" s="39"/>
      <c r="E32" s="39"/>
      <c r="F32" s="39"/>
      <c r="G32" s="39"/>
      <c r="H32" s="177"/>
      <c r="I32" s="39"/>
      <c r="J32" s="39"/>
      <c r="K32" s="39"/>
      <c r="L32" s="39"/>
      <c r="O32" s="79">
        <v>0.97</v>
      </c>
      <c r="P32" s="79">
        <f t="shared" si="1"/>
        <v>65.4071</v>
      </c>
    </row>
    <row r="33" spans="1:17" x14ac:dyDescent="0.25">
      <c r="B33" s="162"/>
      <c r="C33" s="10"/>
      <c r="D33" s="39"/>
      <c r="E33" s="39"/>
      <c r="F33" s="39"/>
      <c r="G33" s="39"/>
      <c r="H33" s="177"/>
      <c r="I33" s="39"/>
      <c r="J33" s="39"/>
      <c r="K33" s="39"/>
      <c r="L33" s="39"/>
      <c r="O33" s="79">
        <v>0.96</v>
      </c>
      <c r="P33" s="79">
        <f t="shared" si="1"/>
        <v>64.732799999999997</v>
      </c>
    </row>
    <row r="34" spans="1:17" x14ac:dyDescent="0.25">
      <c r="B34" s="162"/>
      <c r="C34" s="10"/>
      <c r="D34" s="39"/>
      <c r="E34" s="39"/>
      <c r="F34" s="39"/>
      <c r="G34" s="39"/>
      <c r="H34" s="177"/>
      <c r="I34" s="39"/>
      <c r="J34" s="39"/>
      <c r="K34" s="39"/>
      <c r="L34" s="39"/>
      <c r="O34" s="79">
        <v>0.95</v>
      </c>
      <c r="P34" s="79">
        <f t="shared" si="1"/>
        <v>64.058500000000009</v>
      </c>
    </row>
    <row r="35" spans="1:17" x14ac:dyDescent="0.25">
      <c r="B35" s="162"/>
      <c r="C35" s="10"/>
      <c r="D35" s="39"/>
      <c r="E35" s="39"/>
      <c r="F35" s="39"/>
      <c r="G35" s="39"/>
      <c r="H35" s="177"/>
      <c r="I35" s="39"/>
      <c r="J35" s="39"/>
      <c r="K35" s="39"/>
      <c r="L35" s="39"/>
      <c r="O35" s="79">
        <v>0.94</v>
      </c>
      <c r="P35" s="79">
        <f t="shared" si="1"/>
        <v>63.3842</v>
      </c>
    </row>
    <row r="36" spans="1:17" x14ac:dyDescent="0.25">
      <c r="B36" s="162"/>
      <c r="C36" s="10"/>
      <c r="D36" s="39"/>
      <c r="E36" s="39"/>
      <c r="F36" s="39"/>
      <c r="G36" s="39"/>
      <c r="H36" s="177"/>
      <c r="I36" s="39"/>
      <c r="J36" s="39"/>
      <c r="K36" s="39"/>
      <c r="L36" s="39"/>
      <c r="O36" s="79">
        <v>0.93</v>
      </c>
      <c r="P36" s="79">
        <f t="shared" si="1"/>
        <v>62.709900000000012</v>
      </c>
    </row>
    <row r="37" spans="1:17" x14ac:dyDescent="0.25">
      <c r="B37" s="162"/>
      <c r="C37" s="10"/>
      <c r="D37" s="39"/>
      <c r="E37" s="39"/>
      <c r="F37" s="39"/>
      <c r="G37" s="39"/>
      <c r="H37" s="177"/>
      <c r="I37" s="39"/>
      <c r="J37" s="39"/>
      <c r="K37" s="39"/>
      <c r="L37" s="39"/>
      <c r="O37" s="79">
        <v>0.92</v>
      </c>
      <c r="P37" s="79">
        <f t="shared" si="1"/>
        <v>62.035600000000009</v>
      </c>
    </row>
    <row r="38" spans="1:17" x14ac:dyDescent="0.25">
      <c r="B38" s="162"/>
      <c r="C38" s="10"/>
      <c r="D38" s="39"/>
      <c r="E38" s="39"/>
      <c r="F38" s="39"/>
      <c r="G38" s="39"/>
      <c r="H38" s="177"/>
      <c r="I38" s="39"/>
      <c r="J38" s="39"/>
      <c r="K38" s="39"/>
      <c r="L38" s="39"/>
      <c r="O38" s="79">
        <v>0.91</v>
      </c>
      <c r="P38" s="79">
        <f t="shared" si="1"/>
        <v>61.361300000000007</v>
      </c>
    </row>
    <row r="39" spans="1:17" x14ac:dyDescent="0.25">
      <c r="B39" s="162"/>
      <c r="C39" s="10"/>
      <c r="D39" s="39"/>
      <c r="E39" s="39"/>
      <c r="F39" s="39"/>
      <c r="G39" s="39"/>
      <c r="H39" s="177"/>
      <c r="I39" s="39"/>
      <c r="J39" s="39"/>
      <c r="K39" s="39"/>
      <c r="L39" s="39"/>
      <c r="O39" s="79">
        <v>0.9</v>
      </c>
      <c r="P39" s="79">
        <f t="shared" si="1"/>
        <v>60.687000000000005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16" priority="37">
      <formula>F7&gt;0</formula>
    </cfRule>
    <cfRule type="expression" dxfId="3115" priority="38">
      <formula>F7&lt;0</formula>
    </cfRule>
  </conditionalFormatting>
  <conditionalFormatting sqref="Q8">
    <cfRule type="expression" dxfId="3114" priority="35">
      <formula>Q8&gt;0</formula>
    </cfRule>
    <cfRule type="expression" dxfId="3113" priority="36">
      <formula>Q8&lt;0</formula>
    </cfRule>
  </conditionalFormatting>
  <conditionalFormatting sqref="F46:F51">
    <cfRule type="expression" dxfId="3112" priority="33">
      <formula>F46&gt;0</formula>
    </cfRule>
    <cfRule type="expression" dxfId="3111" priority="34">
      <formula>F46&lt;0</formula>
    </cfRule>
  </conditionalFormatting>
  <conditionalFormatting sqref="H46:H51">
    <cfRule type="expression" dxfId="3110" priority="31">
      <formula>H46&gt;0</formula>
    </cfRule>
    <cfRule type="expression" dxfId="3109" priority="32">
      <formula>H46&lt;0</formula>
    </cfRule>
  </conditionalFormatting>
  <conditionalFormatting sqref="Q10">
    <cfRule type="expression" dxfId="3108" priority="29">
      <formula>Q10&gt;0</formula>
    </cfRule>
    <cfRule type="expression" dxfId="3107" priority="30">
      <formula>Q10&lt;0</formula>
    </cfRule>
  </conditionalFormatting>
  <conditionalFormatting sqref="K25:K26">
    <cfRule type="expression" dxfId="3106" priority="25">
      <formula>K25&gt;0</formula>
    </cfRule>
    <cfRule type="expression" dxfId="3105" priority="26">
      <formula>K25&lt;0</formula>
    </cfRule>
  </conditionalFormatting>
  <conditionalFormatting sqref="F77:F98">
    <cfRule type="expression" dxfId="3104" priority="21">
      <formula>F77&gt;0</formula>
    </cfRule>
    <cfRule type="expression" dxfId="3103" priority="22">
      <formula>F77&lt;0</formula>
    </cfRule>
  </conditionalFormatting>
  <conditionalFormatting sqref="H77:H98">
    <cfRule type="expression" dxfId="3102" priority="19">
      <formula>H77&gt;0</formula>
    </cfRule>
    <cfRule type="expression" dxfId="3101" priority="20">
      <formula>H77&lt;0</formula>
    </cfRule>
  </conditionalFormatting>
  <conditionalFormatting sqref="J77:J90">
    <cfRule type="expression" dxfId="3100" priority="17">
      <formula>J77&gt;0</formula>
    </cfRule>
    <cfRule type="expression" dxfId="3099" priority="18">
      <formula>J77&lt;0</formula>
    </cfRule>
  </conditionalFormatting>
  <conditionalFormatting sqref="K77:K90">
    <cfRule type="expression" dxfId="3098" priority="15">
      <formula>K77&gt;0</formula>
    </cfRule>
    <cfRule type="expression" dxfId="3097" priority="16">
      <formula>K77&lt;0</formula>
    </cfRule>
  </conditionalFormatting>
  <conditionalFormatting sqref="L77:L90">
    <cfRule type="expression" dxfId="3096" priority="13">
      <formula>L77&gt;0</formula>
    </cfRule>
    <cfRule type="expression" dxfId="3095" priority="14">
      <formula>L77&lt;0</formula>
    </cfRule>
  </conditionalFormatting>
  <conditionalFormatting sqref="J42">
    <cfRule type="expression" dxfId="3094" priority="7">
      <formula>J42&gt;0</formula>
    </cfRule>
    <cfRule type="expression" dxfId="3093" priority="8">
      <formula>J42&lt;0</formula>
    </cfRule>
  </conditionalFormatting>
  <conditionalFormatting sqref="F43:F45">
    <cfRule type="expression" dxfId="3092" priority="5">
      <formula>F43&gt;0</formula>
    </cfRule>
    <cfRule type="expression" dxfId="3091" priority="6">
      <formula>F43&lt;0</formula>
    </cfRule>
  </conditionalFormatting>
  <conditionalFormatting sqref="H43:H45">
    <cfRule type="expression" dxfId="3090" priority="3">
      <formula>H43&gt;0</formula>
    </cfRule>
    <cfRule type="expression" dxfId="3089" priority="4">
      <formula>H43&lt;0</formula>
    </cfRule>
  </conditionalFormatting>
  <conditionalFormatting sqref="F26:F28 H26:H28">
    <cfRule type="expression" dxfId="3088" priority="1">
      <formula>F26&gt;0</formula>
    </cfRule>
    <cfRule type="expression" dxfId="308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45.6</v>
      </c>
      <c r="R4" s="420">
        <v>-3.2000000000000002E-3</v>
      </c>
      <c r="T4" s="1"/>
    </row>
    <row r="5" spans="1:21" x14ac:dyDescent="0.25">
      <c r="B5" s="70"/>
      <c r="C5" s="4"/>
      <c r="D5" s="3"/>
      <c r="E5" s="3"/>
      <c r="F5" s="3"/>
      <c r="G5" s="70"/>
      <c r="H5" s="159"/>
      <c r="I5" s="3"/>
      <c r="J5" s="3"/>
      <c r="K5" s="3"/>
      <c r="L5" s="4"/>
      <c r="M5" s="4"/>
      <c r="O5" s="11" t="s">
        <v>67</v>
      </c>
      <c r="Q5" s="3">
        <f>Q4*Q2</f>
        <v>3009.6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-714.78000000000065</v>
      </c>
      <c r="R7">
        <v>66</v>
      </c>
    </row>
    <row r="8" spans="1:21" x14ac:dyDescent="0.25">
      <c r="B8" s="70"/>
      <c r="C8" s="4"/>
      <c r="D8" s="3"/>
      <c r="E8" s="3"/>
      <c r="F8" s="3"/>
      <c r="G8" s="70"/>
      <c r="H8" s="159"/>
      <c r="I8" s="3"/>
      <c r="J8" s="3"/>
      <c r="K8" s="3"/>
      <c r="L8" s="4"/>
      <c r="M8" s="4"/>
      <c r="O8" s="11" t="s">
        <v>179</v>
      </c>
      <c r="P8" s="33"/>
      <c r="Q8" s="2">
        <f>K18+M18-F18+Q2*Q4</f>
        <v>-714.78000000000065</v>
      </c>
      <c r="T8" s="1"/>
      <c r="U8" s="736"/>
    </row>
    <row r="9" spans="1:21" x14ac:dyDescent="0.25">
      <c r="B9" s="70"/>
      <c r="C9" s="4"/>
      <c r="D9" s="3"/>
      <c r="E9" s="3"/>
      <c r="F9" s="3"/>
      <c r="G9" s="4"/>
      <c r="H9" s="159"/>
      <c r="I9" s="3"/>
      <c r="J9" s="3"/>
      <c r="K9" s="3"/>
      <c r="L9" s="4"/>
      <c r="M9" s="4"/>
      <c r="O9" s="11" t="s">
        <v>204</v>
      </c>
      <c r="Q9" s="177">
        <f>IF(Q2=0, 0, Q8/Q6)</f>
        <v>-0.19191919191919207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50.160000000000004</v>
      </c>
    </row>
    <row r="20" spans="1:20" x14ac:dyDescent="0.25">
      <c r="O20" s="79">
        <v>1.0900000000000001</v>
      </c>
      <c r="P20" s="79">
        <f t="shared" ref="P20:P39" si="0">O20*$Q$4</f>
        <v>49.704000000000008</v>
      </c>
    </row>
    <row r="21" spans="1:20" x14ac:dyDescent="0.25">
      <c r="O21" s="79">
        <v>1.08</v>
      </c>
      <c r="P21" s="79">
        <f t="shared" si="0"/>
        <v>49.248000000000005</v>
      </c>
      <c r="T21" s="1"/>
    </row>
    <row r="22" spans="1:20" x14ac:dyDescent="0.25">
      <c r="O22" s="79">
        <v>1.07</v>
      </c>
      <c r="P22" s="79">
        <f t="shared" si="0"/>
        <v>48.792000000000002</v>
      </c>
    </row>
    <row r="23" spans="1:20" x14ac:dyDescent="0.25">
      <c r="O23" s="79">
        <v>1.06</v>
      </c>
      <c r="P23" s="79">
        <f t="shared" si="0"/>
        <v>48.336000000000006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47.88</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47.424000000000007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46.968000000000004</v>
      </c>
      <c r="T26" s="154"/>
    </row>
    <row r="27" spans="1:20" x14ac:dyDescent="0.25">
      <c r="B27" s="162"/>
      <c r="C27" s="10"/>
      <c r="D27" s="39"/>
      <c r="E27" s="39"/>
      <c r="F27" s="39"/>
      <c r="G27" s="39"/>
      <c r="H27" s="177"/>
      <c r="I27" s="39"/>
      <c r="J27" s="39"/>
      <c r="K27" s="39"/>
      <c r="L27" s="39"/>
      <c r="O27" s="79">
        <v>1.02</v>
      </c>
      <c r="P27" s="79">
        <f t="shared" si="0"/>
        <v>46.512</v>
      </c>
      <c r="T27" s="65"/>
    </row>
    <row r="28" spans="1:20" x14ac:dyDescent="0.25">
      <c r="B28" s="162"/>
      <c r="C28" s="10"/>
      <c r="D28" s="39"/>
      <c r="E28" s="39"/>
      <c r="F28" s="39"/>
      <c r="G28" s="39"/>
      <c r="H28" s="177"/>
      <c r="I28" s="39"/>
      <c r="J28" s="39"/>
      <c r="K28" s="39"/>
      <c r="L28" s="39"/>
      <c r="O28" s="79">
        <v>1.01</v>
      </c>
      <c r="P28" s="79">
        <f t="shared" si="0"/>
        <v>46.056000000000004</v>
      </c>
      <c r="T28" s="154"/>
    </row>
    <row r="29" spans="1:20" x14ac:dyDescent="0.25">
      <c r="B29" s="162"/>
      <c r="C29" s="10"/>
      <c r="D29" s="39"/>
      <c r="E29" s="39"/>
      <c r="F29" s="39"/>
      <c r="G29" s="39"/>
      <c r="H29" s="177"/>
      <c r="I29" s="39"/>
      <c r="J29" s="39"/>
      <c r="K29" s="39"/>
      <c r="L29" s="39"/>
      <c r="O29" s="79">
        <v>1</v>
      </c>
      <c r="P29" s="79">
        <f t="shared" si="0"/>
        <v>45.6</v>
      </c>
      <c r="T29" s="154"/>
    </row>
    <row r="30" spans="1:20" x14ac:dyDescent="0.25">
      <c r="B30" s="162"/>
      <c r="C30" s="10"/>
      <c r="D30" s="39"/>
      <c r="E30" s="39"/>
      <c r="F30" s="39"/>
      <c r="G30" s="39"/>
      <c r="H30" s="177"/>
      <c r="I30" s="39"/>
      <c r="J30" s="39"/>
      <c r="K30" s="39"/>
      <c r="L30" s="39"/>
      <c r="O30" s="79">
        <v>0.99</v>
      </c>
      <c r="P30" s="79">
        <f t="shared" si="0"/>
        <v>45.143999999999998</v>
      </c>
      <c r="T30" s="154"/>
    </row>
    <row r="31" spans="1:20" x14ac:dyDescent="0.25">
      <c r="B31" s="162"/>
      <c r="C31" s="10"/>
      <c r="D31" s="39"/>
      <c r="E31" s="39"/>
      <c r="F31" s="39"/>
      <c r="G31" s="39"/>
      <c r="H31" s="177"/>
      <c r="I31" s="39"/>
      <c r="J31" s="39"/>
      <c r="K31" s="39"/>
      <c r="L31" s="39"/>
      <c r="O31" s="79">
        <v>0.98</v>
      </c>
      <c r="P31" s="79">
        <f t="shared" si="0"/>
        <v>44.688000000000002</v>
      </c>
    </row>
    <row r="32" spans="1:20" x14ac:dyDescent="0.25">
      <c r="B32" s="162"/>
      <c r="C32" s="10"/>
      <c r="D32" s="39"/>
      <c r="E32" s="39"/>
      <c r="F32" s="39"/>
      <c r="G32" s="39"/>
      <c r="H32" s="177"/>
      <c r="I32" s="39"/>
      <c r="J32" s="39"/>
      <c r="K32" s="39"/>
      <c r="L32" s="39"/>
      <c r="O32" s="79">
        <v>0.97</v>
      </c>
      <c r="P32" s="79">
        <f t="shared" si="0"/>
        <v>44.231999999999999</v>
      </c>
    </row>
    <row r="33" spans="2:17" x14ac:dyDescent="0.25">
      <c r="B33" s="162"/>
      <c r="C33" s="10"/>
      <c r="D33" s="39"/>
      <c r="E33" s="39"/>
      <c r="F33" s="39"/>
      <c r="G33" s="39"/>
      <c r="H33" s="177"/>
      <c r="I33" s="39"/>
      <c r="J33" s="39"/>
      <c r="K33" s="39"/>
      <c r="L33" s="39"/>
      <c r="O33" s="79">
        <v>0.96</v>
      </c>
      <c r="P33" s="79">
        <f t="shared" si="0"/>
        <v>43.775999999999996</v>
      </c>
    </row>
    <row r="34" spans="2:17" x14ac:dyDescent="0.25">
      <c r="B34" s="162"/>
      <c r="C34" s="10"/>
      <c r="D34" s="39"/>
      <c r="E34" s="39"/>
      <c r="F34" s="39"/>
      <c r="G34" s="39"/>
      <c r="H34" s="177"/>
      <c r="I34" s="39"/>
      <c r="J34" s="39"/>
      <c r="K34" s="39"/>
      <c r="L34" s="39"/>
      <c r="O34" s="79">
        <v>0.95</v>
      </c>
      <c r="P34" s="79">
        <f t="shared" si="0"/>
        <v>43.32</v>
      </c>
    </row>
    <row r="35" spans="2:17" x14ac:dyDescent="0.25">
      <c r="B35" s="162"/>
      <c r="C35" s="10"/>
      <c r="D35" s="39"/>
      <c r="E35" s="39"/>
      <c r="F35" s="39"/>
      <c r="G35" s="39"/>
      <c r="H35" s="177"/>
      <c r="I35" s="39"/>
      <c r="J35" s="39"/>
      <c r="K35" s="39"/>
      <c r="L35" s="39"/>
      <c r="O35" s="79">
        <v>0.94</v>
      </c>
      <c r="P35" s="79">
        <f t="shared" si="0"/>
        <v>42.863999999999997</v>
      </c>
    </row>
    <row r="36" spans="2:17" x14ac:dyDescent="0.25">
      <c r="B36" s="162"/>
      <c r="C36" s="10"/>
      <c r="D36" s="39"/>
      <c r="E36" s="39"/>
      <c r="F36" s="39"/>
      <c r="G36" s="39"/>
      <c r="H36" s="177"/>
      <c r="I36" s="39"/>
      <c r="J36" s="39"/>
      <c r="K36" s="39"/>
      <c r="L36" s="39"/>
      <c r="O36" s="79">
        <v>0.93</v>
      </c>
      <c r="P36" s="79">
        <f t="shared" si="0"/>
        <v>42.408000000000001</v>
      </c>
    </row>
    <row r="37" spans="2:17" x14ac:dyDescent="0.25">
      <c r="B37" s="162"/>
      <c r="C37" s="10"/>
      <c r="D37" s="39"/>
      <c r="E37" s="39"/>
      <c r="F37" s="39"/>
      <c r="G37" s="39"/>
      <c r="H37" s="177"/>
      <c r="I37" s="39"/>
      <c r="J37" s="39"/>
      <c r="K37" s="39"/>
      <c r="L37" s="39"/>
      <c r="O37" s="79">
        <v>0.92</v>
      </c>
      <c r="P37" s="79">
        <f t="shared" si="0"/>
        <v>41.952000000000005</v>
      </c>
    </row>
    <row r="38" spans="2:17" x14ac:dyDescent="0.25">
      <c r="B38" s="162"/>
      <c r="C38" s="10"/>
      <c r="D38" s="39"/>
      <c r="E38" s="39"/>
      <c r="F38" s="39"/>
      <c r="G38" s="39"/>
      <c r="H38" s="177"/>
      <c r="I38" s="39"/>
      <c r="J38" s="39"/>
      <c r="K38" s="39"/>
      <c r="L38" s="39"/>
      <c r="O38" s="79">
        <v>0.91</v>
      </c>
      <c r="P38" s="79">
        <f t="shared" si="0"/>
        <v>41.496000000000002</v>
      </c>
    </row>
    <row r="39" spans="2:17" x14ac:dyDescent="0.25">
      <c r="B39" s="162"/>
      <c r="C39" s="10"/>
      <c r="D39" s="39"/>
      <c r="E39" s="39"/>
      <c r="F39" s="39"/>
      <c r="G39" s="39"/>
      <c r="H39" s="177"/>
      <c r="I39" s="39"/>
      <c r="J39" s="39"/>
      <c r="K39" s="39"/>
      <c r="L39" s="39"/>
      <c r="O39" s="79">
        <v>0.9</v>
      </c>
      <c r="P39" s="79">
        <f t="shared" si="0"/>
        <v>41.04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86" priority="35">
      <formula>Q7&gt;0</formula>
    </cfRule>
    <cfRule type="expression" dxfId="3085" priority="36">
      <formula>Q7&lt;0</formula>
    </cfRule>
  </conditionalFormatting>
  <conditionalFormatting sqref="Q8">
    <cfRule type="expression" dxfId="3084" priority="33">
      <formula>Q8&gt;0</formula>
    </cfRule>
    <cfRule type="expression" dxfId="3083" priority="34">
      <formula>Q8&lt;0</formula>
    </cfRule>
  </conditionalFormatting>
  <conditionalFormatting sqref="F34:F54 F58:F63">
    <cfRule type="expression" dxfId="3082" priority="31">
      <formula>F34&gt;0</formula>
    </cfRule>
    <cfRule type="expression" dxfId="3081" priority="32">
      <formula>F34&lt;0</formula>
    </cfRule>
  </conditionalFormatting>
  <conditionalFormatting sqref="H34:H54 H58:H63">
    <cfRule type="expression" dxfId="3080" priority="29">
      <formula>H34&gt;0</formula>
    </cfRule>
    <cfRule type="expression" dxfId="3079" priority="30">
      <formula>H34&lt;0</formula>
    </cfRule>
  </conditionalFormatting>
  <conditionalFormatting sqref="Q10">
    <cfRule type="expression" dxfId="3078" priority="27">
      <formula>Q10&gt;0</formula>
    </cfRule>
    <cfRule type="expression" dxfId="3077" priority="28">
      <formula>Q10&lt;0</formula>
    </cfRule>
  </conditionalFormatting>
  <conditionalFormatting sqref="J25:J38">
    <cfRule type="expression" dxfId="3076" priority="25">
      <formula>J25&gt;0</formula>
    </cfRule>
    <cfRule type="expression" dxfId="3075" priority="26">
      <formula>J25&lt;0</formula>
    </cfRule>
  </conditionalFormatting>
  <conditionalFormatting sqref="K25:K35 K37:K38">
    <cfRule type="expression" dxfId="3074" priority="23">
      <formula>K25&gt;0</formula>
    </cfRule>
    <cfRule type="expression" dxfId="3073" priority="24">
      <formula>K25&lt;0</formula>
    </cfRule>
  </conditionalFormatting>
  <conditionalFormatting sqref="F89:F110">
    <cfRule type="expression" dxfId="3072" priority="21">
      <formula>F89&gt;0</formula>
    </cfRule>
    <cfRule type="expression" dxfId="3071" priority="22">
      <formula>F89&lt;0</formula>
    </cfRule>
  </conditionalFormatting>
  <conditionalFormatting sqref="H89:H110">
    <cfRule type="expression" dxfId="3070" priority="19">
      <formula>H89&gt;0</formula>
    </cfRule>
    <cfRule type="expression" dxfId="3069" priority="20">
      <formula>H89&lt;0</formula>
    </cfRule>
  </conditionalFormatting>
  <conditionalFormatting sqref="J89:J102">
    <cfRule type="expression" dxfId="3068" priority="17">
      <formula>J89&gt;0</formula>
    </cfRule>
    <cfRule type="expression" dxfId="3067" priority="18">
      <formula>J89&lt;0</formula>
    </cfRule>
  </conditionalFormatting>
  <conditionalFormatting sqref="K89:K102">
    <cfRule type="expression" dxfId="3066" priority="15">
      <formula>K89&gt;0</formula>
    </cfRule>
    <cfRule type="expression" dxfId="3065" priority="16">
      <formula>K89&lt;0</formula>
    </cfRule>
  </conditionalFormatting>
  <conditionalFormatting sqref="L89:L102">
    <cfRule type="expression" dxfId="3064" priority="13">
      <formula>L89&gt;0</formula>
    </cfRule>
    <cfRule type="expression" dxfId="3063" priority="14">
      <formula>L89&lt;0</formula>
    </cfRule>
  </conditionalFormatting>
  <conditionalFormatting sqref="F25:F33">
    <cfRule type="expression" dxfId="3062" priority="11">
      <formula>F25&gt;0</formula>
    </cfRule>
    <cfRule type="expression" dxfId="3061" priority="12">
      <formula>F25&lt;0</formula>
    </cfRule>
  </conditionalFormatting>
  <conditionalFormatting sqref="H25:H33">
    <cfRule type="expression" dxfId="3060" priority="9">
      <formula>H25&gt;0</formula>
    </cfRule>
    <cfRule type="expression" dxfId="3059" priority="10">
      <formula>H25&lt;0</formula>
    </cfRule>
  </conditionalFormatting>
  <conditionalFormatting sqref="J54">
    <cfRule type="expression" dxfId="3058" priority="7">
      <formula>J54&gt;0</formula>
    </cfRule>
    <cfRule type="expression" dxfId="3057" priority="8">
      <formula>J54&lt;0</formula>
    </cfRule>
  </conditionalFormatting>
  <conditionalFormatting sqref="F55:F57">
    <cfRule type="expression" dxfId="3056" priority="5">
      <formula>F55&gt;0</formula>
    </cfRule>
    <cfRule type="expression" dxfId="3055" priority="6">
      <formula>F55&lt;0</formula>
    </cfRule>
  </conditionalFormatting>
  <conditionalFormatting sqref="H55:H57">
    <cfRule type="expression" dxfId="3054" priority="3">
      <formula>H55&gt;0</formula>
    </cfRule>
    <cfRule type="expression" dxfId="3053" priority="4">
      <formula>H55&lt;0</formula>
    </cfRule>
  </conditionalFormatting>
  <conditionalFormatting sqref="Q9">
    <cfRule type="expression" dxfId="3052" priority="1">
      <formula>Q9&gt;0</formula>
    </cfRule>
    <cfRule type="expression" dxfId="305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0" priority="53">
      <formula>F54&gt;0</formula>
    </cfRule>
    <cfRule type="expression" dxfId="3049" priority="54">
      <formula>F54&lt;0</formula>
    </cfRule>
  </conditionalFormatting>
  <conditionalFormatting sqref="Q7">
    <cfRule type="expression" dxfId="3048" priority="51">
      <formula>Q7&gt;0</formula>
    </cfRule>
    <cfRule type="expression" dxfId="3047" priority="52">
      <formula>Q7&lt;0</formula>
    </cfRule>
  </conditionalFormatting>
  <conditionalFormatting sqref="Q8">
    <cfRule type="expression" dxfId="3046" priority="49">
      <formula>Q8&gt;0</formula>
    </cfRule>
    <cfRule type="expression" dxfId="3045" priority="50">
      <formula>Q8&lt;0</formula>
    </cfRule>
  </conditionalFormatting>
  <conditionalFormatting sqref="F33:F36 F38:F53">
    <cfRule type="expression" dxfId="3044" priority="47">
      <formula>F33&gt;0</formula>
    </cfRule>
    <cfRule type="expression" dxfId="3043" priority="48">
      <formula>F33&lt;0</formula>
    </cfRule>
  </conditionalFormatting>
  <conditionalFormatting sqref="H38:H53 H33:H36">
    <cfRule type="expression" dxfId="3042" priority="45">
      <formula>H33&gt;0</formula>
    </cfRule>
    <cfRule type="expression" dxfId="3041" priority="46">
      <formula>H33&lt;0</formula>
    </cfRule>
  </conditionalFormatting>
  <conditionalFormatting sqref="Q10">
    <cfRule type="expression" dxfId="3040" priority="43">
      <formula>Q10&gt;0</formula>
    </cfRule>
    <cfRule type="expression" dxfId="3039" priority="44">
      <formula>Q10&lt;0</formula>
    </cfRule>
  </conditionalFormatting>
  <conditionalFormatting sqref="J25:J27 J34:J37">
    <cfRule type="expression" dxfId="3038" priority="41">
      <formula>J25&gt;0</formula>
    </cfRule>
    <cfRule type="expression" dxfId="3037" priority="42">
      <formula>J25&lt;0</formula>
    </cfRule>
  </conditionalFormatting>
  <conditionalFormatting sqref="K25:K38">
    <cfRule type="expression" dxfId="3036" priority="39">
      <formula>K25&gt;0</formula>
    </cfRule>
    <cfRule type="expression" dxfId="3035" priority="40">
      <formula>K25&lt;0</formula>
    </cfRule>
  </conditionalFormatting>
  <conditionalFormatting sqref="L25">
    <cfRule type="expression" dxfId="3034" priority="37">
      <formula>L25&gt;0</formula>
    </cfRule>
    <cfRule type="expression" dxfId="3033" priority="38">
      <formula>L25&lt;0</formula>
    </cfRule>
  </conditionalFormatting>
  <conditionalFormatting sqref="F89:F110">
    <cfRule type="expression" dxfId="3032" priority="35">
      <formula>F89&gt;0</formula>
    </cfRule>
    <cfRule type="expression" dxfId="3031" priority="36">
      <formula>F89&lt;0</formula>
    </cfRule>
  </conditionalFormatting>
  <conditionalFormatting sqref="H89:H110">
    <cfRule type="expression" dxfId="3030" priority="33">
      <formula>H89&gt;0</formula>
    </cfRule>
    <cfRule type="expression" dxfId="3029" priority="34">
      <formula>H89&lt;0</formula>
    </cfRule>
  </conditionalFormatting>
  <conditionalFormatting sqref="J89:J102">
    <cfRule type="expression" dxfId="3028" priority="31">
      <formula>J89&gt;0</formula>
    </cfRule>
    <cfRule type="expression" dxfId="3027" priority="32">
      <formula>J89&lt;0</formula>
    </cfRule>
  </conditionalFormatting>
  <conditionalFormatting sqref="K89:K102">
    <cfRule type="expression" dxfId="3026" priority="29">
      <formula>K89&gt;0</formula>
    </cfRule>
    <cfRule type="expression" dxfId="3025" priority="30">
      <formula>K89&lt;0</formula>
    </cfRule>
  </conditionalFormatting>
  <conditionalFormatting sqref="L89:L102">
    <cfRule type="expression" dxfId="3024" priority="27">
      <formula>L89&gt;0</formula>
    </cfRule>
    <cfRule type="expression" dxfId="3023" priority="28">
      <formula>L89&lt;0</formula>
    </cfRule>
  </conditionalFormatting>
  <conditionalFormatting sqref="F31:F32">
    <cfRule type="expression" dxfId="3022" priority="25">
      <formula>F31&gt;0</formula>
    </cfRule>
    <cfRule type="expression" dxfId="3021" priority="26">
      <formula>F31&lt;0</formula>
    </cfRule>
  </conditionalFormatting>
  <conditionalFormatting sqref="H31:H32">
    <cfRule type="expression" dxfId="3020" priority="23">
      <formula>H31&gt;0</formula>
    </cfRule>
    <cfRule type="expression" dxfId="3019" priority="24">
      <formula>H31&lt;0</formula>
    </cfRule>
  </conditionalFormatting>
  <conditionalFormatting sqref="F25:F26">
    <cfRule type="expression" dxfId="3018" priority="21">
      <formula>F25&gt;0</formula>
    </cfRule>
    <cfRule type="expression" dxfId="3017" priority="22">
      <formula>F25&lt;0</formula>
    </cfRule>
  </conditionalFormatting>
  <conditionalFormatting sqref="H25:H26">
    <cfRule type="expression" dxfId="3016" priority="19">
      <formula>H25&gt;0</formula>
    </cfRule>
    <cfRule type="expression" dxfId="3015" priority="20">
      <formula>H25&lt;0</formula>
    </cfRule>
  </conditionalFormatting>
  <conditionalFormatting sqref="F37">
    <cfRule type="expression" dxfId="3014" priority="17">
      <formula>F37&gt;0</formula>
    </cfRule>
    <cfRule type="expression" dxfId="3013" priority="18">
      <formula>F37&lt;0</formula>
    </cfRule>
  </conditionalFormatting>
  <conditionalFormatting sqref="H37">
    <cfRule type="expression" dxfId="3012" priority="15">
      <formula>H37&gt;0</formula>
    </cfRule>
    <cfRule type="expression" dxfId="3011" priority="16">
      <formula>H37&lt;0</formula>
    </cfRule>
  </conditionalFormatting>
  <conditionalFormatting sqref="J49">
    <cfRule type="expression" dxfId="3010" priority="13">
      <formula>J49&gt;0</formula>
    </cfRule>
    <cfRule type="expression" dxfId="3009" priority="14">
      <formula>J49&lt;0</formula>
    </cfRule>
  </conditionalFormatting>
  <conditionalFormatting sqref="J38:J48">
    <cfRule type="expression" dxfId="3008" priority="11">
      <formula>J38&gt;0</formula>
    </cfRule>
    <cfRule type="expression" dxfId="3007" priority="12">
      <formula>J38&lt;0</formula>
    </cfRule>
  </conditionalFormatting>
  <conditionalFormatting sqref="F27:F30">
    <cfRule type="expression" dxfId="3006" priority="9">
      <formula>F27&gt;0</formula>
    </cfRule>
    <cfRule type="expression" dxfId="3005" priority="10">
      <formula>F27&lt;0</formula>
    </cfRule>
  </conditionalFormatting>
  <conditionalFormatting sqref="H27:H30">
    <cfRule type="expression" dxfId="3004" priority="7">
      <formula>H27&gt;0</formula>
    </cfRule>
    <cfRule type="expression" dxfId="3003" priority="8">
      <formula>H27&lt;0</formula>
    </cfRule>
  </conditionalFormatting>
  <conditionalFormatting sqref="J33">
    <cfRule type="expression" dxfId="3002" priority="5">
      <formula>J33&gt;0</formula>
    </cfRule>
    <cfRule type="expression" dxfId="3001" priority="6">
      <formula>J33&lt;0</formula>
    </cfRule>
  </conditionalFormatting>
  <conditionalFormatting sqref="J31:J32">
    <cfRule type="expression" dxfId="3000" priority="3">
      <formula>J31&gt;0</formula>
    </cfRule>
    <cfRule type="expression" dxfId="2999" priority="4">
      <formula>J31&lt;0</formula>
    </cfRule>
  </conditionalFormatting>
  <conditionalFormatting sqref="J28:J30">
    <cfRule type="expression" dxfId="2998" priority="1">
      <formula>J28&gt;0</formula>
    </cfRule>
    <cfRule type="expression" dxfId="2997"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6" priority="35">
      <formula>F47&gt;0</formula>
    </cfRule>
    <cfRule type="expression" dxfId="2995" priority="36">
      <formula>F47&lt;0</formula>
    </cfRule>
  </conditionalFormatting>
  <conditionalFormatting sqref="Q7">
    <cfRule type="expression" dxfId="2994" priority="33">
      <formula>Q7&gt;0</formula>
    </cfRule>
    <cfRule type="expression" dxfId="2993" priority="34">
      <formula>Q7&lt;0</formula>
    </cfRule>
  </conditionalFormatting>
  <conditionalFormatting sqref="Q8">
    <cfRule type="expression" dxfId="2992" priority="31">
      <formula>Q8&gt;0</formula>
    </cfRule>
    <cfRule type="expression" dxfId="2991" priority="32">
      <formula>Q8&lt;0</formula>
    </cfRule>
  </conditionalFormatting>
  <conditionalFormatting sqref="F30:F46">
    <cfRule type="expression" dxfId="2990" priority="29">
      <formula>F30&gt;0</formula>
    </cfRule>
    <cfRule type="expression" dxfId="2989" priority="30">
      <formula>F30&lt;0</formula>
    </cfRule>
  </conditionalFormatting>
  <conditionalFormatting sqref="H30:H46">
    <cfRule type="expression" dxfId="2988" priority="27">
      <formula>H30&gt;0</formula>
    </cfRule>
    <cfRule type="expression" dxfId="2987" priority="28">
      <formula>H30&lt;0</formula>
    </cfRule>
  </conditionalFormatting>
  <conditionalFormatting sqref="Q10">
    <cfRule type="expression" dxfId="2986" priority="25">
      <formula>Q10&gt;0</formula>
    </cfRule>
    <cfRule type="expression" dxfId="2985" priority="26">
      <formula>Q10&lt;0</formula>
    </cfRule>
  </conditionalFormatting>
  <conditionalFormatting sqref="J25:J38">
    <cfRule type="expression" dxfId="2984" priority="23">
      <formula>J25&gt;0</formula>
    </cfRule>
    <cfRule type="expression" dxfId="2983" priority="24">
      <formula>J25&lt;0</formula>
    </cfRule>
  </conditionalFormatting>
  <conditionalFormatting sqref="K25:K38">
    <cfRule type="expression" dxfId="2982" priority="21">
      <formula>K25&gt;0</formula>
    </cfRule>
    <cfRule type="expression" dxfId="2981" priority="22">
      <formula>K25&lt;0</formula>
    </cfRule>
  </conditionalFormatting>
  <conditionalFormatting sqref="L25 L38">
    <cfRule type="expression" dxfId="2980" priority="19">
      <formula>L25&gt;0</formula>
    </cfRule>
    <cfRule type="expression" dxfId="2979" priority="20">
      <formula>L25&lt;0</formula>
    </cfRule>
  </conditionalFormatting>
  <conditionalFormatting sqref="F89:F110">
    <cfRule type="expression" dxfId="2978" priority="17">
      <formula>F89&gt;0</formula>
    </cfRule>
    <cfRule type="expression" dxfId="2977" priority="18">
      <formula>F89&lt;0</formula>
    </cfRule>
  </conditionalFormatting>
  <conditionalFormatting sqref="H89:H110">
    <cfRule type="expression" dxfId="2976" priority="15">
      <formula>H89&gt;0</formula>
    </cfRule>
    <cfRule type="expression" dxfId="2975" priority="16">
      <formula>H89&lt;0</formula>
    </cfRule>
  </conditionalFormatting>
  <conditionalFormatting sqref="J89:J102">
    <cfRule type="expression" dxfId="2974" priority="13">
      <formula>J89&gt;0</formula>
    </cfRule>
    <cfRule type="expression" dxfId="2973" priority="14">
      <formula>J89&lt;0</formula>
    </cfRule>
  </conditionalFormatting>
  <conditionalFormatting sqref="K89:K102">
    <cfRule type="expression" dxfId="2972" priority="11">
      <formula>K89&gt;0</formula>
    </cfRule>
    <cfRule type="expression" dxfId="2971" priority="12">
      <formula>K89&lt;0</formula>
    </cfRule>
  </conditionalFormatting>
  <conditionalFormatting sqref="L89:L102">
    <cfRule type="expression" dxfId="2970" priority="9">
      <formula>L89&gt;0</formula>
    </cfRule>
    <cfRule type="expression" dxfId="2969" priority="10">
      <formula>L89&lt;0</formula>
    </cfRule>
  </conditionalFormatting>
  <conditionalFormatting sqref="F29 F25:F26">
    <cfRule type="expression" dxfId="2968" priority="7">
      <formula>F25&gt;0</formula>
    </cfRule>
    <cfRule type="expression" dxfId="2967" priority="8">
      <formula>F25&lt;0</formula>
    </cfRule>
  </conditionalFormatting>
  <conditionalFormatting sqref="H29 H25:H27">
    <cfRule type="expression" dxfId="2966" priority="5">
      <formula>H25&gt;0</formula>
    </cfRule>
    <cfRule type="expression" dxfId="2965" priority="6">
      <formula>H25&lt;0</formula>
    </cfRule>
  </conditionalFormatting>
  <conditionalFormatting sqref="F27:F28">
    <cfRule type="expression" dxfId="2964" priority="3">
      <formula>F27&gt;0</formula>
    </cfRule>
    <cfRule type="expression" dxfId="2963" priority="4">
      <formula>F27&lt;0</formula>
    </cfRule>
  </conditionalFormatting>
  <conditionalFormatting sqref="H28">
    <cfRule type="expression" dxfId="2962" priority="1">
      <formula>H28&gt;0</formula>
    </cfRule>
    <cfRule type="expression" dxfId="296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42.17</v>
      </c>
      <c r="R4" s="420">
        <v>-1.61E-2</v>
      </c>
      <c r="T4" s="688"/>
      <c r="U4" s="30"/>
    </row>
    <row r="5" spans="1:21" x14ac:dyDescent="0.25">
      <c r="B5" s="70"/>
      <c r="C5" s="4"/>
      <c r="D5" s="3"/>
      <c r="E5" s="3"/>
      <c r="F5" s="3"/>
      <c r="G5" s="4"/>
      <c r="H5" s="159"/>
      <c r="I5" s="3"/>
      <c r="J5" s="3"/>
      <c r="K5" s="3"/>
      <c r="L5" s="4"/>
      <c r="M5" s="4"/>
      <c r="O5" s="11" t="s">
        <v>67</v>
      </c>
      <c r="Q5" s="3">
        <f>Q4*Q2</f>
        <v>4217</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714.42999999999893</v>
      </c>
      <c r="R7" s="29">
        <v>43712</v>
      </c>
    </row>
    <row r="8" spans="1:21" x14ac:dyDescent="0.25">
      <c r="B8" s="70"/>
      <c r="C8" s="4"/>
      <c r="D8" s="3"/>
      <c r="E8" s="3"/>
      <c r="F8" s="3"/>
      <c r="G8" s="4"/>
      <c r="H8" s="159"/>
      <c r="I8" s="3"/>
      <c r="J8" s="3"/>
      <c r="K8" s="3"/>
      <c r="L8" s="4"/>
      <c r="M8" s="4"/>
      <c r="O8" s="11" t="s">
        <v>179</v>
      </c>
      <c r="P8" s="33"/>
      <c r="Q8" s="2">
        <f>K18+M18-F18+Q2*Q4</f>
        <v>367</v>
      </c>
      <c r="T8" s="1"/>
    </row>
    <row r="9" spans="1:21" x14ac:dyDescent="0.25">
      <c r="B9" s="4"/>
      <c r="C9" s="4"/>
      <c r="D9" s="3"/>
      <c r="E9" s="3"/>
      <c r="F9" s="3"/>
      <c r="G9" s="4"/>
      <c r="H9" s="159"/>
      <c r="I9" s="3"/>
      <c r="J9" s="3"/>
      <c r="K9" s="3"/>
      <c r="L9" s="4"/>
      <c r="M9" s="4"/>
      <c r="O9" s="11" t="s">
        <v>204</v>
      </c>
      <c r="Q9" s="132">
        <f>IF(Q2=0, 0, Q8/Q6)</f>
        <v>9.5324675324675326E-2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2.7393881906568648E-2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46.387000000000008</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45.965300000000006</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45.543600000000005</v>
      </c>
    </row>
    <row r="20" spans="1:16" x14ac:dyDescent="0.25">
      <c r="O20" s="79">
        <v>1.07</v>
      </c>
      <c r="P20" s="79">
        <f t="shared" si="0"/>
        <v>45.121900000000004</v>
      </c>
    </row>
    <row r="21" spans="1:16" x14ac:dyDescent="0.25">
      <c r="O21" s="79">
        <v>1.06</v>
      </c>
      <c r="P21" s="79">
        <f t="shared" si="0"/>
        <v>44.700200000000002</v>
      </c>
    </row>
    <row r="22" spans="1:16" x14ac:dyDescent="0.25">
      <c r="O22" s="79">
        <v>1.05</v>
      </c>
      <c r="P22" s="79">
        <f t="shared" si="0"/>
        <v>44.278500000000001</v>
      </c>
    </row>
    <row r="23" spans="1:16" x14ac:dyDescent="0.25">
      <c r="O23" s="79">
        <v>1.04</v>
      </c>
      <c r="P23" s="79">
        <f t="shared" si="0"/>
        <v>43.8568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43.435100000000006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43.013400000000004</v>
      </c>
    </row>
    <row r="26" spans="1:16" x14ac:dyDescent="0.25">
      <c r="B26" s="162">
        <v>43483</v>
      </c>
      <c r="C26" s="10">
        <v>0</v>
      </c>
      <c r="D26" s="39">
        <v>38.43</v>
      </c>
      <c r="E26" s="39">
        <v>41.9</v>
      </c>
      <c r="F26" s="39"/>
      <c r="G26" s="39"/>
      <c r="H26" s="177"/>
      <c r="I26" s="39"/>
      <c r="J26" s="39">
        <v>347.43</v>
      </c>
      <c r="K26" s="39"/>
      <c r="L26" s="39"/>
      <c r="O26" s="79">
        <v>1.01</v>
      </c>
      <c r="P26" s="79">
        <f t="shared" si="0"/>
        <v>42.591700000000003</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42.17</v>
      </c>
    </row>
    <row r="28" spans="1:16" x14ac:dyDescent="0.25">
      <c r="B28" s="162"/>
      <c r="C28" s="10"/>
      <c r="D28" s="39"/>
      <c r="E28" s="39"/>
      <c r="F28" s="39"/>
      <c r="G28" s="39"/>
      <c r="H28" s="177"/>
      <c r="I28" s="39"/>
      <c r="J28" s="39"/>
      <c r="K28" s="39"/>
      <c r="L28" s="39"/>
      <c r="O28" s="79">
        <v>0.99</v>
      </c>
      <c r="P28" s="79">
        <f t="shared" si="0"/>
        <v>41.7483</v>
      </c>
    </row>
    <row r="29" spans="1:16" x14ac:dyDescent="0.25">
      <c r="B29" s="162"/>
      <c r="C29" s="10"/>
      <c r="D29" s="39"/>
      <c r="E29" s="39"/>
      <c r="F29" s="39"/>
      <c r="G29" s="39"/>
      <c r="H29" s="177"/>
      <c r="I29" s="39"/>
      <c r="J29" s="39"/>
      <c r="K29" s="39"/>
      <c r="L29" s="39"/>
      <c r="O29" s="79">
        <v>0.98</v>
      </c>
      <c r="P29" s="79">
        <f t="shared" si="0"/>
        <v>41.326599999999999</v>
      </c>
    </row>
    <row r="30" spans="1:16" x14ac:dyDescent="0.25">
      <c r="B30" s="162"/>
      <c r="C30" s="10"/>
      <c r="D30" s="39"/>
      <c r="E30" s="39"/>
      <c r="F30" s="39"/>
      <c r="G30" s="39"/>
      <c r="H30" s="177"/>
      <c r="I30" s="39"/>
      <c r="J30" s="39"/>
      <c r="K30" s="39"/>
      <c r="L30" s="39"/>
      <c r="O30" s="79">
        <v>0.97</v>
      </c>
      <c r="P30" s="79">
        <f t="shared" si="0"/>
        <v>40.904899999999998</v>
      </c>
    </row>
    <row r="31" spans="1:16" x14ac:dyDescent="0.25">
      <c r="B31" s="162"/>
      <c r="C31" s="10"/>
      <c r="D31" s="39"/>
      <c r="E31" s="39"/>
      <c r="F31" s="39"/>
      <c r="G31" s="39"/>
      <c r="H31" s="177"/>
      <c r="I31" s="39"/>
      <c r="J31" s="39"/>
      <c r="K31" s="39"/>
      <c r="L31" s="39"/>
      <c r="O31" s="79">
        <v>0.96</v>
      </c>
      <c r="P31" s="79">
        <f t="shared" si="0"/>
        <v>40.483200000000004</v>
      </c>
    </row>
    <row r="32" spans="1:16" x14ac:dyDescent="0.25">
      <c r="B32" s="162"/>
      <c r="C32" s="10"/>
      <c r="D32" s="39"/>
      <c r="E32" s="39"/>
      <c r="F32" s="39"/>
      <c r="G32" s="39"/>
      <c r="H32" s="177"/>
      <c r="I32" s="39"/>
      <c r="J32" s="39"/>
      <c r="K32" s="39"/>
      <c r="L32" s="39"/>
      <c r="O32" s="79">
        <v>0.95</v>
      </c>
      <c r="P32" s="79">
        <f t="shared" si="0"/>
        <v>40.061500000000002</v>
      </c>
    </row>
    <row r="33" spans="2:17" x14ac:dyDescent="0.25">
      <c r="B33" s="162"/>
      <c r="C33" s="10"/>
      <c r="D33" s="39"/>
      <c r="E33" s="39"/>
      <c r="F33" s="39"/>
      <c r="G33" s="39"/>
      <c r="H33" s="177"/>
      <c r="I33" s="39"/>
      <c r="J33" s="39"/>
      <c r="K33" s="39"/>
      <c r="L33" s="39"/>
      <c r="O33" s="79">
        <v>0.94</v>
      </c>
      <c r="P33" s="79">
        <f t="shared" si="0"/>
        <v>39.639800000000001</v>
      </c>
    </row>
    <row r="34" spans="2:17" x14ac:dyDescent="0.25">
      <c r="B34" s="162"/>
      <c r="C34" s="10"/>
      <c r="D34" s="39"/>
      <c r="E34" s="39"/>
      <c r="F34" s="39"/>
      <c r="G34" s="39"/>
      <c r="H34" s="177"/>
      <c r="I34" s="39"/>
      <c r="J34" s="39"/>
      <c r="K34" s="39"/>
      <c r="L34" s="39"/>
      <c r="O34" s="79">
        <v>0.93</v>
      </c>
      <c r="P34" s="79">
        <f t="shared" si="0"/>
        <v>39.218100000000007</v>
      </c>
    </row>
    <row r="35" spans="2:17" x14ac:dyDescent="0.25">
      <c r="B35" s="162"/>
      <c r="C35" s="10"/>
      <c r="D35" s="39"/>
      <c r="E35" s="39"/>
      <c r="F35" s="39"/>
      <c r="G35" s="39"/>
      <c r="H35" s="177"/>
      <c r="I35" s="39"/>
      <c r="J35" s="39"/>
      <c r="K35" s="39"/>
      <c r="L35" s="39"/>
      <c r="O35" s="79">
        <v>0.92</v>
      </c>
      <c r="P35" s="79">
        <f t="shared" si="0"/>
        <v>38.796400000000006</v>
      </c>
    </row>
    <row r="36" spans="2:17" x14ac:dyDescent="0.25">
      <c r="B36" s="162"/>
      <c r="C36" s="10"/>
      <c r="D36" s="39"/>
      <c r="E36" s="39"/>
      <c r="F36" s="39"/>
      <c r="G36" s="39"/>
      <c r="H36" s="177"/>
      <c r="I36" s="39"/>
      <c r="J36" s="39"/>
      <c r="K36" s="39"/>
      <c r="L36" s="39"/>
      <c r="O36" s="79">
        <v>0.91</v>
      </c>
      <c r="P36" s="79">
        <f t="shared" si="0"/>
        <v>38.374700000000004</v>
      </c>
    </row>
    <row r="37" spans="2:17" x14ac:dyDescent="0.25">
      <c r="B37" s="162"/>
      <c r="C37" s="10"/>
      <c r="D37" s="39"/>
      <c r="E37" s="39"/>
      <c r="F37" s="39"/>
      <c r="G37" s="39"/>
      <c r="H37" s="177"/>
      <c r="I37" s="39"/>
      <c r="J37" s="39"/>
      <c r="K37" s="39"/>
      <c r="L37" s="39"/>
      <c r="O37" s="79">
        <v>0.9</v>
      </c>
      <c r="P37" s="79">
        <f t="shared" si="0"/>
        <v>37.953000000000003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60" priority="39">
      <formula>F47&gt;0</formula>
    </cfRule>
    <cfRule type="expression" dxfId="2959" priority="40">
      <formula>F47&lt;0</formula>
    </cfRule>
  </conditionalFormatting>
  <conditionalFormatting sqref="Q7">
    <cfRule type="expression" dxfId="2958" priority="37">
      <formula>Q7&gt;0</formula>
    </cfRule>
    <cfRule type="expression" dxfId="2957" priority="38">
      <formula>Q7&lt;0</formula>
    </cfRule>
  </conditionalFormatting>
  <conditionalFormatting sqref="Q8">
    <cfRule type="expression" dxfId="2956" priority="35">
      <formula>Q8&gt;0</formula>
    </cfRule>
    <cfRule type="expression" dxfId="2955" priority="36">
      <formula>Q8&lt;0</formula>
    </cfRule>
  </conditionalFormatting>
  <conditionalFormatting sqref="F30:F46">
    <cfRule type="expression" dxfId="2954" priority="33">
      <formula>F30&gt;0</formula>
    </cfRule>
    <cfRule type="expression" dxfId="2953" priority="34">
      <formula>F30&lt;0</formula>
    </cfRule>
  </conditionalFormatting>
  <conditionalFormatting sqref="H30:H46">
    <cfRule type="expression" dxfId="2952" priority="31">
      <formula>H30&gt;0</formula>
    </cfRule>
    <cfRule type="expression" dxfId="2951" priority="32">
      <formula>H30&lt;0</formula>
    </cfRule>
  </conditionalFormatting>
  <conditionalFormatting sqref="Q10">
    <cfRule type="expression" dxfId="2950" priority="29">
      <formula>Q10&gt;0</formula>
    </cfRule>
    <cfRule type="expression" dxfId="2949" priority="30">
      <formula>Q10&lt;0</formula>
    </cfRule>
  </conditionalFormatting>
  <conditionalFormatting sqref="J25:J38">
    <cfRule type="expression" dxfId="2948" priority="27">
      <formula>J25&gt;0</formula>
    </cfRule>
    <cfRule type="expression" dxfId="2947" priority="28">
      <formula>J25&lt;0</formula>
    </cfRule>
  </conditionalFormatting>
  <conditionalFormatting sqref="K25:K38">
    <cfRule type="expression" dxfId="2946" priority="25">
      <formula>K25&gt;0</formula>
    </cfRule>
    <cfRule type="expression" dxfId="2945" priority="26">
      <formula>K25&lt;0</formula>
    </cfRule>
  </conditionalFormatting>
  <conditionalFormatting sqref="L25 L38">
    <cfRule type="expression" dxfId="2944" priority="23">
      <formula>L25&gt;0</formula>
    </cfRule>
    <cfRule type="expression" dxfId="2943" priority="24">
      <formula>L25&lt;0</formula>
    </cfRule>
  </conditionalFormatting>
  <conditionalFormatting sqref="F89:F110">
    <cfRule type="expression" dxfId="2942" priority="21">
      <formula>F89&gt;0</formula>
    </cfRule>
    <cfRule type="expression" dxfId="2941" priority="22">
      <formula>F89&lt;0</formula>
    </cfRule>
  </conditionalFormatting>
  <conditionalFormatting sqref="H89:H110">
    <cfRule type="expression" dxfId="2940" priority="19">
      <formula>H89&gt;0</formula>
    </cfRule>
    <cfRule type="expression" dxfId="2939" priority="20">
      <formula>H89&lt;0</formula>
    </cfRule>
  </conditionalFormatting>
  <conditionalFormatting sqref="J89:J102">
    <cfRule type="expression" dxfId="2938" priority="17">
      <formula>J89&gt;0</formula>
    </cfRule>
    <cfRule type="expression" dxfId="2937" priority="18">
      <formula>J89&lt;0</formula>
    </cfRule>
  </conditionalFormatting>
  <conditionalFormatting sqref="K89:K102">
    <cfRule type="expression" dxfId="2936" priority="15">
      <formula>K89&gt;0</formula>
    </cfRule>
    <cfRule type="expression" dxfId="2935" priority="16">
      <formula>K89&lt;0</formula>
    </cfRule>
  </conditionalFormatting>
  <conditionalFormatting sqref="L89:L102">
    <cfRule type="expression" dxfId="2934" priority="13">
      <formula>L89&gt;0</formula>
    </cfRule>
    <cfRule type="expression" dxfId="2933" priority="14">
      <formula>L89&lt;0</formula>
    </cfRule>
  </conditionalFormatting>
  <conditionalFormatting sqref="F29 F25:F26">
    <cfRule type="expression" dxfId="2932" priority="11">
      <formula>F25&gt;0</formula>
    </cfRule>
    <cfRule type="expression" dxfId="2931" priority="12">
      <formula>F25&lt;0</formula>
    </cfRule>
  </conditionalFormatting>
  <conditionalFormatting sqref="H29 H25:H26">
    <cfRule type="expression" dxfId="2930" priority="9">
      <formula>H25&gt;0</formula>
    </cfRule>
    <cfRule type="expression" dxfId="2929" priority="10">
      <formula>H25&lt;0</formula>
    </cfRule>
  </conditionalFormatting>
  <conditionalFormatting sqref="F28">
    <cfRule type="expression" dxfId="2928" priority="7">
      <formula>F28&gt;0</formula>
    </cfRule>
    <cfRule type="expression" dxfId="2927" priority="8">
      <formula>F28&lt;0</formula>
    </cfRule>
  </conditionalFormatting>
  <conditionalFormatting sqref="H28">
    <cfRule type="expression" dxfId="2926" priority="5">
      <formula>H28&gt;0</formula>
    </cfRule>
    <cfRule type="expression" dxfId="2925" priority="6">
      <formula>H28&lt;0</formula>
    </cfRule>
  </conditionalFormatting>
  <conditionalFormatting sqref="F27">
    <cfRule type="expression" dxfId="2924" priority="3">
      <formula>F27&gt;0</formula>
    </cfRule>
    <cfRule type="expression" dxfId="2923" priority="4">
      <formula>F27&lt;0</formula>
    </cfRule>
  </conditionalFormatting>
  <conditionalFormatting sqref="H27">
    <cfRule type="expression" dxfId="2922" priority="1">
      <formula>H27&gt;0</formula>
    </cfRule>
    <cfRule type="expression" dxfId="2921"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601</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8.7899999999999991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8.7899999999999991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1.8202502844141072E-2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9.2526315789473674</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9.6690000000000005</v>
      </c>
      <c r="W21" s="132"/>
    </row>
    <row r="22" spans="1:34" x14ac:dyDescent="0.25">
      <c r="O22" s="79">
        <v>1.0900000000000001</v>
      </c>
      <c r="P22" s="79">
        <f t="shared" ref="P22:P41" si="11">O22*$Q$4</f>
        <v>9.5810999999999993</v>
      </c>
      <c r="W22" s="132"/>
    </row>
    <row r="23" spans="1:34" x14ac:dyDescent="0.25">
      <c r="O23" s="79">
        <v>1.08</v>
      </c>
      <c r="P23" s="79">
        <f t="shared" si="11"/>
        <v>9.4931999999999999</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9.4053000000000004</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9.3173999999999992</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9.2294999999999998</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9.1415999999999986</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9.0536999999999992</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8.9657999999999998</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8.8778999999999986</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8.7899999999999991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8.7020999999999997</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8.6141999999999985</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8.5262999999999991</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8.4383999999999997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8.3504999999999985</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8.2625999999999991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8.1746999999999996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8.0868000000000002</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7.9988999999999999</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7.9109999999999996</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20" priority="27">
      <formula>Q7&gt;0</formula>
    </cfRule>
    <cfRule type="expression" dxfId="2919" priority="28">
      <formula>Q7&lt;0</formula>
    </cfRule>
  </conditionalFormatting>
  <conditionalFormatting sqref="Q8">
    <cfRule type="expression" dxfId="2918" priority="25">
      <formula>Q8&gt;0</formula>
    </cfRule>
    <cfRule type="expression" dxfId="2917" priority="26">
      <formula>Q8&lt;0</formula>
    </cfRule>
  </conditionalFormatting>
  <conditionalFormatting sqref="F25:F30 F34:F64">
    <cfRule type="expression" dxfId="2916" priority="23">
      <formula>F25&gt;0</formula>
    </cfRule>
    <cfRule type="expression" dxfId="2915" priority="24">
      <formula>F25&lt;0</formula>
    </cfRule>
  </conditionalFormatting>
  <conditionalFormatting sqref="H25:H30 H34:H64">
    <cfRule type="expression" dxfId="2914" priority="21">
      <formula>H25&gt;0</formula>
    </cfRule>
    <cfRule type="expression" dxfId="2913" priority="22">
      <formula>H25&lt;0</formula>
    </cfRule>
  </conditionalFormatting>
  <conditionalFormatting sqref="F89:F110">
    <cfRule type="expression" dxfId="2912" priority="19">
      <formula>F89&gt;0</formula>
    </cfRule>
    <cfRule type="expression" dxfId="2911" priority="20">
      <formula>F89&lt;0</formula>
    </cfRule>
  </conditionalFormatting>
  <conditionalFormatting sqref="H89:H110">
    <cfRule type="expression" dxfId="2910" priority="17">
      <formula>H89&gt;0</formula>
    </cfRule>
    <cfRule type="expression" dxfId="2909" priority="18">
      <formula>H89&lt;0</formula>
    </cfRule>
  </conditionalFormatting>
  <conditionalFormatting sqref="Q10">
    <cfRule type="expression" dxfId="2908" priority="15">
      <formula>Q10&gt;0</formula>
    </cfRule>
    <cfRule type="expression" dxfId="2907" priority="16">
      <formula>Q10&lt;0</formula>
    </cfRule>
  </conditionalFormatting>
  <conditionalFormatting sqref="J25:J38">
    <cfRule type="expression" dxfId="2906" priority="13">
      <formula>J25&gt;0</formula>
    </cfRule>
    <cfRule type="expression" dxfId="2905" priority="14">
      <formula>J25&lt;0</formula>
    </cfRule>
  </conditionalFormatting>
  <conditionalFormatting sqref="K25:K38">
    <cfRule type="expression" dxfId="2904" priority="11">
      <formula>K25&gt;0</formula>
    </cfRule>
    <cfRule type="expression" dxfId="2903" priority="12">
      <formula>K25&lt;0</formula>
    </cfRule>
  </conditionalFormatting>
  <conditionalFormatting sqref="L25:L38">
    <cfRule type="expression" dxfId="2902" priority="9">
      <formula>L25&gt;0</formula>
    </cfRule>
    <cfRule type="expression" dxfId="290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00" priority="7">
      <formula>F31&gt;0</formula>
    </cfRule>
    <cfRule type="expression" dxfId="2899" priority="8">
      <formula>F31&lt;0</formula>
    </cfRule>
  </conditionalFormatting>
  <conditionalFormatting sqref="H31:H33">
    <cfRule type="expression" dxfId="2898" priority="5">
      <formula>H31&gt;0</formula>
    </cfRule>
    <cfRule type="expression" dxfId="2897" priority="6">
      <formula>H31&lt;0</formula>
    </cfRule>
  </conditionalFormatting>
  <conditionalFormatting sqref="J61">
    <cfRule type="expression" dxfId="2896" priority="3">
      <formula>J61&gt;0</formula>
    </cfRule>
    <cfRule type="expression" dxfId="2895" priority="4">
      <formula>J61&lt;0</formula>
    </cfRule>
  </conditionalFormatting>
  <conditionalFormatting sqref="J62">
    <cfRule type="expression" dxfId="2894" priority="1">
      <formula>J62&gt;0</formula>
    </cfRule>
    <cfRule type="expression" dxfId="289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92" priority="39">
      <formula>F51&gt;0</formula>
    </cfRule>
    <cfRule type="expression" dxfId="2891" priority="40">
      <formula>F51&lt;0</formula>
    </cfRule>
  </conditionalFormatting>
  <conditionalFormatting sqref="Q7">
    <cfRule type="expression" dxfId="2890" priority="37">
      <formula>Q7&gt;0</formula>
    </cfRule>
    <cfRule type="expression" dxfId="2889" priority="38">
      <formula>Q7&lt;0</formula>
    </cfRule>
  </conditionalFormatting>
  <conditionalFormatting sqref="Q8">
    <cfRule type="expression" dxfId="2888" priority="35">
      <formula>Q8&gt;0</formula>
    </cfRule>
    <cfRule type="expression" dxfId="2887" priority="36">
      <formula>Q8&lt;0</formula>
    </cfRule>
  </conditionalFormatting>
  <conditionalFormatting sqref="F31:F49">
    <cfRule type="expression" dxfId="2886" priority="33">
      <formula>F31&gt;0</formula>
    </cfRule>
    <cfRule type="expression" dxfId="2885" priority="34">
      <formula>F31&lt;0</formula>
    </cfRule>
  </conditionalFormatting>
  <conditionalFormatting sqref="H31:H49">
    <cfRule type="expression" dxfId="2884" priority="31">
      <formula>H31&gt;0</formula>
    </cfRule>
    <cfRule type="expression" dxfId="2883" priority="32">
      <formula>H31&lt;0</formula>
    </cfRule>
  </conditionalFormatting>
  <conditionalFormatting sqref="Q10">
    <cfRule type="expression" dxfId="2882" priority="29">
      <formula>Q10&gt;0</formula>
    </cfRule>
    <cfRule type="expression" dxfId="2881" priority="30">
      <formula>Q10&lt;0</formula>
    </cfRule>
  </conditionalFormatting>
  <conditionalFormatting sqref="J25:J38">
    <cfRule type="expression" dxfId="2880" priority="27">
      <formula>J25&gt;0</formula>
    </cfRule>
    <cfRule type="expression" dxfId="2879" priority="28">
      <formula>J25&lt;0</formula>
    </cfRule>
  </conditionalFormatting>
  <conditionalFormatting sqref="K38">
    <cfRule type="expression" dxfId="2878" priority="25">
      <formula>K38&gt;0</formula>
    </cfRule>
    <cfRule type="expression" dxfId="2877" priority="26">
      <formula>K38&lt;0</formula>
    </cfRule>
  </conditionalFormatting>
  <conditionalFormatting sqref="L25:L38">
    <cfRule type="expression" dxfId="2876" priority="23">
      <formula>L25&gt;0</formula>
    </cfRule>
    <cfRule type="expression" dxfId="2875" priority="24">
      <formula>L25&lt;0</formula>
    </cfRule>
  </conditionalFormatting>
  <conditionalFormatting sqref="F95:F116">
    <cfRule type="expression" dxfId="2874" priority="21">
      <formula>F95&gt;0</formula>
    </cfRule>
    <cfRule type="expression" dxfId="2873" priority="22">
      <formula>F95&lt;0</formula>
    </cfRule>
  </conditionalFormatting>
  <conditionalFormatting sqref="H95:H116">
    <cfRule type="expression" dxfId="2872" priority="19">
      <formula>H95&gt;0</formula>
    </cfRule>
    <cfRule type="expression" dxfId="2871" priority="20">
      <formula>H95&lt;0</formula>
    </cfRule>
  </conditionalFormatting>
  <conditionalFormatting sqref="J95:J108">
    <cfRule type="expression" dxfId="2870" priority="17">
      <formula>J95&gt;0</formula>
    </cfRule>
    <cfRule type="expression" dxfId="2869" priority="18">
      <formula>J95&lt;0</formula>
    </cfRule>
  </conditionalFormatting>
  <conditionalFormatting sqref="K95:K108">
    <cfRule type="expression" dxfId="2868" priority="15">
      <formula>K95&gt;0</formula>
    </cfRule>
    <cfRule type="expression" dxfId="2867" priority="16">
      <formula>K95&lt;0</formula>
    </cfRule>
  </conditionalFormatting>
  <conditionalFormatting sqref="L95:L108">
    <cfRule type="expression" dxfId="2866" priority="13">
      <formula>L95&gt;0</formula>
    </cfRule>
    <cfRule type="expression" dxfId="2865" priority="14">
      <formula>L95&lt;0</formula>
    </cfRule>
  </conditionalFormatting>
  <conditionalFormatting sqref="F25:F30">
    <cfRule type="expression" dxfId="2864" priority="11">
      <formula>F25&gt;0</formula>
    </cfRule>
    <cfRule type="expression" dxfId="2863" priority="12">
      <formula>F25&lt;0</formula>
    </cfRule>
  </conditionalFormatting>
  <conditionalFormatting sqref="H25:H30">
    <cfRule type="expression" dxfId="2862" priority="9">
      <formula>H25&gt;0</formula>
    </cfRule>
    <cfRule type="expression" dxfId="2861" priority="10">
      <formula>H25&lt;0</formula>
    </cfRule>
  </conditionalFormatting>
  <conditionalFormatting sqref="F50">
    <cfRule type="expression" dxfId="2860" priority="7">
      <formula>F50&gt;0</formula>
    </cfRule>
    <cfRule type="expression" dxfId="2859" priority="8">
      <formula>F50&lt;0</formula>
    </cfRule>
  </conditionalFormatting>
  <conditionalFormatting sqref="H50">
    <cfRule type="expression" dxfId="2858" priority="5">
      <formula>H50&gt;0</formula>
    </cfRule>
    <cfRule type="expression" dxfId="2857" priority="6">
      <formula>H50&lt;0</formula>
    </cfRule>
  </conditionalFormatting>
  <conditionalFormatting sqref="H62:H63 F62:F63">
    <cfRule type="expression" dxfId="2856" priority="3">
      <formula>F62&gt;0</formula>
    </cfRule>
    <cfRule type="expression" dxfId="2855" priority="4">
      <formula>F62&lt;0</formula>
    </cfRule>
  </conditionalFormatting>
  <conditionalFormatting sqref="J60">
    <cfRule type="expression" dxfId="2854" priority="1">
      <formula>J60&gt;0</formula>
    </cfRule>
    <cfRule type="expression" dxfId="285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F29">
    <cfRule type="expression" dxfId="2824" priority="7">
      <formula>F25&gt;0</formula>
    </cfRule>
    <cfRule type="expression" dxfId="2823" priority="8">
      <formula>F25&lt;0</formula>
    </cfRule>
  </conditionalFormatting>
  <conditionalFormatting sqref="H25:H29">
    <cfRule type="expression" dxfId="2822" priority="5">
      <formula>H25&gt;0</formula>
    </cfRule>
    <cfRule type="expression" dxfId="282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0" priority="35">
      <formula>F47&gt;0</formula>
    </cfRule>
    <cfRule type="expression" dxfId="2819" priority="36">
      <formula>F47&lt;0</formula>
    </cfRule>
  </conditionalFormatting>
  <conditionalFormatting sqref="Q7">
    <cfRule type="expression" dxfId="2818" priority="33">
      <formula>Q7&gt;0</formula>
    </cfRule>
    <cfRule type="expression" dxfId="2817" priority="34">
      <formula>Q7&lt;0</formula>
    </cfRule>
  </conditionalFormatting>
  <conditionalFormatting sqref="Q8">
    <cfRule type="expression" dxfId="2816" priority="31">
      <formula>Q8&gt;0</formula>
    </cfRule>
    <cfRule type="expression" dxfId="2815" priority="32">
      <formula>Q8&lt;0</formula>
    </cfRule>
  </conditionalFormatting>
  <conditionalFormatting sqref="F30:F46">
    <cfRule type="expression" dxfId="2814" priority="29">
      <formula>F30&gt;0</formula>
    </cfRule>
    <cfRule type="expression" dxfId="2813" priority="30">
      <formula>F30&lt;0</formula>
    </cfRule>
  </conditionalFormatting>
  <conditionalFormatting sqref="H30:H46">
    <cfRule type="expression" dxfId="2812" priority="27">
      <formula>H30&gt;0</formula>
    </cfRule>
    <cfRule type="expression" dxfId="2811" priority="28">
      <formula>H30&lt;0</formula>
    </cfRule>
  </conditionalFormatting>
  <conditionalFormatting sqref="Q10">
    <cfRule type="expression" dxfId="2810" priority="25">
      <formula>Q10&gt;0</formula>
    </cfRule>
    <cfRule type="expression" dxfId="2809" priority="26">
      <formula>Q10&lt;0</formula>
    </cfRule>
  </conditionalFormatting>
  <conditionalFormatting sqref="J25:J38">
    <cfRule type="expression" dxfId="2808" priority="23">
      <formula>J25&gt;0</formula>
    </cfRule>
    <cfRule type="expression" dxfId="2807" priority="24">
      <formula>J25&lt;0</formula>
    </cfRule>
  </conditionalFormatting>
  <conditionalFormatting sqref="K25:K38">
    <cfRule type="expression" dxfId="2806" priority="21">
      <formula>K25&gt;0</formula>
    </cfRule>
    <cfRule type="expression" dxfId="2805" priority="22">
      <formula>K25&lt;0</formula>
    </cfRule>
  </conditionalFormatting>
  <conditionalFormatting sqref="L25 L38">
    <cfRule type="expression" dxfId="2804" priority="19">
      <formula>L25&gt;0</formula>
    </cfRule>
    <cfRule type="expression" dxfId="2803" priority="20">
      <formula>L25&lt;0</formula>
    </cfRule>
  </conditionalFormatting>
  <conditionalFormatting sqref="F89:F110">
    <cfRule type="expression" dxfId="2802" priority="17">
      <formula>F89&gt;0</formula>
    </cfRule>
    <cfRule type="expression" dxfId="2801" priority="18">
      <formula>F89&lt;0</formula>
    </cfRule>
  </conditionalFormatting>
  <conditionalFormatting sqref="H89:H110">
    <cfRule type="expression" dxfId="2800" priority="15">
      <formula>H89&gt;0</formula>
    </cfRule>
    <cfRule type="expression" dxfId="2799" priority="16">
      <formula>H89&lt;0</formula>
    </cfRule>
  </conditionalFormatting>
  <conditionalFormatting sqref="J89:J102">
    <cfRule type="expression" dxfId="2798" priority="13">
      <formula>J89&gt;0</formula>
    </cfRule>
    <cfRule type="expression" dxfId="2797" priority="14">
      <formula>J89&lt;0</formula>
    </cfRule>
  </conditionalFormatting>
  <conditionalFormatting sqref="K89:K102">
    <cfRule type="expression" dxfId="2796" priority="11">
      <formula>K89&gt;0</formula>
    </cfRule>
    <cfRule type="expression" dxfId="2795" priority="12">
      <formula>K89&lt;0</formula>
    </cfRule>
  </conditionalFormatting>
  <conditionalFormatting sqref="L89:L102">
    <cfRule type="expression" dxfId="2794" priority="9">
      <formula>L89&gt;0</formula>
    </cfRule>
    <cfRule type="expression" dxfId="2793" priority="10">
      <formula>L89&lt;0</formula>
    </cfRule>
  </conditionalFormatting>
  <conditionalFormatting sqref="F29 F25:F27">
    <cfRule type="expression" dxfId="2792" priority="7">
      <formula>F25&gt;0</formula>
    </cfRule>
    <cfRule type="expression" dxfId="2791" priority="8">
      <formula>F25&lt;0</formula>
    </cfRule>
  </conditionalFormatting>
  <conditionalFormatting sqref="H25:H29">
    <cfRule type="expression" dxfId="2790" priority="5">
      <formula>H25&gt;0</formula>
    </cfRule>
    <cfRule type="expression" dxfId="2789" priority="6">
      <formula>H25&lt;0</formula>
    </cfRule>
  </conditionalFormatting>
  <conditionalFormatting sqref="F28">
    <cfRule type="expression" dxfId="2788" priority="3">
      <formula>F28&gt;0</formula>
    </cfRule>
    <cfRule type="expression" dxfId="278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150.13</v>
      </c>
      <c r="R4" s="420">
        <v>-1.26E-2</v>
      </c>
      <c r="T4" s="688"/>
      <c r="U4" s="30"/>
    </row>
    <row r="5" spans="1:21" x14ac:dyDescent="0.25">
      <c r="B5" s="70"/>
      <c r="C5" s="4"/>
      <c r="D5" s="3"/>
      <c r="E5" s="3"/>
      <c r="F5" s="3"/>
      <c r="G5" s="4"/>
      <c r="H5" s="159"/>
      <c r="I5" s="3"/>
      <c r="J5" s="3"/>
      <c r="K5" s="3"/>
      <c r="L5" s="4"/>
      <c r="M5" s="4"/>
      <c r="O5" s="11" t="s">
        <v>67</v>
      </c>
      <c r="Q5" s="3">
        <f>Q4*Q2</f>
        <v>3753.25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397.45000000000027</v>
      </c>
      <c r="R7" s="29">
        <v>43712</v>
      </c>
    </row>
    <row r="8" spans="1:21" x14ac:dyDescent="0.25">
      <c r="B8" s="70"/>
      <c r="C8" s="4"/>
      <c r="D8" s="3"/>
      <c r="E8" s="3"/>
      <c r="F8" s="3"/>
      <c r="G8" s="4"/>
      <c r="H8" s="159"/>
      <c r="I8" s="3"/>
      <c r="J8" s="3"/>
      <c r="K8" s="3"/>
      <c r="L8" s="4"/>
      <c r="M8" s="4"/>
      <c r="O8" s="11" t="s">
        <v>179</v>
      </c>
      <c r="P8" s="33"/>
      <c r="Q8" s="2">
        <f>K18+M18-F18+Q2*Q4</f>
        <v>140</v>
      </c>
      <c r="T8" s="1"/>
    </row>
    <row r="9" spans="1:21" x14ac:dyDescent="0.25">
      <c r="B9" s="4"/>
      <c r="C9" s="4"/>
      <c r="D9" s="3"/>
      <c r="E9" s="3"/>
      <c r="F9" s="3"/>
      <c r="G9" s="4"/>
      <c r="H9" s="159"/>
      <c r="I9" s="3"/>
      <c r="J9" s="3"/>
      <c r="K9" s="3"/>
      <c r="L9" s="4"/>
      <c r="M9" s="4"/>
      <c r="O9" s="11" t="s">
        <v>204</v>
      </c>
      <c r="Q9" s="132">
        <f>IF(Q2=0, 0, Q8/Q6)</f>
        <v>3.8746281048917183E-2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7.6946646239925403E-3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165.143</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163.64170000000001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162.1404</v>
      </c>
    </row>
    <row r="20" spans="1:16" x14ac:dyDescent="0.25">
      <c r="O20" s="79">
        <v>1.07</v>
      </c>
      <c r="P20" s="79">
        <f t="shared" si="0"/>
        <v>160.63910000000001</v>
      </c>
    </row>
    <row r="21" spans="1:16" x14ac:dyDescent="0.25">
      <c r="O21" s="79">
        <v>1.06</v>
      </c>
      <c r="P21" s="79">
        <f t="shared" si="0"/>
        <v>159.1378</v>
      </c>
    </row>
    <row r="22" spans="1:16" x14ac:dyDescent="0.25">
      <c r="O22" s="79">
        <v>1.05</v>
      </c>
      <c r="P22" s="79">
        <f t="shared" si="0"/>
        <v>157.63650000000001</v>
      </c>
    </row>
    <row r="23" spans="1:16" x14ac:dyDescent="0.25">
      <c r="O23" s="79">
        <v>1.04</v>
      </c>
      <c r="P23" s="79">
        <f t="shared" si="0"/>
        <v>156.1352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154.63390000000001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153.1326</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151.63130000000001</v>
      </c>
    </row>
    <row r="27" spans="1:16" x14ac:dyDescent="0.25">
      <c r="B27" s="162"/>
      <c r="C27" s="10"/>
      <c r="D27" s="39"/>
      <c r="E27" s="39"/>
      <c r="F27" s="39"/>
      <c r="G27" s="39"/>
      <c r="H27" s="177"/>
      <c r="I27" s="39"/>
      <c r="J27" s="39"/>
      <c r="K27" s="39"/>
      <c r="L27" s="39"/>
      <c r="O27" s="79">
        <v>1</v>
      </c>
      <c r="P27" s="79">
        <f t="shared" si="0"/>
        <v>150.13</v>
      </c>
    </row>
    <row r="28" spans="1:16" x14ac:dyDescent="0.25">
      <c r="B28" s="162"/>
      <c r="C28" s="10"/>
      <c r="D28" s="39"/>
      <c r="E28" s="39"/>
      <c r="F28" s="39"/>
      <c r="G28" s="39"/>
      <c r="H28" s="177"/>
      <c r="I28" s="39"/>
      <c r="J28" s="39"/>
      <c r="K28" s="39"/>
      <c r="L28" s="39"/>
      <c r="O28" s="79">
        <v>0.99</v>
      </c>
      <c r="P28" s="79">
        <f t="shared" si="0"/>
        <v>148.62869999999998</v>
      </c>
    </row>
    <row r="29" spans="1:16" x14ac:dyDescent="0.25">
      <c r="B29" s="162"/>
      <c r="C29" s="10"/>
      <c r="D29" s="39"/>
      <c r="E29" s="39"/>
      <c r="F29" s="39"/>
      <c r="G29" s="39"/>
      <c r="H29" s="177"/>
      <c r="I29" s="39"/>
      <c r="J29" s="39"/>
      <c r="K29" s="39"/>
      <c r="L29" s="39"/>
      <c r="O29" s="79">
        <v>0.98</v>
      </c>
      <c r="P29" s="79">
        <f t="shared" si="0"/>
        <v>147.12739999999999</v>
      </c>
    </row>
    <row r="30" spans="1:16" x14ac:dyDescent="0.25">
      <c r="B30" s="162"/>
      <c r="C30" s="10"/>
      <c r="D30" s="39"/>
      <c r="E30" s="39"/>
      <c r="F30" s="39"/>
      <c r="G30" s="39"/>
      <c r="H30" s="177"/>
      <c r="I30" s="39"/>
      <c r="J30" s="39"/>
      <c r="K30" s="39"/>
      <c r="L30" s="39"/>
      <c r="O30" s="79">
        <v>0.97</v>
      </c>
      <c r="P30" s="79">
        <f t="shared" si="0"/>
        <v>145.62609999999998</v>
      </c>
    </row>
    <row r="31" spans="1:16" x14ac:dyDescent="0.25">
      <c r="B31" s="162"/>
      <c r="C31" s="10"/>
      <c r="D31" s="39"/>
      <c r="E31" s="39"/>
      <c r="F31" s="39"/>
      <c r="G31" s="39"/>
      <c r="H31" s="177"/>
      <c r="I31" s="39"/>
      <c r="J31" s="39"/>
      <c r="K31" s="39"/>
      <c r="L31" s="39"/>
      <c r="O31" s="79">
        <v>0.96</v>
      </c>
      <c r="P31" s="79">
        <f t="shared" si="0"/>
        <v>144.12479999999999</v>
      </c>
    </row>
    <row r="32" spans="1:16" x14ac:dyDescent="0.25">
      <c r="B32" s="162"/>
      <c r="C32" s="10"/>
      <c r="D32" s="39"/>
      <c r="E32" s="39"/>
      <c r="F32" s="39"/>
      <c r="G32" s="39"/>
      <c r="H32" s="177"/>
      <c r="I32" s="39"/>
      <c r="J32" s="39"/>
      <c r="K32" s="39"/>
      <c r="L32" s="39"/>
      <c r="O32" s="79">
        <v>0.95</v>
      </c>
      <c r="P32" s="79">
        <f t="shared" si="0"/>
        <v>142.62349999999998</v>
      </c>
    </row>
    <row r="33" spans="2:17" x14ac:dyDescent="0.25">
      <c r="B33" s="162"/>
      <c r="C33" s="10"/>
      <c r="D33" s="39"/>
      <c r="E33" s="39"/>
      <c r="F33" s="39"/>
      <c r="G33" s="39"/>
      <c r="H33" s="177"/>
      <c r="I33" s="39"/>
      <c r="J33" s="39"/>
      <c r="K33" s="39"/>
      <c r="L33" s="39"/>
      <c r="O33" s="79">
        <v>0.94</v>
      </c>
      <c r="P33" s="79">
        <f t="shared" si="0"/>
        <v>141.12219999999999</v>
      </c>
    </row>
    <row r="34" spans="2:17" x14ac:dyDescent="0.25">
      <c r="B34" s="162"/>
      <c r="C34" s="10"/>
      <c r="D34" s="39"/>
      <c r="E34" s="39"/>
      <c r="F34" s="39"/>
      <c r="G34" s="39"/>
      <c r="H34" s="177"/>
      <c r="I34" s="39"/>
      <c r="J34" s="39"/>
      <c r="K34" s="39"/>
      <c r="L34" s="39"/>
      <c r="O34" s="79">
        <v>0.93</v>
      </c>
      <c r="P34" s="79">
        <f t="shared" si="0"/>
        <v>139.62090000000001</v>
      </c>
    </row>
    <row r="35" spans="2:17" x14ac:dyDescent="0.25">
      <c r="B35" s="162"/>
      <c r="C35" s="10"/>
      <c r="D35" s="39"/>
      <c r="E35" s="39"/>
      <c r="F35" s="39"/>
      <c r="G35" s="39"/>
      <c r="H35" s="177"/>
      <c r="I35" s="39"/>
      <c r="J35" s="39"/>
      <c r="K35" s="39"/>
      <c r="L35" s="39"/>
      <c r="O35" s="79">
        <v>0.92</v>
      </c>
      <c r="P35" s="79">
        <f t="shared" si="0"/>
        <v>138.11959999999999</v>
      </c>
    </row>
    <row r="36" spans="2:17" x14ac:dyDescent="0.25">
      <c r="B36" s="162"/>
      <c r="C36" s="10"/>
      <c r="D36" s="39"/>
      <c r="E36" s="39"/>
      <c r="F36" s="39"/>
      <c r="G36" s="39"/>
      <c r="H36" s="177"/>
      <c r="I36" s="39"/>
      <c r="J36" s="39"/>
      <c r="K36" s="39"/>
      <c r="L36" s="39"/>
      <c r="O36" s="79">
        <v>0.91</v>
      </c>
      <c r="P36" s="79">
        <f t="shared" si="0"/>
        <v>136.6183</v>
      </c>
    </row>
    <row r="37" spans="2:17" x14ac:dyDescent="0.25">
      <c r="B37" s="162"/>
      <c r="C37" s="10"/>
      <c r="D37" s="39"/>
      <c r="E37" s="39"/>
      <c r="F37" s="39"/>
      <c r="G37" s="39"/>
      <c r="H37" s="177"/>
      <c r="I37" s="39"/>
      <c r="J37" s="39"/>
      <c r="K37" s="39"/>
      <c r="L37" s="39"/>
      <c r="O37" s="79">
        <v>0.9</v>
      </c>
      <c r="P37" s="79">
        <f t="shared" si="0"/>
        <v>135.11699999999999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86" priority="37">
      <formula>F47&gt;0</formula>
    </cfRule>
    <cfRule type="expression" dxfId="2785" priority="38">
      <formula>F47&lt;0</formula>
    </cfRule>
  </conditionalFormatting>
  <conditionalFormatting sqref="Q7">
    <cfRule type="expression" dxfId="2784" priority="35">
      <formula>Q7&gt;0</formula>
    </cfRule>
    <cfRule type="expression" dxfId="2783" priority="36">
      <formula>Q7&lt;0</formula>
    </cfRule>
  </conditionalFormatting>
  <conditionalFormatting sqref="Q8">
    <cfRule type="expression" dxfId="2782" priority="33">
      <formula>Q8&gt;0</formula>
    </cfRule>
    <cfRule type="expression" dxfId="2781" priority="34">
      <formula>Q8&lt;0</formula>
    </cfRule>
  </conditionalFormatting>
  <conditionalFormatting sqref="F30:F46">
    <cfRule type="expression" dxfId="2780" priority="31">
      <formula>F30&gt;0</formula>
    </cfRule>
    <cfRule type="expression" dxfId="2779" priority="32">
      <formula>F30&lt;0</formula>
    </cfRule>
  </conditionalFormatting>
  <conditionalFormatting sqref="H30:H46">
    <cfRule type="expression" dxfId="2778" priority="29">
      <formula>H30&gt;0</formula>
    </cfRule>
    <cfRule type="expression" dxfId="2777" priority="30">
      <formula>H30&lt;0</formula>
    </cfRule>
  </conditionalFormatting>
  <conditionalFormatting sqref="Q10">
    <cfRule type="expression" dxfId="2776" priority="27">
      <formula>Q10&gt;0</formula>
    </cfRule>
    <cfRule type="expression" dxfId="2775" priority="28">
      <formula>Q10&lt;0</formula>
    </cfRule>
  </conditionalFormatting>
  <conditionalFormatting sqref="J25:J38">
    <cfRule type="expression" dxfId="2774" priority="25">
      <formula>J25&gt;0</formula>
    </cfRule>
    <cfRule type="expression" dxfId="2773" priority="26">
      <formula>J25&lt;0</formula>
    </cfRule>
  </conditionalFormatting>
  <conditionalFormatting sqref="K25:K38">
    <cfRule type="expression" dxfId="2772" priority="23">
      <formula>K25&gt;0</formula>
    </cfRule>
    <cfRule type="expression" dxfId="2771" priority="24">
      <formula>K25&lt;0</formula>
    </cfRule>
  </conditionalFormatting>
  <conditionalFormatting sqref="L25 L38">
    <cfRule type="expression" dxfId="2770" priority="21">
      <formula>L25&gt;0</formula>
    </cfRule>
    <cfRule type="expression" dxfId="2769" priority="22">
      <formula>L25&lt;0</formula>
    </cfRule>
  </conditionalFormatting>
  <conditionalFormatting sqref="F89:F110">
    <cfRule type="expression" dxfId="2768" priority="19">
      <formula>F89&gt;0</formula>
    </cfRule>
    <cfRule type="expression" dxfId="2767" priority="20">
      <formula>F89&lt;0</formula>
    </cfRule>
  </conditionalFormatting>
  <conditionalFormatting sqref="H89:H110">
    <cfRule type="expression" dxfId="2766" priority="17">
      <formula>H89&gt;0</formula>
    </cfRule>
    <cfRule type="expression" dxfId="2765" priority="18">
      <formula>H89&lt;0</formula>
    </cfRule>
  </conditionalFormatting>
  <conditionalFormatting sqref="J89:J102">
    <cfRule type="expression" dxfId="2764" priority="15">
      <formula>J89&gt;0</formula>
    </cfRule>
    <cfRule type="expression" dxfId="2763" priority="16">
      <formula>J89&lt;0</formula>
    </cfRule>
  </conditionalFormatting>
  <conditionalFormatting sqref="K89:K102">
    <cfRule type="expression" dxfId="2762" priority="13">
      <formula>K89&gt;0</formula>
    </cfRule>
    <cfRule type="expression" dxfId="2761" priority="14">
      <formula>K89&lt;0</formula>
    </cfRule>
  </conditionalFormatting>
  <conditionalFormatting sqref="L89:L102">
    <cfRule type="expression" dxfId="2760" priority="11">
      <formula>L89&gt;0</formula>
    </cfRule>
    <cfRule type="expression" dxfId="2759" priority="12">
      <formula>L89&lt;0</formula>
    </cfRule>
  </conditionalFormatting>
  <conditionalFormatting sqref="F29">
    <cfRule type="expression" dxfId="2758" priority="9">
      <formula>F29&gt;0</formula>
    </cfRule>
    <cfRule type="expression" dxfId="2757" priority="10">
      <formula>F29&lt;0</formula>
    </cfRule>
  </conditionalFormatting>
  <conditionalFormatting sqref="H29 H27">
    <cfRule type="expression" dxfId="2756" priority="7">
      <formula>H27&gt;0</formula>
    </cfRule>
    <cfRule type="expression" dxfId="2755" priority="8">
      <formula>H27&lt;0</formula>
    </cfRule>
  </conditionalFormatting>
  <conditionalFormatting sqref="F27:F28">
    <cfRule type="expression" dxfId="2754" priority="5">
      <formula>F27&gt;0</formula>
    </cfRule>
    <cfRule type="expression" dxfId="2753" priority="6">
      <formula>F27&lt;0</formula>
    </cfRule>
  </conditionalFormatting>
  <conditionalFormatting sqref="H28">
    <cfRule type="expression" dxfId="2752" priority="3">
      <formula>H28&gt;0</formula>
    </cfRule>
    <cfRule type="expression" dxfId="2751" priority="4">
      <formula>H28&lt;0</formula>
    </cfRule>
  </conditionalFormatting>
  <conditionalFormatting sqref="F25:F26 H25:H26">
    <cfRule type="expression" dxfId="2750" priority="1">
      <formula>F25&gt;0</formula>
    </cfRule>
    <cfRule type="expression" dxfId="2749"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48" priority="43">
      <formula>F54&gt;0</formula>
    </cfRule>
    <cfRule type="expression" dxfId="2747" priority="44">
      <formula>F54&lt;0</formula>
    </cfRule>
  </conditionalFormatting>
  <conditionalFormatting sqref="Q7">
    <cfRule type="expression" dxfId="2746" priority="41">
      <formula>Q7&gt;0</formula>
    </cfRule>
    <cfRule type="expression" dxfId="2745" priority="42">
      <formula>Q7&lt;0</formula>
    </cfRule>
  </conditionalFormatting>
  <conditionalFormatting sqref="Q8">
    <cfRule type="expression" dxfId="2744" priority="39">
      <formula>Q8&gt;0</formula>
    </cfRule>
    <cfRule type="expression" dxfId="2743" priority="40">
      <formula>Q8&lt;0</formula>
    </cfRule>
  </conditionalFormatting>
  <conditionalFormatting sqref="F33:F36 F38:F53">
    <cfRule type="expression" dxfId="2742" priority="37">
      <formula>F33&gt;0</formula>
    </cfRule>
    <cfRule type="expression" dxfId="2741" priority="38">
      <formula>F33&lt;0</formula>
    </cfRule>
  </conditionalFormatting>
  <conditionalFormatting sqref="H33:H36 H38:H53">
    <cfRule type="expression" dxfId="2740" priority="35">
      <formula>H33&gt;0</formula>
    </cfRule>
    <cfRule type="expression" dxfId="2739" priority="36">
      <formula>H33&lt;0</formula>
    </cfRule>
  </conditionalFormatting>
  <conditionalFormatting sqref="Q10">
    <cfRule type="expression" dxfId="2738" priority="33">
      <formula>Q10&gt;0</formula>
    </cfRule>
    <cfRule type="expression" dxfId="2737" priority="34">
      <formula>Q10&lt;0</formula>
    </cfRule>
  </conditionalFormatting>
  <conditionalFormatting sqref="J25:J37">
    <cfRule type="expression" dxfId="2736" priority="31">
      <formula>J25&gt;0</formula>
    </cfRule>
    <cfRule type="expression" dxfId="2735" priority="32">
      <formula>J25&lt;0</formula>
    </cfRule>
  </conditionalFormatting>
  <conditionalFormatting sqref="K25:K38">
    <cfRule type="expression" dxfId="2734" priority="29">
      <formula>K25&gt;0</formula>
    </cfRule>
    <cfRule type="expression" dxfId="2733" priority="30">
      <formula>K25&lt;0</formula>
    </cfRule>
  </conditionalFormatting>
  <conditionalFormatting sqref="L25">
    <cfRule type="expression" dxfId="2732" priority="27">
      <formula>L25&gt;0</formula>
    </cfRule>
    <cfRule type="expression" dxfId="2731" priority="28">
      <formula>L25&lt;0</formula>
    </cfRule>
  </conditionalFormatting>
  <conditionalFormatting sqref="F89:F110">
    <cfRule type="expression" dxfId="2730" priority="25">
      <formula>F89&gt;0</formula>
    </cfRule>
    <cfRule type="expression" dxfId="2729" priority="26">
      <formula>F89&lt;0</formula>
    </cfRule>
  </conditionalFormatting>
  <conditionalFormatting sqref="H89:H110">
    <cfRule type="expression" dxfId="2728" priority="23">
      <formula>H89&gt;0</formula>
    </cfRule>
    <cfRule type="expression" dxfId="2727" priority="24">
      <formula>H89&lt;0</formula>
    </cfRule>
  </conditionalFormatting>
  <conditionalFormatting sqref="J89:J102">
    <cfRule type="expression" dxfId="2726" priority="21">
      <formula>J89&gt;0</formula>
    </cfRule>
    <cfRule type="expression" dxfId="2725" priority="22">
      <formula>J89&lt;0</formula>
    </cfRule>
  </conditionalFormatting>
  <conditionalFormatting sqref="K89:K102">
    <cfRule type="expression" dxfId="2724" priority="19">
      <formula>K89&gt;0</formula>
    </cfRule>
    <cfRule type="expression" dxfId="2723" priority="20">
      <formula>K89&lt;0</formula>
    </cfRule>
  </conditionalFormatting>
  <conditionalFormatting sqref="L89:L102">
    <cfRule type="expression" dxfId="2722" priority="17">
      <formula>L89&gt;0</formula>
    </cfRule>
    <cfRule type="expression" dxfId="2721" priority="18">
      <formula>L89&lt;0</formula>
    </cfRule>
  </conditionalFormatting>
  <conditionalFormatting sqref="F29:F32">
    <cfRule type="expression" dxfId="2720" priority="15">
      <formula>F29&gt;0</formula>
    </cfRule>
    <cfRule type="expression" dxfId="2719" priority="16">
      <formula>F29&lt;0</formula>
    </cfRule>
  </conditionalFormatting>
  <conditionalFormatting sqref="H29:H32">
    <cfRule type="expression" dxfId="2718" priority="13">
      <formula>H29&gt;0</formula>
    </cfRule>
    <cfRule type="expression" dxfId="2717" priority="14">
      <formula>H29&lt;0</formula>
    </cfRule>
  </conditionalFormatting>
  <conditionalFormatting sqref="F25:F28">
    <cfRule type="expression" dxfId="2716" priority="11">
      <formula>F25&gt;0</formula>
    </cfRule>
    <cfRule type="expression" dxfId="2715" priority="12">
      <formula>F25&lt;0</formula>
    </cfRule>
  </conditionalFormatting>
  <conditionalFormatting sqref="H25:H28">
    <cfRule type="expression" dxfId="2714" priority="9">
      <formula>H25&gt;0</formula>
    </cfRule>
    <cfRule type="expression" dxfId="2713" priority="10">
      <formula>H25&lt;0</formula>
    </cfRule>
  </conditionalFormatting>
  <conditionalFormatting sqref="F37">
    <cfRule type="expression" dxfId="2712" priority="7">
      <formula>F37&gt;0</formula>
    </cfRule>
    <cfRule type="expression" dxfId="2711" priority="8">
      <formula>F37&lt;0</formula>
    </cfRule>
  </conditionalFormatting>
  <conditionalFormatting sqref="H37">
    <cfRule type="expression" dxfId="2710" priority="5">
      <formula>H37&gt;0</formula>
    </cfRule>
    <cfRule type="expression" dxfId="2709" priority="6">
      <formula>H37&lt;0</formula>
    </cfRule>
  </conditionalFormatting>
  <conditionalFormatting sqref="J49">
    <cfRule type="expression" dxfId="2708" priority="3">
      <formula>J49&gt;0</formula>
    </cfRule>
    <cfRule type="expression" dxfId="2707" priority="4">
      <formula>J49&lt;0</formula>
    </cfRule>
  </conditionalFormatting>
  <conditionalFormatting sqref="J38:J48">
    <cfRule type="expression" dxfId="2706" priority="1">
      <formula>J38&gt;0</formula>
    </cfRule>
    <cfRule type="expression" dxfId="2705"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124.16</v>
      </c>
      <c r="R4" s="420">
        <v>-2.4299999999999999E-2</v>
      </c>
      <c r="T4" s="688"/>
      <c r="U4" s="30"/>
    </row>
    <row r="5" spans="1:21" x14ac:dyDescent="0.25">
      <c r="B5" s="70"/>
      <c r="C5" s="4"/>
      <c r="D5" s="3"/>
      <c r="E5" s="3"/>
      <c r="F5" s="3"/>
      <c r="G5" s="4"/>
      <c r="H5" s="159"/>
      <c r="I5" s="3"/>
      <c r="J5" s="3"/>
      <c r="K5" s="3"/>
      <c r="L5" s="4"/>
      <c r="M5" s="4"/>
      <c r="O5" s="11" t="s">
        <v>67</v>
      </c>
      <c r="Q5" s="3">
        <f>Q4*Q2</f>
        <v>4966.3999999999996</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1367.0299999999988</v>
      </c>
      <c r="R7" s="29">
        <v>43710</v>
      </c>
    </row>
    <row r="8" spans="1:21" x14ac:dyDescent="0.25">
      <c r="B8" s="70"/>
      <c r="C8" s="4"/>
      <c r="D8" s="3"/>
      <c r="E8" s="3"/>
      <c r="F8" s="3"/>
      <c r="G8" s="4"/>
      <c r="H8" s="159"/>
      <c r="I8" s="3"/>
      <c r="J8" s="3"/>
      <c r="K8" s="3"/>
      <c r="L8" s="4"/>
      <c r="M8" s="4"/>
      <c r="O8" s="11" t="s">
        <v>179</v>
      </c>
      <c r="P8" s="33"/>
      <c r="Q8" s="2">
        <f>K18+M18-F18+Q2*Q4</f>
        <v>219.19999999999891</v>
      </c>
      <c r="T8" s="1"/>
    </row>
    <row r="9" spans="1:21" x14ac:dyDescent="0.25">
      <c r="B9" s="4"/>
      <c r="C9" s="4"/>
      <c r="D9" s="3"/>
      <c r="E9" s="3"/>
      <c r="F9" s="3"/>
      <c r="G9" s="4"/>
      <c r="H9" s="159"/>
      <c r="I9" s="3"/>
      <c r="J9" s="3"/>
      <c r="K9" s="3"/>
      <c r="L9" s="4"/>
      <c r="M9" s="4"/>
      <c r="O9" s="11" t="s">
        <v>204</v>
      </c>
      <c r="Q9" s="132">
        <f>IF(Q2=0, 0, Q8/Q6)</f>
        <v>4.6174587125041897E-2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9.3041237113402064E-3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136.57599999999999</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135.33440000000002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134.09280000000001</v>
      </c>
    </row>
    <row r="20" spans="1:16" x14ac:dyDescent="0.25">
      <c r="O20" s="79">
        <v>1.07</v>
      </c>
      <c r="P20" s="79">
        <f t="shared" si="0"/>
        <v>132.85120000000001</v>
      </c>
    </row>
    <row r="21" spans="1:16" x14ac:dyDescent="0.25">
      <c r="O21" s="79">
        <v>1.06</v>
      </c>
      <c r="P21" s="79">
        <f t="shared" si="0"/>
        <v>131.6096</v>
      </c>
    </row>
    <row r="22" spans="1:16" x14ac:dyDescent="0.25">
      <c r="O22" s="79">
        <v>1.05</v>
      </c>
      <c r="P22" s="79">
        <f t="shared" si="0"/>
        <v>130.36799999999999</v>
      </c>
    </row>
    <row r="23" spans="1:16" x14ac:dyDescent="0.25">
      <c r="O23" s="79">
        <v>1.04</v>
      </c>
      <c r="P23" s="79">
        <f t="shared" si="0"/>
        <v>129.12639999999999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127.8848</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126.64319999999999</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125.4016</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124.16</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122.91839999999999</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121.6768</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120.43519999999999</v>
      </c>
    </row>
    <row r="31" spans="1:16" x14ac:dyDescent="0.25">
      <c r="B31" s="162"/>
      <c r="C31" s="10"/>
      <c r="D31" s="39"/>
      <c r="E31" s="39"/>
      <c r="F31" s="39"/>
      <c r="G31" s="39"/>
      <c r="H31" s="177"/>
      <c r="I31" s="39"/>
      <c r="J31" s="39"/>
      <c r="K31" s="39"/>
      <c r="L31" s="39"/>
      <c r="O31" s="79">
        <v>0.96</v>
      </c>
      <c r="P31" s="79">
        <f t="shared" si="0"/>
        <v>119.19359999999999</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117.952</v>
      </c>
    </row>
    <row r="33" spans="2:17" x14ac:dyDescent="0.25">
      <c r="B33" s="162"/>
      <c r="C33" s="10"/>
      <c r="D33" s="39"/>
      <c r="E33" s="39"/>
      <c r="F33" s="39"/>
      <c r="G33" s="39"/>
      <c r="H33" s="177"/>
      <c r="I33" s="39"/>
      <c r="J33" s="39"/>
      <c r="K33" s="39"/>
      <c r="L33" s="39"/>
      <c r="O33" s="79">
        <v>0.94</v>
      </c>
      <c r="P33" s="79">
        <f t="shared" si="0"/>
        <v>116.71039999999999</v>
      </c>
    </row>
    <row r="34" spans="2:17" x14ac:dyDescent="0.25">
      <c r="B34" s="162"/>
      <c r="C34" s="10"/>
      <c r="D34" s="39"/>
      <c r="E34" s="39"/>
      <c r="F34" s="39"/>
      <c r="G34" s="39"/>
      <c r="H34" s="177"/>
      <c r="I34" s="39"/>
      <c r="J34" s="39"/>
      <c r="K34" s="39"/>
      <c r="L34" s="39"/>
      <c r="O34" s="79">
        <v>0.93</v>
      </c>
      <c r="P34" s="79">
        <f t="shared" si="0"/>
        <v>115.4688</v>
      </c>
    </row>
    <row r="35" spans="2:17" x14ac:dyDescent="0.25">
      <c r="B35" s="162"/>
      <c r="C35" s="10"/>
      <c r="D35" s="39"/>
      <c r="E35" s="39"/>
      <c r="F35" s="39"/>
      <c r="G35" s="39"/>
      <c r="H35" s="177"/>
      <c r="I35" s="39"/>
      <c r="J35" s="39"/>
      <c r="K35" s="39"/>
      <c r="L35" s="39"/>
      <c r="O35" s="79">
        <v>0.92</v>
      </c>
      <c r="P35" s="79">
        <f t="shared" si="0"/>
        <v>114.2272</v>
      </c>
    </row>
    <row r="36" spans="2:17" x14ac:dyDescent="0.25">
      <c r="B36" s="162"/>
      <c r="C36" s="10"/>
      <c r="D36" s="39"/>
      <c r="E36" s="39"/>
      <c r="F36" s="39"/>
      <c r="G36" s="39"/>
      <c r="H36" s="177"/>
      <c r="I36" s="39"/>
      <c r="J36" s="39"/>
      <c r="K36" s="39"/>
      <c r="L36" s="39"/>
      <c r="O36" s="79">
        <v>0.91</v>
      </c>
      <c r="P36" s="79">
        <f t="shared" si="0"/>
        <v>112.98560000000001</v>
      </c>
    </row>
    <row r="37" spans="2:17" x14ac:dyDescent="0.25">
      <c r="B37" s="162"/>
      <c r="C37" s="10"/>
      <c r="D37" s="39"/>
      <c r="E37" s="39"/>
      <c r="F37" s="39"/>
      <c r="G37" s="39"/>
      <c r="H37" s="177"/>
      <c r="I37" s="39"/>
      <c r="J37" s="39"/>
      <c r="K37" s="39"/>
      <c r="L37" s="39"/>
      <c r="O37" s="79">
        <v>0.9</v>
      </c>
      <c r="P37" s="79">
        <f t="shared" si="0"/>
        <v>111.744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704" priority="39">
      <formula>F47&gt;0</formula>
    </cfRule>
    <cfRule type="expression" dxfId="2703" priority="40">
      <formula>F47&lt;0</formula>
    </cfRule>
  </conditionalFormatting>
  <conditionalFormatting sqref="Q7">
    <cfRule type="expression" dxfId="2702" priority="37">
      <formula>Q7&gt;0</formula>
    </cfRule>
    <cfRule type="expression" dxfId="2701" priority="38">
      <formula>Q7&lt;0</formula>
    </cfRule>
  </conditionalFormatting>
  <conditionalFormatting sqref="Q8">
    <cfRule type="expression" dxfId="2700" priority="35">
      <formula>Q8&gt;0</formula>
    </cfRule>
    <cfRule type="expression" dxfId="2699" priority="36">
      <formula>Q8&lt;0</formula>
    </cfRule>
  </conditionalFormatting>
  <conditionalFormatting sqref="F30:F31 F33:F46">
    <cfRule type="expression" dxfId="2698" priority="33">
      <formula>F30&gt;0</formula>
    </cfRule>
    <cfRule type="expression" dxfId="2697" priority="34">
      <formula>F30&lt;0</formula>
    </cfRule>
  </conditionalFormatting>
  <conditionalFormatting sqref="H30:H31 H33:H46">
    <cfRule type="expression" dxfId="2696" priority="31">
      <formula>H30&gt;0</formula>
    </cfRule>
    <cfRule type="expression" dxfId="2695" priority="32">
      <formula>H30&lt;0</formula>
    </cfRule>
  </conditionalFormatting>
  <conditionalFormatting sqref="Q10">
    <cfRule type="expression" dxfId="2694" priority="29">
      <formula>Q10&gt;0</formula>
    </cfRule>
    <cfRule type="expression" dxfId="2693" priority="30">
      <formula>Q10&lt;0</formula>
    </cfRule>
  </conditionalFormatting>
  <conditionalFormatting sqref="J25:J38">
    <cfRule type="expression" dxfId="2692" priority="27">
      <formula>J25&gt;0</formula>
    </cfRule>
    <cfRule type="expression" dxfId="2691" priority="28">
      <formula>J25&lt;0</formula>
    </cfRule>
  </conditionalFormatting>
  <conditionalFormatting sqref="K25:K38">
    <cfRule type="expression" dxfId="2690" priority="25">
      <formula>K25&gt;0</formula>
    </cfRule>
    <cfRule type="expression" dxfId="2689" priority="26">
      <formula>K25&lt;0</formula>
    </cfRule>
  </conditionalFormatting>
  <conditionalFormatting sqref="L25 L38">
    <cfRule type="expression" dxfId="2688" priority="23">
      <formula>L25&gt;0</formula>
    </cfRule>
    <cfRule type="expression" dxfId="2687" priority="24">
      <formula>L25&lt;0</formula>
    </cfRule>
  </conditionalFormatting>
  <conditionalFormatting sqref="F89:F110">
    <cfRule type="expression" dxfId="2686" priority="21">
      <formula>F89&gt;0</formula>
    </cfRule>
    <cfRule type="expression" dxfId="2685" priority="22">
      <formula>F89&lt;0</formula>
    </cfRule>
  </conditionalFormatting>
  <conditionalFormatting sqref="H89:H110">
    <cfRule type="expression" dxfId="2684" priority="19">
      <formula>H89&gt;0</formula>
    </cfRule>
    <cfRule type="expression" dxfId="2683" priority="20">
      <formula>H89&lt;0</formula>
    </cfRule>
  </conditionalFormatting>
  <conditionalFormatting sqref="J89:J102">
    <cfRule type="expression" dxfId="2682" priority="17">
      <formula>J89&gt;0</formula>
    </cfRule>
    <cfRule type="expression" dxfId="2681" priority="18">
      <formula>J89&lt;0</formula>
    </cfRule>
  </conditionalFormatting>
  <conditionalFormatting sqref="K89:K102">
    <cfRule type="expression" dxfId="2680" priority="15">
      <formula>K89&gt;0</formula>
    </cfRule>
    <cfRule type="expression" dxfId="2679" priority="16">
      <formula>K89&lt;0</formula>
    </cfRule>
  </conditionalFormatting>
  <conditionalFormatting sqref="L89:L102">
    <cfRule type="expression" dxfId="2678" priority="13">
      <formula>L89&gt;0</formula>
    </cfRule>
    <cfRule type="expression" dxfId="2677" priority="14">
      <formula>L89&lt;0</formula>
    </cfRule>
  </conditionalFormatting>
  <conditionalFormatting sqref="F25:F29">
    <cfRule type="expression" dxfId="2676" priority="11">
      <formula>F25&gt;0</formula>
    </cfRule>
    <cfRule type="expression" dxfId="2675" priority="12">
      <formula>F25&lt;0</formula>
    </cfRule>
  </conditionalFormatting>
  <conditionalFormatting sqref="H25:H29">
    <cfRule type="expression" dxfId="2674" priority="9">
      <formula>H25&gt;0</formula>
    </cfRule>
    <cfRule type="expression" dxfId="2673" priority="10">
      <formula>H25&lt;0</formula>
    </cfRule>
  </conditionalFormatting>
  <conditionalFormatting sqref="F32">
    <cfRule type="expression" dxfId="2672" priority="3">
      <formula>F32&gt;0</formula>
    </cfRule>
    <cfRule type="expression" dxfId="2671" priority="4">
      <formula>F32&lt;0</formula>
    </cfRule>
  </conditionalFormatting>
  <conditionalFormatting sqref="H32">
    <cfRule type="expression" dxfId="2670" priority="1">
      <formula>H32&gt;0</formula>
    </cfRule>
    <cfRule type="expression" dxfId="2669"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68" priority="47">
      <formula>F54&gt;0</formula>
    </cfRule>
    <cfRule type="expression" dxfId="2667" priority="48">
      <formula>F54&lt;0</formula>
    </cfRule>
  </conditionalFormatting>
  <conditionalFormatting sqref="Q7">
    <cfRule type="expression" dxfId="2666" priority="45">
      <formula>Q7&gt;0</formula>
    </cfRule>
    <cfRule type="expression" dxfId="2665" priority="46">
      <formula>Q7&lt;0</formula>
    </cfRule>
  </conditionalFormatting>
  <conditionalFormatting sqref="Q8">
    <cfRule type="expression" dxfId="2664" priority="43">
      <formula>Q8&gt;0</formula>
    </cfRule>
    <cfRule type="expression" dxfId="2663" priority="44">
      <formula>Q8&lt;0</formula>
    </cfRule>
  </conditionalFormatting>
  <conditionalFormatting sqref="F33:F36 F38:F53">
    <cfRule type="expression" dxfId="2662" priority="41">
      <formula>F33&gt;0</formula>
    </cfRule>
    <cfRule type="expression" dxfId="2661" priority="42">
      <formula>F33&lt;0</formula>
    </cfRule>
  </conditionalFormatting>
  <conditionalFormatting sqref="H33:H36 H38:H53">
    <cfRule type="expression" dxfId="2660" priority="39">
      <formula>H33&gt;0</formula>
    </cfRule>
    <cfRule type="expression" dxfId="2659" priority="40">
      <formula>H33&lt;0</formula>
    </cfRule>
  </conditionalFormatting>
  <conditionalFormatting sqref="Q10">
    <cfRule type="expression" dxfId="2658" priority="37">
      <formula>Q10&gt;0</formula>
    </cfRule>
    <cfRule type="expression" dxfId="2657" priority="38">
      <formula>Q10&lt;0</formula>
    </cfRule>
  </conditionalFormatting>
  <conditionalFormatting sqref="J25:J37">
    <cfRule type="expression" dxfId="2656" priority="35">
      <formula>J25&gt;0</formula>
    </cfRule>
    <cfRule type="expression" dxfId="2655" priority="36">
      <formula>J25&lt;0</formula>
    </cfRule>
  </conditionalFormatting>
  <conditionalFormatting sqref="K25:K38">
    <cfRule type="expression" dxfId="2654" priority="33">
      <formula>K25&gt;0</formula>
    </cfRule>
    <cfRule type="expression" dxfId="2653" priority="34">
      <formula>K25&lt;0</formula>
    </cfRule>
  </conditionalFormatting>
  <conditionalFormatting sqref="L25">
    <cfRule type="expression" dxfId="2652" priority="31">
      <formula>L25&gt;0</formula>
    </cfRule>
    <cfRule type="expression" dxfId="2651" priority="32">
      <formula>L25&lt;0</formula>
    </cfRule>
  </conditionalFormatting>
  <conditionalFormatting sqref="F89:F110">
    <cfRule type="expression" dxfId="2650" priority="29">
      <formula>F89&gt;0</formula>
    </cfRule>
    <cfRule type="expression" dxfId="2649" priority="30">
      <formula>F89&lt;0</formula>
    </cfRule>
  </conditionalFormatting>
  <conditionalFormatting sqref="H89:H110">
    <cfRule type="expression" dxfId="2648" priority="27">
      <formula>H89&gt;0</formula>
    </cfRule>
    <cfRule type="expression" dxfId="2647" priority="28">
      <formula>H89&lt;0</formula>
    </cfRule>
  </conditionalFormatting>
  <conditionalFormatting sqref="J89:J102">
    <cfRule type="expression" dxfId="2646" priority="25">
      <formula>J89&gt;0</formula>
    </cfRule>
    <cfRule type="expression" dxfId="2645" priority="26">
      <formula>J89&lt;0</formula>
    </cfRule>
  </conditionalFormatting>
  <conditionalFormatting sqref="K89:K102">
    <cfRule type="expression" dxfId="2644" priority="23">
      <formula>K89&gt;0</formula>
    </cfRule>
    <cfRule type="expression" dxfId="2643" priority="24">
      <formula>K89&lt;0</formula>
    </cfRule>
  </conditionalFormatting>
  <conditionalFormatting sqref="L89:L102">
    <cfRule type="expression" dxfId="2642" priority="21">
      <formula>L89&gt;0</formula>
    </cfRule>
    <cfRule type="expression" dxfId="2641" priority="22">
      <formula>L89&lt;0</formula>
    </cfRule>
  </conditionalFormatting>
  <conditionalFormatting sqref="F30:F32">
    <cfRule type="expression" dxfId="2640" priority="19">
      <formula>F30&gt;0</formula>
    </cfRule>
    <cfRule type="expression" dxfId="2639" priority="20">
      <formula>F30&lt;0</formula>
    </cfRule>
  </conditionalFormatting>
  <conditionalFormatting sqref="H30:H32">
    <cfRule type="expression" dxfId="2638" priority="17">
      <formula>H30&gt;0</formula>
    </cfRule>
    <cfRule type="expression" dxfId="2637" priority="18">
      <formula>H30&lt;0</formula>
    </cfRule>
  </conditionalFormatting>
  <conditionalFormatting sqref="F25:F27">
    <cfRule type="expression" dxfId="2636" priority="15">
      <formula>F25&gt;0</formula>
    </cfRule>
    <cfRule type="expression" dxfId="2635" priority="16">
      <formula>F25&lt;0</formula>
    </cfRule>
  </conditionalFormatting>
  <conditionalFormatting sqref="H25:H27">
    <cfRule type="expression" dxfId="2634" priority="13">
      <formula>H25&gt;0</formula>
    </cfRule>
    <cfRule type="expression" dxfId="2633" priority="14">
      <formula>H25&lt;0</formula>
    </cfRule>
  </conditionalFormatting>
  <conditionalFormatting sqref="F37">
    <cfRule type="expression" dxfId="2632" priority="11">
      <formula>F37&gt;0</formula>
    </cfRule>
    <cfRule type="expression" dxfId="2631" priority="12">
      <formula>F37&lt;0</formula>
    </cfRule>
  </conditionalFormatting>
  <conditionalFormatting sqref="H37">
    <cfRule type="expression" dxfId="2630" priority="9">
      <formula>H37&gt;0</formula>
    </cfRule>
    <cfRule type="expression" dxfId="2629" priority="10">
      <formula>H37&lt;0</formula>
    </cfRule>
  </conditionalFormatting>
  <conditionalFormatting sqref="J49">
    <cfRule type="expression" dxfId="2628" priority="7">
      <formula>J49&gt;0</formula>
    </cfRule>
    <cfRule type="expression" dxfId="2627" priority="8">
      <formula>J49&lt;0</formula>
    </cfRule>
  </conditionalFormatting>
  <conditionalFormatting sqref="J38:J48">
    <cfRule type="expression" dxfId="2626" priority="5">
      <formula>J38&gt;0</formula>
    </cfRule>
    <cfRule type="expression" dxfId="2625" priority="6">
      <formula>J38&lt;0</formula>
    </cfRule>
  </conditionalFormatting>
  <conditionalFormatting sqref="F28:F29">
    <cfRule type="expression" dxfId="2624" priority="3">
      <formula>F28&gt;0</formula>
    </cfRule>
    <cfRule type="expression" dxfId="2623" priority="4">
      <formula>F28&lt;0</formula>
    </cfRule>
  </conditionalFormatting>
  <conditionalFormatting sqref="H28:H29">
    <cfRule type="expression" dxfId="2622" priority="1">
      <formula>H28&gt;0</formula>
    </cfRule>
    <cfRule type="expression" dxfId="262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0" priority="35">
      <formula>F47&gt;0</formula>
    </cfRule>
    <cfRule type="expression" dxfId="2619" priority="36">
      <formula>F47&lt;0</formula>
    </cfRule>
  </conditionalFormatting>
  <conditionalFormatting sqref="Q7">
    <cfRule type="expression" dxfId="2618" priority="33">
      <formula>Q7&gt;0</formula>
    </cfRule>
    <cfRule type="expression" dxfId="2617" priority="34">
      <formula>Q7&lt;0</formula>
    </cfRule>
  </conditionalFormatting>
  <conditionalFormatting sqref="Q8">
    <cfRule type="expression" dxfId="2616" priority="31">
      <formula>Q8&gt;0</formula>
    </cfRule>
    <cfRule type="expression" dxfId="2615" priority="32">
      <formula>Q8&lt;0</formula>
    </cfRule>
  </conditionalFormatting>
  <conditionalFormatting sqref="F30:F46">
    <cfRule type="expression" dxfId="2614" priority="29">
      <formula>F30&gt;0</formula>
    </cfRule>
    <cfRule type="expression" dxfId="2613" priority="30">
      <formula>F30&lt;0</formula>
    </cfRule>
  </conditionalFormatting>
  <conditionalFormatting sqref="H30:H46">
    <cfRule type="expression" dxfId="2612" priority="27">
      <formula>H30&gt;0</formula>
    </cfRule>
    <cfRule type="expression" dxfId="2611" priority="28">
      <formula>H30&lt;0</formula>
    </cfRule>
  </conditionalFormatting>
  <conditionalFormatting sqref="Q10">
    <cfRule type="expression" dxfId="2610" priority="25">
      <formula>Q10&gt;0</formula>
    </cfRule>
    <cfRule type="expression" dxfId="2609" priority="26">
      <formula>Q10&lt;0</formula>
    </cfRule>
  </conditionalFormatting>
  <conditionalFormatting sqref="J25:J38">
    <cfRule type="expression" dxfId="2608" priority="23">
      <formula>J25&gt;0</formula>
    </cfRule>
    <cfRule type="expression" dxfId="2607" priority="24">
      <formula>J25&lt;0</formula>
    </cfRule>
  </conditionalFormatting>
  <conditionalFormatting sqref="K25:K38">
    <cfRule type="expression" dxfId="2606" priority="21">
      <formula>K25&gt;0</formula>
    </cfRule>
    <cfRule type="expression" dxfId="2605" priority="22">
      <formula>K25&lt;0</formula>
    </cfRule>
  </conditionalFormatting>
  <conditionalFormatting sqref="L25 L38">
    <cfRule type="expression" dxfId="2604" priority="19">
      <formula>L25&gt;0</formula>
    </cfRule>
    <cfRule type="expression" dxfId="2603" priority="20">
      <formula>L25&lt;0</formula>
    </cfRule>
  </conditionalFormatting>
  <conditionalFormatting sqref="F89:F110">
    <cfRule type="expression" dxfId="2602" priority="17">
      <formula>F89&gt;0</formula>
    </cfRule>
    <cfRule type="expression" dxfId="2601" priority="18">
      <formula>F89&lt;0</formula>
    </cfRule>
  </conditionalFormatting>
  <conditionalFormatting sqref="H89:H110">
    <cfRule type="expression" dxfId="2600" priority="15">
      <formula>H89&gt;0</formula>
    </cfRule>
    <cfRule type="expression" dxfId="2599" priority="16">
      <formula>H89&lt;0</formula>
    </cfRule>
  </conditionalFormatting>
  <conditionalFormatting sqref="J89:J102">
    <cfRule type="expression" dxfId="2598" priority="13">
      <formula>J89&gt;0</formula>
    </cfRule>
    <cfRule type="expression" dxfId="2597" priority="14">
      <formula>J89&lt;0</formula>
    </cfRule>
  </conditionalFormatting>
  <conditionalFormatting sqref="K89:K102">
    <cfRule type="expression" dxfId="2596" priority="11">
      <formula>K89&gt;0</formula>
    </cfRule>
    <cfRule type="expression" dxfId="2595" priority="12">
      <formula>K89&lt;0</formula>
    </cfRule>
  </conditionalFormatting>
  <conditionalFormatting sqref="L89:L102">
    <cfRule type="expression" dxfId="2594" priority="9">
      <formula>L89&gt;0</formula>
    </cfRule>
    <cfRule type="expression" dxfId="2593" priority="10">
      <formula>L89&lt;0</formula>
    </cfRule>
  </conditionalFormatting>
  <conditionalFormatting sqref="F25 F29">
    <cfRule type="expression" dxfId="2592" priority="7">
      <formula>F25&gt;0</formula>
    </cfRule>
    <cfRule type="expression" dxfId="2591" priority="8">
      <formula>F25&lt;0</formula>
    </cfRule>
  </conditionalFormatting>
  <conditionalFormatting sqref="H29 H25:H27">
    <cfRule type="expression" dxfId="2590" priority="5">
      <formula>H25&gt;0</formula>
    </cfRule>
    <cfRule type="expression" dxfId="2589" priority="6">
      <formula>H25&lt;0</formula>
    </cfRule>
  </conditionalFormatting>
  <conditionalFormatting sqref="F26:F28">
    <cfRule type="expression" dxfId="2588" priority="3">
      <formula>F26&gt;0</formula>
    </cfRule>
    <cfRule type="expression" dxfId="2587" priority="4">
      <formula>F26&lt;0</formula>
    </cfRule>
  </conditionalFormatting>
  <conditionalFormatting sqref="H28">
    <cfRule type="expression" dxfId="2586" priority="1">
      <formula>H28&gt;0</formula>
    </cfRule>
    <cfRule type="expression" dxfId="258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84" priority="31">
      <formula>Q7&gt;0</formula>
    </cfRule>
    <cfRule type="expression" dxfId="2583" priority="32">
      <formula>Q7&lt;0</formula>
    </cfRule>
  </conditionalFormatting>
  <conditionalFormatting sqref="Q8">
    <cfRule type="expression" dxfId="2582" priority="29">
      <formula>Q8&gt;0</formula>
    </cfRule>
    <cfRule type="expression" dxfId="2581" priority="30">
      <formula>Q8&lt;0</formula>
    </cfRule>
  </conditionalFormatting>
  <conditionalFormatting sqref="F62:F65">
    <cfRule type="expression" dxfId="2580" priority="21">
      <formula>F62&gt;0</formula>
    </cfRule>
    <cfRule type="expression" dxfId="2579" priority="22">
      <formula>F62&lt;0</formula>
    </cfRule>
  </conditionalFormatting>
  <conditionalFormatting sqref="F66:F74 F78:F98 F102:F106">
    <cfRule type="expression" dxfId="2578" priority="17">
      <formula>F66&gt;0</formula>
    </cfRule>
    <cfRule type="expression" dxfId="2577" priority="18">
      <formula>F66&lt;0</formula>
    </cfRule>
  </conditionalFormatting>
  <conditionalFormatting sqref="F66:F74 F78:F98 F102:F106">
    <cfRule type="expression" dxfId="2576" priority="19">
      <formula>F66&gt;0</formula>
    </cfRule>
    <cfRule type="expression" dxfId="2575" priority="20">
      <formula>F66&lt;0</formula>
    </cfRule>
  </conditionalFormatting>
  <conditionalFormatting sqref="H62:H74 H78:H98 H102:H106">
    <cfRule type="expression" dxfId="2574" priority="15">
      <formula>H62&gt;0</formula>
    </cfRule>
    <cfRule type="expression" dxfId="2573" priority="16">
      <formula>H62&lt;0</formula>
    </cfRule>
  </conditionalFormatting>
  <conditionalFormatting sqref="F57:F61">
    <cfRule type="expression" dxfId="2572" priority="13">
      <formula>F57&gt;0</formula>
    </cfRule>
    <cfRule type="expression" dxfId="2571" priority="14">
      <formula>F57&lt;0</formula>
    </cfRule>
  </conditionalFormatting>
  <conditionalFormatting sqref="H57:H61">
    <cfRule type="expression" dxfId="2570" priority="11">
      <formula>H57&gt;0</formula>
    </cfRule>
    <cfRule type="expression" dxfId="2569" priority="12">
      <formula>H57&lt;0</formula>
    </cfRule>
  </conditionalFormatting>
  <conditionalFormatting sqref="F75:F77">
    <cfRule type="expression" dxfId="2568" priority="7">
      <formula>F75&gt;0</formula>
    </cfRule>
    <cfRule type="expression" dxfId="2567" priority="8">
      <formula>F75&lt;0</formula>
    </cfRule>
  </conditionalFormatting>
  <conditionalFormatting sqref="F75:F77">
    <cfRule type="expression" dxfId="2566" priority="9">
      <formula>F75&gt;0</formula>
    </cfRule>
    <cfRule type="expression" dxfId="2565" priority="10">
      <formula>F75&lt;0</formula>
    </cfRule>
  </conditionalFormatting>
  <conditionalFormatting sqref="H75:H77">
    <cfRule type="expression" dxfId="2564" priority="5">
      <formula>H75&gt;0</formula>
    </cfRule>
    <cfRule type="expression" dxfId="2563" priority="6">
      <formula>H75&lt;0</formula>
    </cfRule>
  </conditionalFormatting>
  <conditionalFormatting sqref="F22:F30">
    <cfRule type="expression" dxfId="2562" priority="3">
      <formula>F22&gt;0</formula>
    </cfRule>
    <cfRule type="expression" dxfId="2561" priority="4">
      <formula>F22&lt;0</formula>
    </cfRule>
  </conditionalFormatting>
  <conditionalFormatting sqref="F99:F101">
    <cfRule type="expression" dxfId="2560" priority="1">
      <formula>F99&gt;0</formula>
    </cfRule>
    <cfRule type="expression" dxfId="255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58" priority="25">
      <formula>F30&gt;0</formula>
    </cfRule>
    <cfRule type="expression" dxfId="2557" priority="26">
      <formula>F30&lt;0</formula>
    </cfRule>
  </conditionalFormatting>
  <conditionalFormatting sqref="Q7">
    <cfRule type="expression" dxfId="2556" priority="23">
      <formula>Q7&gt;0</formula>
    </cfRule>
    <cfRule type="expression" dxfId="2555" priority="24">
      <formula>Q7&lt;0</formula>
    </cfRule>
  </conditionalFormatting>
  <conditionalFormatting sqref="Q8">
    <cfRule type="expression" dxfId="2554" priority="21">
      <formula>Q8&gt;0</formula>
    </cfRule>
    <cfRule type="expression" dxfId="2553" priority="22">
      <formula>Q8&lt;0</formula>
    </cfRule>
  </conditionalFormatting>
  <conditionalFormatting sqref="M74">
    <cfRule type="expression" dxfId="2552" priority="15">
      <formula>M74&gt;0</formula>
    </cfRule>
    <cfRule type="expression" dxfId="2551" priority="16">
      <formula>M74&lt;0</formula>
    </cfRule>
  </conditionalFormatting>
  <conditionalFormatting sqref="F113:F149 H113:H149">
    <cfRule type="expression" dxfId="2550" priority="13">
      <formula>F113&gt;0</formula>
    </cfRule>
    <cfRule type="expression" dxfId="2549" priority="14">
      <formula>F113&lt;0</formula>
    </cfRule>
  </conditionalFormatting>
  <conditionalFormatting sqref="F105:F112">
    <cfRule type="expression" dxfId="2548" priority="11">
      <formula>F105&gt;0</formula>
    </cfRule>
    <cfRule type="expression" dxfId="2547" priority="12">
      <formula>F105&lt;0</formula>
    </cfRule>
  </conditionalFormatting>
  <conditionalFormatting sqref="H105:H112">
    <cfRule type="expression" dxfId="2546" priority="9">
      <formula>H105&gt;0</formula>
    </cfRule>
    <cfRule type="expression" dxfId="2545" priority="10">
      <formula>H105&lt;0</formula>
    </cfRule>
  </conditionalFormatting>
  <conditionalFormatting sqref="Q10">
    <cfRule type="expression" dxfId="2544" priority="7">
      <formula>Q10&gt;0</formula>
    </cfRule>
    <cfRule type="expression" dxfId="2543" priority="8">
      <formula>Q10&lt;0</formula>
    </cfRule>
  </conditionalFormatting>
  <conditionalFormatting sqref="F25:F29">
    <cfRule type="expression" dxfId="2542" priority="5">
      <formula>F25&gt;0</formula>
    </cfRule>
    <cfRule type="expression" dxfId="2541" priority="6">
      <formula>F25&lt;0</formula>
    </cfRule>
  </conditionalFormatting>
  <conditionalFormatting sqref="H25:H29">
    <cfRule type="expression" dxfId="2540" priority="3">
      <formula>H25&gt;0</formula>
    </cfRule>
    <cfRule type="expression" dxfId="2539" priority="4">
      <formula>H25&lt;0</formula>
    </cfRule>
  </conditionalFormatting>
  <conditionalFormatting sqref="J26:J35">
    <cfRule type="expression" dxfId="2538" priority="1">
      <formula>J26&gt;0</formula>
    </cfRule>
    <cfRule type="expression" dxfId="253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36" priority="47">
      <formula>F7&gt;0</formula>
    </cfRule>
    <cfRule type="expression" dxfId="2535" priority="48">
      <formula>F7&lt;0</formula>
    </cfRule>
  </conditionalFormatting>
  <conditionalFormatting sqref="Q8">
    <cfRule type="expression" dxfId="2534" priority="45">
      <formula>Q8&gt;0</formula>
    </cfRule>
    <cfRule type="expression" dxfId="2533" priority="46">
      <formula>Q8&lt;0</formula>
    </cfRule>
  </conditionalFormatting>
  <conditionalFormatting sqref="F41:F60">
    <cfRule type="expression" dxfId="2532" priority="43">
      <formula>F41&gt;0</formula>
    </cfRule>
    <cfRule type="expression" dxfId="2531" priority="44">
      <formula>F41&lt;0</formula>
    </cfRule>
  </conditionalFormatting>
  <conditionalFormatting sqref="H41:H60">
    <cfRule type="expression" dxfId="2530" priority="41">
      <formula>H41&gt;0</formula>
    </cfRule>
    <cfRule type="expression" dxfId="2529" priority="42">
      <formula>H41&lt;0</formula>
    </cfRule>
  </conditionalFormatting>
  <conditionalFormatting sqref="Q10">
    <cfRule type="expression" dxfId="2528" priority="35">
      <formula>Q10&gt;0</formula>
    </cfRule>
    <cfRule type="expression" dxfId="2527" priority="36">
      <formula>Q10&lt;0</formula>
    </cfRule>
  </conditionalFormatting>
  <conditionalFormatting sqref="J36:J60">
    <cfRule type="expression" dxfId="2526" priority="33">
      <formula>J36&gt;0</formula>
    </cfRule>
    <cfRule type="expression" dxfId="2525" priority="34">
      <formula>J36&lt;0</formula>
    </cfRule>
  </conditionalFormatting>
  <conditionalFormatting sqref="K36:K49">
    <cfRule type="expression" dxfId="2524" priority="31">
      <formula>K36&gt;0</formula>
    </cfRule>
    <cfRule type="expression" dxfId="2523" priority="32">
      <formula>K36&lt;0</formula>
    </cfRule>
  </conditionalFormatting>
  <conditionalFormatting sqref="L36:L49">
    <cfRule type="expression" dxfId="2522" priority="29">
      <formula>L36&gt;0</formula>
    </cfRule>
    <cfRule type="expression" dxfId="2521" priority="30">
      <formula>L36&lt;0</formula>
    </cfRule>
  </conditionalFormatting>
  <conditionalFormatting sqref="F114:F135">
    <cfRule type="expression" dxfId="2520" priority="27">
      <formula>F114&gt;0</formula>
    </cfRule>
    <cfRule type="expression" dxfId="2519" priority="28">
      <formula>F114&lt;0</formula>
    </cfRule>
  </conditionalFormatting>
  <conditionalFormatting sqref="H114:H135">
    <cfRule type="expression" dxfId="2518" priority="25">
      <formula>H114&gt;0</formula>
    </cfRule>
    <cfRule type="expression" dxfId="2517" priority="26">
      <formula>H114&lt;0</formula>
    </cfRule>
  </conditionalFormatting>
  <conditionalFormatting sqref="J114:J127">
    <cfRule type="expression" dxfId="2516" priority="23">
      <formula>J114&gt;0</formula>
    </cfRule>
    <cfRule type="expression" dxfId="2515" priority="24">
      <formula>J114&lt;0</formula>
    </cfRule>
  </conditionalFormatting>
  <conditionalFormatting sqref="K114:K127">
    <cfRule type="expression" dxfId="2514" priority="21">
      <formula>K114&gt;0</formula>
    </cfRule>
    <cfRule type="expression" dxfId="2513" priority="22">
      <formula>K114&lt;0</formula>
    </cfRule>
  </conditionalFormatting>
  <conditionalFormatting sqref="L114:L127">
    <cfRule type="expression" dxfId="2512" priority="19">
      <formula>L114&gt;0</formula>
    </cfRule>
    <cfRule type="expression" dxfId="2511" priority="20">
      <formula>L114&lt;0</formula>
    </cfRule>
  </conditionalFormatting>
  <conditionalFormatting sqref="F36:F40">
    <cfRule type="expression" dxfId="2510" priority="17">
      <formula>F36&gt;0</formula>
    </cfRule>
    <cfRule type="expression" dxfId="2509" priority="18">
      <formula>F36&lt;0</formula>
    </cfRule>
  </conditionalFormatting>
  <conditionalFormatting sqref="H36:H40">
    <cfRule type="expression" dxfId="2508" priority="15">
      <formula>H36&gt;0</formula>
    </cfRule>
    <cfRule type="expression" dxfId="2507" priority="16">
      <formula>H36&lt;0</formula>
    </cfRule>
  </conditionalFormatting>
  <conditionalFormatting sqref="F61:F62">
    <cfRule type="expression" dxfId="2506" priority="13">
      <formula>F61&gt;0</formula>
    </cfRule>
    <cfRule type="expression" dxfId="2505" priority="14">
      <formula>F61&lt;0</formula>
    </cfRule>
  </conditionalFormatting>
  <conditionalFormatting sqref="H61:H62">
    <cfRule type="expression" dxfId="2504" priority="11">
      <formula>H61&gt;0</formula>
    </cfRule>
    <cfRule type="expression" dxfId="2503" priority="12">
      <formula>H61&lt;0</formula>
    </cfRule>
  </conditionalFormatting>
  <conditionalFormatting sqref="J61:J62">
    <cfRule type="expression" dxfId="2502" priority="9">
      <formula>J61&gt;0</formula>
    </cfRule>
    <cfRule type="expression" dxfId="2501" priority="10">
      <formula>J61&lt;0</formula>
    </cfRule>
  </conditionalFormatting>
  <conditionalFormatting sqref="J74:J75 H74:H75 F74:F75">
    <cfRule type="expression" dxfId="2500" priority="7">
      <formula>F74&gt;0</formula>
    </cfRule>
    <cfRule type="expression" dxfId="2499" priority="8">
      <formula>F74&lt;0</formula>
    </cfRule>
  </conditionalFormatting>
  <conditionalFormatting sqref="J79:J82 F79:F83 H79:H83">
    <cfRule type="expression" dxfId="2498" priority="3">
      <formula>F79&gt;0</formula>
    </cfRule>
    <cfRule type="expression" dxfId="2497" priority="4">
      <formula>F79&lt;0</formula>
    </cfRule>
  </conditionalFormatting>
  <conditionalFormatting sqref="J84:J86 F84:F86 H84:H86">
    <cfRule type="expression" dxfId="2496" priority="1">
      <formula>F84&gt;0</formula>
    </cfRule>
    <cfRule type="expression" dxfId="249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92.06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92.06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7.3864870736476216E-3</v>
      </c>
      <c r="R11">
        <v>0.17</v>
      </c>
      <c r="W11" s="132"/>
    </row>
    <row r="12" spans="1:23" x14ac:dyDescent="0.25">
      <c r="H12" s="68"/>
      <c r="O12" s="11" t="s">
        <v>969</v>
      </c>
      <c r="Q12" s="1" t="s">
        <v>1352</v>
      </c>
      <c r="W12" s="132"/>
    </row>
    <row r="13" spans="1:23" x14ac:dyDescent="0.25">
      <c r="H13" s="68"/>
      <c r="O13" s="11" t="s">
        <v>947</v>
      </c>
      <c r="Q13" s="2">
        <f>Q4/4.75</f>
        <v>19.38105263157895</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1" t="s">
        <v>78</v>
      </c>
      <c r="P18" s="891"/>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101.26600000000001</v>
      </c>
      <c r="W19" s="132"/>
    </row>
    <row r="20" spans="1:23" x14ac:dyDescent="0.25">
      <c r="O20" s="79">
        <v>1.0900000000000001</v>
      </c>
      <c r="P20" s="79">
        <f t="shared" ref="P20:P39" si="0">O20*$Q$4</f>
        <v>100.34540000000001</v>
      </c>
      <c r="W20" s="132"/>
    </row>
    <row r="21" spans="1:23" x14ac:dyDescent="0.25">
      <c r="O21" s="79">
        <v>1.08</v>
      </c>
      <c r="P21" s="79">
        <f t="shared" si="0"/>
        <v>99.424800000000005</v>
      </c>
      <c r="W21" s="132"/>
    </row>
    <row r="22" spans="1:23" x14ac:dyDescent="0.25">
      <c r="O22" s="79">
        <v>1.07</v>
      </c>
      <c r="P22" s="79">
        <f t="shared" si="0"/>
        <v>98.504200000000012</v>
      </c>
      <c r="W22" s="132"/>
    </row>
    <row r="23" spans="1:23" x14ac:dyDescent="0.25">
      <c r="O23" s="79">
        <v>1.06</v>
      </c>
      <c r="P23" s="79">
        <f t="shared" si="0"/>
        <v>97.583600000000004</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96.663000000000011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95.742400000000004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94.82180000000001</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93.901200000000003</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92.98060000000001</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92.06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91.139399999999995</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90.218800000000002</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89.298199999999994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88.377600000000001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87.456999999999994</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86.5364</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85.615800000000007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84.6952</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83.774600000000007</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82.853999999999999</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94" priority="25">
      <formula>F52&gt;0</formula>
    </cfRule>
    <cfRule type="expression" dxfId="2493" priority="26">
      <formula>F52&lt;0</formula>
    </cfRule>
  </conditionalFormatting>
  <conditionalFormatting sqref="Q7">
    <cfRule type="expression" dxfId="2492" priority="23">
      <formula>Q7&gt;0</formula>
    </cfRule>
    <cfRule type="expression" dxfId="2491" priority="24">
      <formula>Q7&lt;0</formula>
    </cfRule>
  </conditionalFormatting>
  <conditionalFormatting sqref="Q8">
    <cfRule type="expression" dxfId="2490" priority="21">
      <formula>Q8&gt;0</formula>
    </cfRule>
    <cfRule type="expression" dxfId="2489" priority="22">
      <formula>Q8&lt;0</formula>
    </cfRule>
  </conditionalFormatting>
  <conditionalFormatting sqref="F25:F37 F43:F51">
    <cfRule type="expression" dxfId="2488" priority="19">
      <formula>F25&gt;0</formula>
    </cfRule>
    <cfRule type="expression" dxfId="2487" priority="20">
      <formula>F25&lt;0</formula>
    </cfRule>
  </conditionalFormatting>
  <conditionalFormatting sqref="H25:H37 H41:H51">
    <cfRule type="expression" dxfId="2486" priority="17">
      <formula>H25&gt;0</formula>
    </cfRule>
    <cfRule type="expression" dxfId="2485" priority="18">
      <formula>H25&lt;0</formula>
    </cfRule>
  </conditionalFormatting>
  <conditionalFormatting sqref="F89:F110">
    <cfRule type="expression" dxfId="2484" priority="15">
      <formula>F89&gt;0</formula>
    </cfRule>
    <cfRule type="expression" dxfId="2483" priority="16">
      <formula>F89&lt;0</formula>
    </cfRule>
  </conditionalFormatting>
  <conditionalFormatting sqref="H89:H110">
    <cfRule type="expression" dxfId="2482" priority="13">
      <formula>H89&gt;0</formula>
    </cfRule>
    <cfRule type="expression" dxfId="2481" priority="14">
      <formula>H89&lt;0</formula>
    </cfRule>
  </conditionalFormatting>
  <conditionalFormatting sqref="Q10">
    <cfRule type="expression" dxfId="2480" priority="11">
      <formula>Q10&gt;0</formula>
    </cfRule>
    <cfRule type="expression" dxfId="2479" priority="12">
      <formula>Q10&lt;0</formula>
    </cfRule>
  </conditionalFormatting>
  <conditionalFormatting sqref="J25:J38">
    <cfRule type="expression" dxfId="2478" priority="9">
      <formula>J25&gt;0</formula>
    </cfRule>
    <cfRule type="expression" dxfId="2477" priority="10">
      <formula>J25&lt;0</formula>
    </cfRule>
  </conditionalFormatting>
  <conditionalFormatting sqref="K25:K38">
    <cfRule type="expression" dxfId="2476" priority="7">
      <formula>K25&gt;0</formula>
    </cfRule>
    <cfRule type="expression" dxfId="2475" priority="8">
      <formula>K25&lt;0</formula>
    </cfRule>
  </conditionalFormatting>
  <conditionalFormatting sqref="F38:F42">
    <cfRule type="expression" dxfId="2474" priority="3">
      <formula>F38&gt;0</formula>
    </cfRule>
    <cfRule type="expression" dxfId="2473" priority="4">
      <formula>F38&lt;0</formula>
    </cfRule>
  </conditionalFormatting>
  <conditionalFormatting sqref="H38:H40">
    <cfRule type="expression" dxfId="2472" priority="1">
      <formula>H38&gt;0</formula>
    </cfRule>
    <cfRule type="expression" dxfId="247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70" priority="35">
      <formula>F62&gt;0</formula>
    </cfRule>
    <cfRule type="expression" dxfId="2469" priority="36">
      <formula>F62&lt;0</formula>
    </cfRule>
  </conditionalFormatting>
  <conditionalFormatting sqref="Q7">
    <cfRule type="expression" dxfId="2468" priority="33">
      <formula>Q7&gt;0</formula>
    </cfRule>
    <cfRule type="expression" dxfId="2467" priority="34">
      <formula>Q7&lt;0</formula>
    </cfRule>
  </conditionalFormatting>
  <conditionalFormatting sqref="Q8">
    <cfRule type="expression" dxfId="2466" priority="31">
      <formula>Q8&gt;0</formula>
    </cfRule>
    <cfRule type="expression" dxfId="2465" priority="32">
      <formula>Q8&lt;0</formula>
    </cfRule>
  </conditionalFormatting>
  <conditionalFormatting sqref="F30:F61">
    <cfRule type="expression" dxfId="2464" priority="29">
      <formula>F30&gt;0</formula>
    </cfRule>
    <cfRule type="expression" dxfId="2463" priority="30">
      <formula>F30&lt;0</formula>
    </cfRule>
  </conditionalFormatting>
  <conditionalFormatting sqref="H30:H61">
    <cfRule type="expression" dxfId="2462" priority="27">
      <formula>H30&gt;0</formula>
    </cfRule>
    <cfRule type="expression" dxfId="2461" priority="28">
      <formula>H30&lt;0</formula>
    </cfRule>
  </conditionalFormatting>
  <conditionalFormatting sqref="Q10">
    <cfRule type="expression" dxfId="2460" priority="25">
      <formula>Q10&gt;0</formula>
    </cfRule>
    <cfRule type="expression" dxfId="2459" priority="26">
      <formula>Q10&lt;0</formula>
    </cfRule>
  </conditionalFormatting>
  <conditionalFormatting sqref="J25:J38">
    <cfRule type="expression" dxfId="2458" priority="23">
      <formula>J25&gt;0</formula>
    </cfRule>
    <cfRule type="expression" dxfId="2457" priority="24">
      <formula>J25&lt;0</formula>
    </cfRule>
  </conditionalFormatting>
  <conditionalFormatting sqref="K25:K33">
    <cfRule type="expression" dxfId="2456" priority="21">
      <formula>K25&gt;0</formula>
    </cfRule>
    <cfRule type="expression" dxfId="2455" priority="22">
      <formula>K25&lt;0</formula>
    </cfRule>
  </conditionalFormatting>
  <conditionalFormatting sqref="L25:L38">
    <cfRule type="expression" dxfId="2454" priority="19">
      <formula>L25&gt;0</formula>
    </cfRule>
    <cfRule type="expression" dxfId="2453" priority="20">
      <formula>L25&lt;0</formula>
    </cfRule>
  </conditionalFormatting>
  <conditionalFormatting sqref="F89:F110">
    <cfRule type="expression" dxfId="2452" priority="17">
      <formula>F89&gt;0</formula>
    </cfRule>
    <cfRule type="expression" dxfId="2451" priority="18">
      <formula>F89&lt;0</formula>
    </cfRule>
  </conditionalFormatting>
  <conditionalFormatting sqref="H89:H110">
    <cfRule type="expression" dxfId="2450" priority="15">
      <formula>H89&gt;0</formula>
    </cfRule>
    <cfRule type="expression" dxfId="2449" priority="16">
      <formula>H89&lt;0</formula>
    </cfRule>
  </conditionalFormatting>
  <conditionalFormatting sqref="J89:J102">
    <cfRule type="expression" dxfId="2448" priority="13">
      <formula>J89&gt;0</formula>
    </cfRule>
    <cfRule type="expression" dxfId="2447" priority="14">
      <formula>J89&lt;0</formula>
    </cfRule>
  </conditionalFormatting>
  <conditionalFormatting sqref="K89:K102">
    <cfRule type="expression" dxfId="2446" priority="11">
      <formula>K89&gt;0</formula>
    </cfRule>
    <cfRule type="expression" dxfId="2445" priority="12">
      <formula>K89&lt;0</formula>
    </cfRule>
  </conditionalFormatting>
  <conditionalFormatting sqref="L89:L102">
    <cfRule type="expression" dxfId="2444" priority="9">
      <formula>L89&gt;0</formula>
    </cfRule>
    <cfRule type="expression" dxfId="2443" priority="10">
      <formula>L89&lt;0</formula>
    </cfRule>
  </conditionalFormatting>
  <conditionalFormatting sqref="F25:F29">
    <cfRule type="expression" dxfId="2442" priority="7">
      <formula>F25&gt;0</formula>
    </cfRule>
    <cfRule type="expression" dxfId="2441" priority="8">
      <formula>F25&lt;0</formula>
    </cfRule>
  </conditionalFormatting>
  <conditionalFormatting sqref="H25:H29">
    <cfRule type="expression" dxfId="2440" priority="5">
      <formula>H25&gt;0</formula>
    </cfRule>
    <cfRule type="expression" dxfId="2439" priority="6">
      <formula>H25&lt;0</formula>
    </cfRule>
  </conditionalFormatting>
  <conditionalFormatting sqref="F29">
    <cfRule type="expression" dxfId="2438" priority="3">
      <formula>F29&gt;0</formula>
    </cfRule>
    <cfRule type="expression" dxfId="2437" priority="4">
      <formula>F29&lt;0</formula>
    </cfRule>
  </conditionalFormatting>
  <conditionalFormatting sqref="J57">
    <cfRule type="expression" dxfId="2436" priority="1">
      <formula>J57&gt;0</formula>
    </cfRule>
    <cfRule type="expression" dxfId="243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34" priority="31">
      <formula>F47&gt;0</formula>
    </cfRule>
    <cfRule type="expression" dxfId="2433" priority="32">
      <formula>F47&lt;0</formula>
    </cfRule>
  </conditionalFormatting>
  <conditionalFormatting sqref="Q7">
    <cfRule type="expression" dxfId="2432" priority="29">
      <formula>Q7&gt;0</formula>
    </cfRule>
    <cfRule type="expression" dxfId="2431" priority="30">
      <formula>Q7&lt;0</formula>
    </cfRule>
  </conditionalFormatting>
  <conditionalFormatting sqref="Q8">
    <cfRule type="expression" dxfId="2430" priority="27">
      <formula>Q8&gt;0</formula>
    </cfRule>
    <cfRule type="expression" dxfId="2429" priority="28">
      <formula>Q8&lt;0</formula>
    </cfRule>
  </conditionalFormatting>
  <conditionalFormatting sqref="F30:F46">
    <cfRule type="expression" dxfId="2428" priority="25">
      <formula>F30&gt;0</formula>
    </cfRule>
    <cfRule type="expression" dxfId="2427" priority="26">
      <formula>F30&lt;0</formula>
    </cfRule>
  </conditionalFormatting>
  <conditionalFormatting sqref="H30:H46">
    <cfRule type="expression" dxfId="2426" priority="23">
      <formula>H30&gt;0</formula>
    </cfRule>
    <cfRule type="expression" dxfId="2425" priority="24">
      <formula>H30&lt;0</formula>
    </cfRule>
  </conditionalFormatting>
  <conditionalFormatting sqref="Q10">
    <cfRule type="expression" dxfId="2424" priority="21">
      <formula>Q10&gt;0</formula>
    </cfRule>
    <cfRule type="expression" dxfId="2423" priority="22">
      <formula>Q10&lt;0</formula>
    </cfRule>
  </conditionalFormatting>
  <conditionalFormatting sqref="J25:J38">
    <cfRule type="expression" dxfId="2422" priority="19">
      <formula>J25&gt;0</formula>
    </cfRule>
    <cfRule type="expression" dxfId="2421" priority="20">
      <formula>J25&lt;0</formula>
    </cfRule>
  </conditionalFormatting>
  <conditionalFormatting sqref="K25:K38">
    <cfRule type="expression" dxfId="2420" priority="17">
      <formula>K25&gt;0</formula>
    </cfRule>
    <cfRule type="expression" dxfId="2419" priority="18">
      <formula>K25&lt;0</formula>
    </cfRule>
  </conditionalFormatting>
  <conditionalFormatting sqref="L25:L38">
    <cfRule type="expression" dxfId="2418" priority="15">
      <formula>L25&gt;0</formula>
    </cfRule>
    <cfRule type="expression" dxfId="2417" priority="16">
      <formula>L25&lt;0</formula>
    </cfRule>
  </conditionalFormatting>
  <conditionalFormatting sqref="F89:F110">
    <cfRule type="expression" dxfId="2416" priority="13">
      <formula>F89&gt;0</formula>
    </cfRule>
    <cfRule type="expression" dxfId="2415" priority="14">
      <formula>F89&lt;0</formula>
    </cfRule>
  </conditionalFormatting>
  <conditionalFormatting sqref="H89:H110">
    <cfRule type="expression" dxfId="2414" priority="11">
      <formula>H89&gt;0</formula>
    </cfRule>
    <cfRule type="expression" dxfId="2413" priority="12">
      <formula>H89&lt;0</formula>
    </cfRule>
  </conditionalFormatting>
  <conditionalFormatting sqref="J89:J102">
    <cfRule type="expression" dxfId="2412" priority="9">
      <formula>J89&gt;0</formula>
    </cfRule>
    <cfRule type="expression" dxfId="2411" priority="10">
      <formula>J89&lt;0</formula>
    </cfRule>
  </conditionalFormatting>
  <conditionalFormatting sqref="K89:K102">
    <cfRule type="expression" dxfId="2410" priority="7">
      <formula>K89&gt;0</formula>
    </cfRule>
    <cfRule type="expression" dxfId="2409" priority="8">
      <formula>K89&lt;0</formula>
    </cfRule>
  </conditionalFormatting>
  <conditionalFormatting sqref="L89:L102">
    <cfRule type="expression" dxfId="2408" priority="5">
      <formula>L89&gt;0</formula>
    </cfRule>
    <cfRule type="expression" dxfId="2407" priority="6">
      <formula>L89&lt;0</formula>
    </cfRule>
  </conditionalFormatting>
  <conditionalFormatting sqref="F25:F29">
    <cfRule type="expression" dxfId="2406" priority="3">
      <formula>F25&gt;0</formula>
    </cfRule>
    <cfRule type="expression" dxfId="2405" priority="4">
      <formula>F25&lt;0</formula>
    </cfRule>
  </conditionalFormatting>
  <conditionalFormatting sqref="H25:H29">
    <cfRule type="expression" dxfId="2404" priority="1">
      <formula>H25&gt;0</formula>
    </cfRule>
    <cfRule type="expression" dxfId="2403"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02" priority="74">
      <formula>F12&gt;0</formula>
    </cfRule>
    <cfRule type="expression" dxfId="240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400" priority="67">
      <formula>F124&gt;0</formula>
    </cfRule>
    <cfRule type="expression" dxfId="2399" priority="68">
      <formula>F124&lt;0</formula>
    </cfRule>
  </conditionalFormatting>
  <conditionalFormatting sqref="H124:H130">
    <cfRule type="expression" dxfId="2398" priority="55">
      <formula>H124&gt;0</formula>
    </cfRule>
    <cfRule type="expression" dxfId="2397" priority="56">
      <formula>H124&lt;0</formula>
    </cfRule>
  </conditionalFormatting>
  <conditionalFormatting sqref="H131">
    <cfRule type="expression" dxfId="2396" priority="53">
      <formula>H131&gt;0</formula>
    </cfRule>
    <cfRule type="expression" dxfId="2395" priority="54">
      <formula>H131&lt;0</formula>
    </cfRule>
  </conditionalFormatting>
  <conditionalFormatting sqref="H132">
    <cfRule type="expression" dxfId="2394" priority="51">
      <formula>H132&gt;0</formula>
    </cfRule>
    <cfRule type="expression" dxfId="2393" priority="52">
      <formula>H132&lt;0</formula>
    </cfRule>
  </conditionalFormatting>
  <conditionalFormatting sqref="H133:H135">
    <cfRule type="expression" dxfId="2392" priority="49">
      <formula>H133&gt;0</formula>
    </cfRule>
    <cfRule type="expression" dxfId="2391" priority="50">
      <formula>H133&lt;0</formula>
    </cfRule>
  </conditionalFormatting>
  <conditionalFormatting sqref="H136">
    <cfRule type="expression" dxfId="2390" priority="45">
      <formula>H136&gt;0</formula>
    </cfRule>
    <cfRule type="expression" dxfId="2389" priority="46">
      <formula>H136&lt;0</formula>
    </cfRule>
  </conditionalFormatting>
  <conditionalFormatting sqref="Q7">
    <cfRule type="expression" dxfId="2388" priority="39">
      <formula>Q7&gt;0</formula>
    </cfRule>
    <cfRule type="expression" dxfId="2387" priority="40">
      <formula>Q7&lt;0</formula>
    </cfRule>
  </conditionalFormatting>
  <conditionalFormatting sqref="Q8">
    <cfRule type="expression" dxfId="2386" priority="37">
      <formula>Q8&gt;0</formula>
    </cfRule>
    <cfRule type="expression" dxfId="2385" priority="38">
      <formula>Q8&lt;0</formula>
    </cfRule>
  </conditionalFormatting>
  <conditionalFormatting sqref="F167:F178 H167:H178">
    <cfRule type="expression" dxfId="2384" priority="35">
      <formula>F167&gt;0</formula>
    </cfRule>
    <cfRule type="expression" dxfId="2383" priority="36">
      <formula>F167&lt;0</formula>
    </cfRule>
  </conditionalFormatting>
  <conditionalFormatting sqref="F183:F197 H183:H197">
    <cfRule type="expression" dxfId="2382" priority="33">
      <formula>F183&gt;0</formula>
    </cfRule>
    <cfRule type="expression" dxfId="2381" priority="34">
      <formula>F183&lt;0</formula>
    </cfRule>
  </conditionalFormatting>
  <conditionalFormatting sqref="F198:F206 H198:H206">
    <cfRule type="expression" dxfId="2380" priority="31">
      <formula>F198&gt;0</formula>
    </cfRule>
    <cfRule type="expression" dxfId="2379" priority="32">
      <formula>F198&lt;0</formula>
    </cfRule>
  </conditionalFormatting>
  <conditionalFormatting sqref="F141:F147 H141:H147">
    <cfRule type="expression" dxfId="2378" priority="29">
      <formula>F141&gt;0</formula>
    </cfRule>
    <cfRule type="expression" dxfId="2377" priority="30">
      <formula>F141&lt;0</formula>
    </cfRule>
  </conditionalFormatting>
  <conditionalFormatting sqref="H149:H152 F149:F152">
    <cfRule type="expression" dxfId="2376" priority="27">
      <formula>F149&gt;0</formula>
    </cfRule>
    <cfRule type="expression" dxfId="2375" priority="28">
      <formula>F149&lt;0</formula>
    </cfRule>
  </conditionalFormatting>
  <conditionalFormatting sqref="F226 H215:H218 H257:H260 F257:F260 H226 H231:H233 F231:F233 F235:F244 H235:H244">
    <cfRule type="expression" dxfId="2374" priority="25">
      <formula>F215&gt;0</formula>
    </cfRule>
    <cfRule type="expression" dxfId="2373" priority="26">
      <formula>F215&lt;0</formula>
    </cfRule>
  </conditionalFormatting>
  <conditionalFormatting sqref="F207:F218">
    <cfRule type="expression" dxfId="2372" priority="23">
      <formula>F207&gt;0</formula>
    </cfRule>
    <cfRule type="expression" dxfId="2371" priority="24">
      <formula>F207&lt;0</formula>
    </cfRule>
  </conditionalFormatting>
  <conditionalFormatting sqref="H207:H208">
    <cfRule type="expression" dxfId="2370" priority="21">
      <formula>H207&gt;0</formula>
    </cfRule>
    <cfRule type="expression" dxfId="2369" priority="22">
      <formula>H207&lt;0</formula>
    </cfRule>
  </conditionalFormatting>
  <conditionalFormatting sqref="H209">
    <cfRule type="expression" dxfId="2368" priority="19">
      <formula>H209&gt;0</formula>
    </cfRule>
    <cfRule type="expression" dxfId="2367" priority="20">
      <formula>H209&lt;0</formula>
    </cfRule>
  </conditionalFormatting>
  <conditionalFormatting sqref="H210">
    <cfRule type="expression" dxfId="2366" priority="17">
      <formula>H210&gt;0</formula>
    </cfRule>
    <cfRule type="expression" dxfId="2365" priority="18">
      <formula>H210&lt;0</formula>
    </cfRule>
  </conditionalFormatting>
  <conditionalFormatting sqref="H211:H213">
    <cfRule type="expression" dxfId="2364" priority="15">
      <formula>H211&gt;0</formula>
    </cfRule>
    <cfRule type="expression" dxfId="2363" priority="16">
      <formula>H211&lt;0</formula>
    </cfRule>
  </conditionalFormatting>
  <conditionalFormatting sqref="H214">
    <cfRule type="expression" dxfId="2362" priority="13">
      <formula>H214&gt;0</formula>
    </cfRule>
    <cfRule type="expression" dxfId="2361" priority="14">
      <formula>H214&lt;0</formula>
    </cfRule>
  </conditionalFormatting>
  <conditionalFormatting sqref="F245:F256 H245:H256">
    <cfRule type="expression" dxfId="2360" priority="11">
      <formula>F245&gt;0</formula>
    </cfRule>
    <cfRule type="expression" dxfId="2359" priority="12">
      <formula>F245&lt;0</formula>
    </cfRule>
  </conditionalFormatting>
  <conditionalFormatting sqref="F261:F275 H261:H275">
    <cfRule type="expression" dxfId="2358" priority="9">
      <formula>F261&gt;0</formula>
    </cfRule>
    <cfRule type="expression" dxfId="2357" priority="10">
      <formula>F261&lt;0</formula>
    </cfRule>
  </conditionalFormatting>
  <conditionalFormatting sqref="F276:F283 H276:H283">
    <cfRule type="expression" dxfId="2356" priority="7">
      <formula>F276&gt;0</formula>
    </cfRule>
    <cfRule type="expression" dxfId="2355" priority="8">
      <formula>F276&lt;0</formula>
    </cfRule>
  </conditionalFormatting>
  <conditionalFormatting sqref="F219:F225 H219:H225">
    <cfRule type="expression" dxfId="2354" priority="5">
      <formula>F219&gt;0</formula>
    </cfRule>
    <cfRule type="expression" dxfId="2353" priority="6">
      <formula>F219&lt;0</formula>
    </cfRule>
  </conditionalFormatting>
  <conditionalFormatting sqref="H227:H230 F227:F230">
    <cfRule type="expression" dxfId="2352" priority="3">
      <formula>F227&gt;0</formula>
    </cfRule>
    <cfRule type="expression" dxfId="2351" priority="4">
      <formula>F227&lt;0</formula>
    </cfRule>
  </conditionalFormatting>
  <conditionalFormatting sqref="H234 F234">
    <cfRule type="expression" dxfId="2350" priority="1">
      <formula>F234&gt;0</formula>
    </cfRule>
    <cfRule type="expression" dxfId="234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48" priority="31">
      <formula>F60&gt;0</formula>
    </cfRule>
    <cfRule type="expression" dxfId="2347" priority="32">
      <formula>F60&lt;0</formula>
    </cfRule>
  </conditionalFormatting>
  <conditionalFormatting sqref="Q7">
    <cfRule type="expression" dxfId="2346" priority="29">
      <formula>Q7&gt;0</formula>
    </cfRule>
    <cfRule type="expression" dxfId="2345" priority="30">
      <formula>Q7&lt;0</formula>
    </cfRule>
  </conditionalFormatting>
  <conditionalFormatting sqref="Q8">
    <cfRule type="expression" dxfId="2344" priority="27">
      <formula>Q8&gt;0</formula>
    </cfRule>
    <cfRule type="expression" dxfId="2343" priority="28">
      <formula>Q8&lt;0</formula>
    </cfRule>
  </conditionalFormatting>
  <conditionalFormatting sqref="F32:F59">
    <cfRule type="expression" dxfId="2342" priority="25">
      <formula>F32&gt;0</formula>
    </cfRule>
    <cfRule type="expression" dxfId="2341" priority="26">
      <formula>F32&lt;0</formula>
    </cfRule>
  </conditionalFormatting>
  <conditionalFormatting sqref="H32:H59">
    <cfRule type="expression" dxfId="2340" priority="23">
      <formula>H32&gt;0</formula>
    </cfRule>
    <cfRule type="expression" dxfId="2339" priority="24">
      <formula>H32&lt;0</formula>
    </cfRule>
  </conditionalFormatting>
  <conditionalFormatting sqref="Q10">
    <cfRule type="expression" dxfId="2338" priority="21">
      <formula>Q10&gt;0</formula>
    </cfRule>
    <cfRule type="expression" dxfId="2337" priority="22">
      <formula>Q10&lt;0</formula>
    </cfRule>
  </conditionalFormatting>
  <conditionalFormatting sqref="J25:J38">
    <cfRule type="expression" dxfId="2336" priority="19">
      <formula>J25&gt;0</formula>
    </cfRule>
    <cfRule type="expression" dxfId="2335" priority="20">
      <formula>J25&lt;0</formula>
    </cfRule>
  </conditionalFormatting>
  <conditionalFormatting sqref="K25:K38">
    <cfRule type="expression" dxfId="2334" priority="17">
      <formula>K25&gt;0</formula>
    </cfRule>
    <cfRule type="expression" dxfId="2333" priority="18">
      <formula>K25&lt;0</formula>
    </cfRule>
  </conditionalFormatting>
  <conditionalFormatting sqref="L25:L38">
    <cfRule type="expression" dxfId="2332" priority="15">
      <formula>L25&gt;0</formula>
    </cfRule>
    <cfRule type="expression" dxfId="2331" priority="16">
      <formula>L25&lt;0</formula>
    </cfRule>
  </conditionalFormatting>
  <conditionalFormatting sqref="F89:F110">
    <cfRule type="expression" dxfId="2330" priority="13">
      <formula>F89&gt;0</formula>
    </cfRule>
    <cfRule type="expression" dxfId="2329" priority="14">
      <formula>F89&lt;0</formula>
    </cfRule>
  </conditionalFormatting>
  <conditionalFormatting sqref="H89:H110">
    <cfRule type="expression" dxfId="2328" priority="11">
      <formula>H89&gt;0</formula>
    </cfRule>
    <cfRule type="expression" dxfId="2327" priority="12">
      <formula>H89&lt;0</formula>
    </cfRule>
  </conditionalFormatting>
  <conditionalFormatting sqref="J89:J102">
    <cfRule type="expression" dxfId="2326" priority="9">
      <formula>J89&gt;0</formula>
    </cfRule>
    <cfRule type="expression" dxfId="2325" priority="10">
      <formula>J89&lt;0</formula>
    </cfRule>
  </conditionalFormatting>
  <conditionalFormatting sqref="K89:K102">
    <cfRule type="expression" dxfId="2324" priority="7">
      <formula>K89&gt;0</formula>
    </cfRule>
    <cfRule type="expression" dxfId="2323" priority="8">
      <formula>K89&lt;0</formula>
    </cfRule>
  </conditionalFormatting>
  <conditionalFormatting sqref="L89:L102">
    <cfRule type="expression" dxfId="2322" priority="5">
      <formula>L89&gt;0</formula>
    </cfRule>
    <cfRule type="expression" dxfId="2321" priority="6">
      <formula>L89&lt;0</formula>
    </cfRule>
  </conditionalFormatting>
  <conditionalFormatting sqref="F25:F31">
    <cfRule type="expression" dxfId="2320" priority="3">
      <formula>F25&gt;0</formula>
    </cfRule>
    <cfRule type="expression" dxfId="2319" priority="4">
      <formula>F25&lt;0</formula>
    </cfRule>
  </conditionalFormatting>
  <conditionalFormatting sqref="H25:H31">
    <cfRule type="expression" dxfId="2318" priority="1">
      <formula>H25&gt;0</formula>
    </cfRule>
    <cfRule type="expression" dxfId="231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6" priority="43">
      <formula>F33&gt;0</formula>
    </cfRule>
    <cfRule type="expression" dxfId="2315" priority="44">
      <formula>F33&lt;0</formula>
    </cfRule>
  </conditionalFormatting>
  <conditionalFormatting sqref="Q7">
    <cfRule type="expression" dxfId="2314" priority="41">
      <formula>Q7&gt;0</formula>
    </cfRule>
    <cfRule type="expression" dxfId="2313" priority="42">
      <formula>Q7&lt;0</formula>
    </cfRule>
  </conditionalFormatting>
  <conditionalFormatting sqref="Q8">
    <cfRule type="expression" dxfId="2312" priority="39">
      <formula>Q8&gt;0</formula>
    </cfRule>
    <cfRule type="expression" dxfId="2311" priority="40">
      <formula>Q8&lt;0</formula>
    </cfRule>
  </conditionalFormatting>
  <conditionalFormatting sqref="F29 F32">
    <cfRule type="expression" dxfId="2310" priority="37">
      <formula>F29&gt;0</formula>
    </cfRule>
    <cfRule type="expression" dxfId="2309" priority="38">
      <formula>F29&lt;0</formula>
    </cfRule>
  </conditionalFormatting>
  <conditionalFormatting sqref="H29 H32">
    <cfRule type="expression" dxfId="2308" priority="35">
      <formula>H29&gt;0</formula>
    </cfRule>
    <cfRule type="expression" dxfId="2307" priority="36">
      <formula>H29&lt;0</formula>
    </cfRule>
  </conditionalFormatting>
  <conditionalFormatting sqref="F30:F31">
    <cfRule type="expression" dxfId="2306" priority="33">
      <formula>F30&gt;0</formula>
    </cfRule>
    <cfRule type="expression" dxfId="2305" priority="34">
      <formula>F30&lt;0</formula>
    </cfRule>
  </conditionalFormatting>
  <conditionalFormatting sqref="H30:H31">
    <cfRule type="expression" dxfId="2304" priority="31">
      <formula>H30&gt;0</formula>
    </cfRule>
    <cfRule type="expression" dxfId="2303" priority="32">
      <formula>H30&lt;0</formula>
    </cfRule>
  </conditionalFormatting>
  <conditionalFormatting sqref="F105:F140 H105:H140">
    <cfRule type="expression" dxfId="2302" priority="29">
      <formula>F105&gt;0</formula>
    </cfRule>
    <cfRule type="expression" dxfId="2301" priority="30">
      <formula>F105&lt;0</formula>
    </cfRule>
  </conditionalFormatting>
  <conditionalFormatting sqref="F96:F99">
    <cfRule type="expression" dxfId="2300" priority="27">
      <formula>F96&gt;0</formula>
    </cfRule>
    <cfRule type="expression" dxfId="2299" priority="28">
      <formula>F96&lt;0</formula>
    </cfRule>
  </conditionalFormatting>
  <conditionalFormatting sqref="H96:H99">
    <cfRule type="expression" dxfId="2298" priority="25">
      <formula>H96&gt;0</formula>
    </cfRule>
    <cfRule type="expression" dxfId="2297" priority="26">
      <formula>H96&lt;0</formula>
    </cfRule>
  </conditionalFormatting>
  <conditionalFormatting sqref="F25:F28">
    <cfRule type="expression" dxfId="2296" priority="19">
      <formula>F25&gt;0</formula>
    </cfRule>
    <cfRule type="expression" dxfId="2295" priority="20">
      <formula>F25&lt;0</formula>
    </cfRule>
  </conditionalFormatting>
  <conditionalFormatting sqref="H25:H28">
    <cfRule type="expression" dxfId="2294" priority="17">
      <formula>H25&gt;0</formula>
    </cfRule>
    <cfRule type="expression" dxfId="2293" priority="18">
      <formula>H25&lt;0</formula>
    </cfRule>
  </conditionalFormatting>
  <conditionalFormatting sqref="J27">
    <cfRule type="expression" dxfId="2292" priority="15">
      <formula>J27&gt;0</formula>
    </cfRule>
    <cfRule type="expression" dxfId="2291" priority="16">
      <formula>J27&lt;0</formula>
    </cfRule>
  </conditionalFormatting>
  <conditionalFormatting sqref="F104">
    <cfRule type="expression" dxfId="2290" priority="13">
      <formula>F104&gt;0</formula>
    </cfRule>
    <cfRule type="expression" dxfId="2289" priority="14">
      <formula>F104&lt;0</formula>
    </cfRule>
  </conditionalFormatting>
  <conditionalFormatting sqref="H104">
    <cfRule type="expression" dxfId="2288" priority="11">
      <formula>H104&gt;0</formula>
    </cfRule>
    <cfRule type="expression" dxfId="2287" priority="12">
      <formula>H104&lt;0</formula>
    </cfRule>
  </conditionalFormatting>
  <conditionalFormatting sqref="F100:F103">
    <cfRule type="expression" dxfId="2286" priority="9">
      <formula>F100&gt;0</formula>
    </cfRule>
    <cfRule type="expression" dxfId="2285" priority="10">
      <formula>F100&lt;0</formula>
    </cfRule>
  </conditionalFormatting>
  <conditionalFormatting sqref="H100:H103">
    <cfRule type="expression" dxfId="2284" priority="7">
      <formula>H100&gt;0</formula>
    </cfRule>
    <cfRule type="expression" dxfId="2283" priority="8">
      <formula>H100&lt;0</formula>
    </cfRule>
  </conditionalFormatting>
  <conditionalFormatting sqref="J102">
    <cfRule type="expression" dxfId="2282" priority="5">
      <formula>J102&gt;0</formula>
    </cfRule>
    <cfRule type="expression" dxfId="2281" priority="6">
      <formula>J102&lt;0</formula>
    </cfRule>
  </conditionalFormatting>
  <conditionalFormatting sqref="Q10">
    <cfRule type="expression" dxfId="2280" priority="3">
      <formula>Q10&gt;0</formula>
    </cfRule>
    <cfRule type="expression" dxfId="2279" priority="4">
      <formula>Q10&lt;0</formula>
    </cfRule>
  </conditionalFormatting>
  <conditionalFormatting sqref="M71">
    <cfRule type="expression" dxfId="2278" priority="1">
      <formula>M71&gt;0</formula>
    </cfRule>
    <cfRule type="expression" dxfId="227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6" priority="33">
      <formula>F34&gt;0</formula>
    </cfRule>
    <cfRule type="expression" dxfId="2275" priority="34">
      <formula>F34&lt;0</formula>
    </cfRule>
  </conditionalFormatting>
  <conditionalFormatting sqref="Q7">
    <cfRule type="expression" dxfId="2274" priority="31">
      <formula>Q7&gt;0</formula>
    </cfRule>
    <cfRule type="expression" dxfId="2273" priority="32">
      <formula>Q7&lt;0</formula>
    </cfRule>
  </conditionalFormatting>
  <conditionalFormatting sqref="Q8">
    <cfRule type="expression" dxfId="2272" priority="29">
      <formula>Q8&gt;0</formula>
    </cfRule>
    <cfRule type="expression" dxfId="2271" priority="30">
      <formula>Q8&lt;0</formula>
    </cfRule>
  </conditionalFormatting>
  <conditionalFormatting sqref="F27:F33">
    <cfRule type="expression" dxfId="2270" priority="27">
      <formula>F27&gt;0</formula>
    </cfRule>
    <cfRule type="expression" dxfId="2269" priority="28">
      <formula>F27&lt;0</formula>
    </cfRule>
  </conditionalFormatting>
  <conditionalFormatting sqref="H27:H33">
    <cfRule type="expression" dxfId="2268" priority="25">
      <formula>H27&gt;0</formula>
    </cfRule>
    <cfRule type="expression" dxfId="2267" priority="26">
      <formula>H27&lt;0</formula>
    </cfRule>
  </conditionalFormatting>
  <conditionalFormatting sqref="M46">
    <cfRule type="expression" dxfId="2266" priority="23">
      <formula>M46&gt;0</formula>
    </cfRule>
    <cfRule type="expression" dxfId="2265" priority="24">
      <formula>M46&lt;0</formula>
    </cfRule>
  </conditionalFormatting>
  <conditionalFormatting sqref="F79:F87 H79:H87">
    <cfRule type="expression" dxfId="2264" priority="21">
      <formula>F79&gt;0</formula>
    </cfRule>
    <cfRule type="expression" dxfId="2263" priority="22">
      <formula>F79&lt;0</formula>
    </cfRule>
  </conditionalFormatting>
  <conditionalFormatting sqref="F73 F77:F78">
    <cfRule type="expression" dxfId="2262" priority="19">
      <formula>F73&gt;0</formula>
    </cfRule>
    <cfRule type="expression" dxfId="2261" priority="20">
      <formula>F73&lt;0</formula>
    </cfRule>
  </conditionalFormatting>
  <conditionalFormatting sqref="H73 H77:H78">
    <cfRule type="expression" dxfId="2260" priority="17">
      <formula>H73&gt;0</formula>
    </cfRule>
    <cfRule type="expression" dxfId="2259" priority="18">
      <formula>H73&lt;0</formula>
    </cfRule>
  </conditionalFormatting>
  <conditionalFormatting sqref="F70:F72">
    <cfRule type="expression" dxfId="2258" priority="15">
      <formula>F70&gt;0</formula>
    </cfRule>
    <cfRule type="expression" dxfId="2257" priority="16">
      <formula>F70&lt;0</formula>
    </cfRule>
  </conditionalFormatting>
  <conditionalFormatting sqref="H70:H72">
    <cfRule type="expression" dxfId="2256" priority="13">
      <formula>H70&gt;0</formula>
    </cfRule>
    <cfRule type="expression" dxfId="2255" priority="14">
      <formula>H70&lt;0</formula>
    </cfRule>
  </conditionalFormatting>
  <conditionalFormatting sqref="F25:F26">
    <cfRule type="expression" dxfId="2254" priority="11">
      <formula>F25&gt;0</formula>
    </cfRule>
    <cfRule type="expression" dxfId="2253" priority="12">
      <formula>F25&lt;0</formula>
    </cfRule>
  </conditionalFormatting>
  <conditionalFormatting sqref="H25:H26">
    <cfRule type="expression" dxfId="2252" priority="9">
      <formula>H25&gt;0</formula>
    </cfRule>
    <cfRule type="expression" dxfId="2251" priority="10">
      <formula>H25&lt;0</formula>
    </cfRule>
  </conditionalFormatting>
  <conditionalFormatting sqref="F76">
    <cfRule type="expression" dxfId="2250" priority="7">
      <formula>F76&gt;0</formula>
    </cfRule>
    <cfRule type="expression" dxfId="2249" priority="8">
      <formula>F76&lt;0</formula>
    </cfRule>
  </conditionalFormatting>
  <conditionalFormatting sqref="H76">
    <cfRule type="expression" dxfId="2248" priority="5">
      <formula>H76&gt;0</formula>
    </cfRule>
    <cfRule type="expression" dxfId="2247" priority="6">
      <formula>H76&lt;0</formula>
    </cfRule>
  </conditionalFormatting>
  <conditionalFormatting sqref="F74:F75">
    <cfRule type="expression" dxfId="2246" priority="3">
      <formula>F74&gt;0</formula>
    </cfRule>
    <cfRule type="expression" dxfId="2245" priority="4">
      <formula>F74&lt;0</formula>
    </cfRule>
  </conditionalFormatting>
  <conditionalFormatting sqref="H74:H75">
    <cfRule type="expression" dxfId="2244" priority="1">
      <formula>H74&gt;0</formula>
    </cfRule>
    <cfRule type="expression" dxfId="224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42" priority="33">
      <formula>F7&gt;0</formula>
    </cfRule>
    <cfRule type="expression" dxfId="2241" priority="34">
      <formula>F7&lt;0</formula>
    </cfRule>
  </conditionalFormatting>
  <conditionalFormatting sqref="Q8">
    <cfRule type="expression" dxfId="2240" priority="31">
      <formula>Q8&gt;0</formula>
    </cfRule>
    <cfRule type="expression" dxfId="2239" priority="32">
      <formula>Q8&lt;0</formula>
    </cfRule>
  </conditionalFormatting>
  <conditionalFormatting sqref="F114:F135">
    <cfRule type="expression" dxfId="2238" priority="25">
      <formula>F114&gt;0</formula>
    </cfRule>
    <cfRule type="expression" dxfId="2237" priority="26">
      <formula>F114&lt;0</formula>
    </cfRule>
  </conditionalFormatting>
  <conditionalFormatting sqref="H114:H135">
    <cfRule type="expression" dxfId="2236" priority="23">
      <formula>H114&gt;0</formula>
    </cfRule>
    <cfRule type="expression" dxfId="2235" priority="24">
      <formula>H114&lt;0</formula>
    </cfRule>
  </conditionalFormatting>
  <conditionalFormatting sqref="Q10">
    <cfRule type="expression" dxfId="2234" priority="21">
      <formula>Q10&gt;0</formula>
    </cfRule>
    <cfRule type="expression" dxfId="2233" priority="22">
      <formula>Q10&lt;0</formula>
    </cfRule>
  </conditionalFormatting>
  <conditionalFormatting sqref="J31:J44">
    <cfRule type="expression" dxfId="2232" priority="19">
      <formula>J31&gt;0</formula>
    </cfRule>
    <cfRule type="expression" dxfId="2231" priority="20">
      <formula>J31&lt;0</formula>
    </cfRule>
  </conditionalFormatting>
  <conditionalFormatting sqref="K31:K44">
    <cfRule type="expression" dxfId="2230" priority="17">
      <formula>K31&gt;0</formula>
    </cfRule>
    <cfRule type="expression" dxfId="2229" priority="18">
      <formula>K31&lt;0</formula>
    </cfRule>
  </conditionalFormatting>
  <conditionalFormatting sqref="L31:L35 L37:L44">
    <cfRule type="expression" dxfId="2228" priority="15">
      <formula>L31&gt;0</formula>
    </cfRule>
    <cfRule type="expression" dxfId="2227" priority="16">
      <formula>L31&lt;0</formula>
    </cfRule>
  </conditionalFormatting>
  <conditionalFormatting sqref="M31:M44">
    <cfRule type="expression" dxfId="2226" priority="13">
      <formula>M31&gt;0</formula>
    </cfRule>
    <cfRule type="expression" dxfId="2225" priority="14">
      <formula>M31&lt;0</formula>
    </cfRule>
  </conditionalFormatting>
  <conditionalFormatting sqref="F82 H82">
    <cfRule type="expression" dxfId="2224" priority="9">
      <formula>F82&gt;0</formula>
    </cfRule>
    <cfRule type="expression" dxfId="2223" priority="10">
      <formula>F82&lt;0</formula>
    </cfRule>
  </conditionalFormatting>
  <conditionalFormatting sqref="F75:F81 H75:H81">
    <cfRule type="expression" dxfId="2222" priority="7">
      <formula>F75&gt;0</formula>
    </cfRule>
    <cfRule type="expression" dxfId="2221" priority="8">
      <formula>F75&lt;0</formula>
    </cfRule>
  </conditionalFormatting>
  <conditionalFormatting sqref="F71:F74 H71:H74">
    <cfRule type="expression" dxfId="2220" priority="5">
      <formula>F71&gt;0</formula>
    </cfRule>
    <cfRule type="expression" dxfId="2219" priority="6">
      <formula>F71&lt;0</formula>
    </cfRule>
  </conditionalFormatting>
  <conditionalFormatting sqref="F86 H84:H86">
    <cfRule type="expression" dxfId="2218" priority="3">
      <formula>F84&gt;0</formula>
    </cfRule>
    <cfRule type="expression" dxfId="2217" priority="4">
      <formula>F84&lt;0</formula>
    </cfRule>
  </conditionalFormatting>
  <conditionalFormatting sqref="J86">
    <cfRule type="expression" dxfId="2216" priority="1">
      <formula>J86&gt;0</formula>
    </cfRule>
    <cfRule type="expression" dxfId="2215"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14" priority="43">
      <formula>F54&gt;0</formula>
    </cfRule>
    <cfRule type="expression" dxfId="2213" priority="44">
      <formula>F54&lt;0</formula>
    </cfRule>
  </conditionalFormatting>
  <conditionalFormatting sqref="Q7">
    <cfRule type="expression" dxfId="2212" priority="41">
      <formula>Q7&gt;0</formula>
    </cfRule>
    <cfRule type="expression" dxfId="2211" priority="42">
      <formula>Q7&lt;0</formula>
    </cfRule>
  </conditionalFormatting>
  <conditionalFormatting sqref="Q8">
    <cfRule type="expression" dxfId="2210" priority="39">
      <formula>Q8&gt;0</formula>
    </cfRule>
    <cfRule type="expression" dxfId="2209" priority="40">
      <formula>Q8&lt;0</formula>
    </cfRule>
  </conditionalFormatting>
  <conditionalFormatting sqref="F33:F36 F38:F53">
    <cfRule type="expression" dxfId="2208" priority="37">
      <formula>F33&gt;0</formula>
    </cfRule>
    <cfRule type="expression" dxfId="2207" priority="38">
      <formula>F33&lt;0</formula>
    </cfRule>
  </conditionalFormatting>
  <conditionalFormatting sqref="H33:H36 H38:H53">
    <cfRule type="expression" dxfId="2206" priority="35">
      <formula>H33&gt;0</formula>
    </cfRule>
    <cfRule type="expression" dxfId="2205" priority="36">
      <formula>H33&lt;0</formula>
    </cfRule>
  </conditionalFormatting>
  <conditionalFormatting sqref="Q10">
    <cfRule type="expression" dxfId="2204" priority="33">
      <formula>Q10&gt;0</formula>
    </cfRule>
    <cfRule type="expression" dxfId="2203" priority="34">
      <formula>Q10&lt;0</formula>
    </cfRule>
  </conditionalFormatting>
  <conditionalFormatting sqref="J25:J37">
    <cfRule type="expression" dxfId="2202" priority="31">
      <formula>J25&gt;0</formula>
    </cfRule>
    <cfRule type="expression" dxfId="2201" priority="32">
      <formula>J25&lt;0</formula>
    </cfRule>
  </conditionalFormatting>
  <conditionalFormatting sqref="K25:K38">
    <cfRule type="expression" dxfId="2200" priority="29">
      <formula>K25&gt;0</formula>
    </cfRule>
    <cfRule type="expression" dxfId="2199" priority="30">
      <formula>K25&lt;0</formula>
    </cfRule>
  </conditionalFormatting>
  <conditionalFormatting sqref="L25">
    <cfRule type="expression" dxfId="2198" priority="27">
      <formula>L25&gt;0</formula>
    </cfRule>
    <cfRule type="expression" dxfId="2197" priority="28">
      <formula>L25&lt;0</formula>
    </cfRule>
  </conditionalFormatting>
  <conditionalFormatting sqref="F89:F110">
    <cfRule type="expression" dxfId="2196" priority="25">
      <formula>F89&gt;0</formula>
    </cfRule>
    <cfRule type="expression" dxfId="2195" priority="26">
      <formula>F89&lt;0</formula>
    </cfRule>
  </conditionalFormatting>
  <conditionalFormatting sqref="H89:H110">
    <cfRule type="expression" dxfId="2194" priority="23">
      <formula>H89&gt;0</formula>
    </cfRule>
    <cfRule type="expression" dxfId="2193" priority="24">
      <formula>H89&lt;0</formula>
    </cfRule>
  </conditionalFormatting>
  <conditionalFormatting sqref="J89:J102">
    <cfRule type="expression" dxfId="2192" priority="21">
      <formula>J89&gt;0</formula>
    </cfRule>
    <cfRule type="expression" dxfId="2191" priority="22">
      <formula>J89&lt;0</formula>
    </cfRule>
  </conditionalFormatting>
  <conditionalFormatting sqref="K89:K102">
    <cfRule type="expression" dxfId="2190" priority="19">
      <formula>K89&gt;0</formula>
    </cfRule>
    <cfRule type="expression" dxfId="2189" priority="20">
      <formula>K89&lt;0</formula>
    </cfRule>
  </conditionalFormatting>
  <conditionalFormatting sqref="L89:L102">
    <cfRule type="expression" dxfId="2188" priority="17">
      <formula>L89&gt;0</formula>
    </cfRule>
    <cfRule type="expression" dxfId="2187" priority="18">
      <formula>L89&lt;0</formula>
    </cfRule>
  </conditionalFormatting>
  <conditionalFormatting sqref="F29:F32">
    <cfRule type="expression" dxfId="2186" priority="15">
      <formula>F29&gt;0</formula>
    </cfRule>
    <cfRule type="expression" dxfId="2185" priority="16">
      <formula>F29&lt;0</formula>
    </cfRule>
  </conditionalFormatting>
  <conditionalFormatting sqref="H29:H32">
    <cfRule type="expression" dxfId="2184" priority="13">
      <formula>H29&gt;0</formula>
    </cfRule>
    <cfRule type="expression" dxfId="2183" priority="14">
      <formula>H29&lt;0</formula>
    </cfRule>
  </conditionalFormatting>
  <conditionalFormatting sqref="F25:F28">
    <cfRule type="expression" dxfId="2182" priority="11">
      <formula>F25&gt;0</formula>
    </cfRule>
    <cfRule type="expression" dxfId="2181" priority="12">
      <formula>F25&lt;0</formula>
    </cfRule>
  </conditionalFormatting>
  <conditionalFormatting sqref="H25:H28">
    <cfRule type="expression" dxfId="2180" priority="9">
      <formula>H25&gt;0</formula>
    </cfRule>
    <cfRule type="expression" dxfId="2179" priority="10">
      <formula>H25&lt;0</formula>
    </cfRule>
  </conditionalFormatting>
  <conditionalFormatting sqref="F37">
    <cfRule type="expression" dxfId="2178" priority="7">
      <formula>F37&gt;0</formula>
    </cfRule>
    <cfRule type="expression" dxfId="2177" priority="8">
      <formula>F37&lt;0</formula>
    </cfRule>
  </conditionalFormatting>
  <conditionalFormatting sqref="H37">
    <cfRule type="expression" dxfId="2176" priority="5">
      <formula>H37&gt;0</formula>
    </cfRule>
    <cfRule type="expression" dxfId="2175" priority="6">
      <formula>H37&lt;0</formula>
    </cfRule>
  </conditionalFormatting>
  <conditionalFormatting sqref="J49">
    <cfRule type="expression" dxfId="2174" priority="3">
      <formula>J49&gt;0</formula>
    </cfRule>
    <cfRule type="expression" dxfId="2173" priority="4">
      <formula>J49&lt;0</formula>
    </cfRule>
  </conditionalFormatting>
  <conditionalFormatting sqref="J38:J48">
    <cfRule type="expression" dxfId="2172" priority="1">
      <formula>J38&gt;0</formula>
    </cfRule>
    <cfRule type="expression" dxfId="2171"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70" priority="96">
      <formula>F24&gt;0</formula>
    </cfRule>
    <cfRule type="expression" dxfId="216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68" priority="79">
      <formula>F30&gt;0</formula>
    </cfRule>
    <cfRule type="expression" dxfId="2167" priority="80">
      <formula>F30&lt;0</formula>
    </cfRule>
  </conditionalFormatting>
  <conditionalFormatting sqref="H43 H30:H33">
    <cfRule type="expression" dxfId="2166" priority="77">
      <formula>H30&gt;0</formula>
    </cfRule>
    <cfRule type="expression" dxfId="2165" priority="78">
      <formula>H30&lt;0</formula>
    </cfRule>
  </conditionalFormatting>
  <conditionalFormatting sqref="F115:F116 H115:I116 H117 H118:I128 H129 H130:I162 H163 H164:I168 H169 H170:I173 H174 F120:F188 H175:I188 I189:I196 H197:I201 F197:F201 F203 H203:I203 I202 H205:I206 F205:F206">
    <cfRule type="expression" dxfId="2164" priority="59">
      <formula>F115&gt;0</formula>
    </cfRule>
    <cfRule type="expression" dxfId="2163" priority="60">
      <formula>F115&lt;0</formula>
    </cfRule>
  </conditionalFormatting>
  <conditionalFormatting sqref="F112:F114">
    <cfRule type="expression" dxfId="2162" priority="57">
      <formula>F112&gt;0</formula>
    </cfRule>
    <cfRule type="expression" dxfId="2161" priority="58">
      <formula>F112&lt;0</formula>
    </cfRule>
  </conditionalFormatting>
  <conditionalFormatting sqref="H112:I112">
    <cfRule type="expression" dxfId="2160" priority="55">
      <formula>H112&gt;0</formula>
    </cfRule>
    <cfRule type="expression" dxfId="2159" priority="56">
      <formula>H112&lt;0</formula>
    </cfRule>
  </conditionalFormatting>
  <conditionalFormatting sqref="H113:I113">
    <cfRule type="expression" dxfId="2158" priority="53">
      <formula>H113&gt;0</formula>
    </cfRule>
    <cfRule type="expression" dxfId="2157" priority="54">
      <formula>H113&lt;0</formula>
    </cfRule>
  </conditionalFormatting>
  <conditionalFormatting sqref="H114:I114">
    <cfRule type="expression" dxfId="2156" priority="51">
      <formula>H114&gt;0</formula>
    </cfRule>
    <cfRule type="expression" dxfId="2155" priority="52">
      <formula>H114&lt;0</formula>
    </cfRule>
  </conditionalFormatting>
  <conditionalFormatting sqref="F105:F111">
    <cfRule type="expression" dxfId="2154" priority="49">
      <formula>F105&gt;0</formula>
    </cfRule>
    <cfRule type="expression" dxfId="2153" priority="50">
      <formula>F105&lt;0</formula>
    </cfRule>
  </conditionalFormatting>
  <conditionalFormatting sqref="H105:I111">
    <cfRule type="expression" dxfId="2152" priority="47">
      <formula>H105&gt;0</formula>
    </cfRule>
    <cfRule type="expression" dxfId="2151" priority="48">
      <formula>H105&lt;0</formula>
    </cfRule>
  </conditionalFormatting>
  <conditionalFormatting sqref="I117 F117:F119">
    <cfRule type="expression" dxfId="2150" priority="45">
      <formula>F117&gt;0</formula>
    </cfRule>
    <cfRule type="expression" dxfId="2149" priority="46">
      <formula>F117&lt;0</formula>
    </cfRule>
  </conditionalFormatting>
  <conditionalFormatting sqref="F189:F196 H189:H196">
    <cfRule type="expression" dxfId="2148" priority="43">
      <formula>F189&gt;0</formula>
    </cfRule>
    <cfRule type="expression" dxfId="2147" priority="44">
      <formula>F189&lt;0</formula>
    </cfRule>
  </conditionalFormatting>
  <conditionalFormatting sqref="H202 F202">
    <cfRule type="expression" dxfId="2146" priority="41">
      <formula>F202&gt;0</formula>
    </cfRule>
    <cfRule type="expression" dxfId="2145" priority="42">
      <formula>F202&lt;0</formula>
    </cfRule>
  </conditionalFormatting>
  <conditionalFormatting sqref="I204">
    <cfRule type="expression" dxfId="2144" priority="39">
      <formula>I204&gt;0</formula>
    </cfRule>
    <cfRule type="expression" dxfId="2143" priority="40">
      <formula>I204&lt;0</formula>
    </cfRule>
  </conditionalFormatting>
  <conditionalFormatting sqref="H204 F204">
    <cfRule type="expression" dxfId="2142" priority="37">
      <formula>F204&gt;0</formula>
    </cfRule>
    <cfRule type="expression" dxfId="2141" priority="38">
      <formula>F204&lt;0</formula>
    </cfRule>
  </conditionalFormatting>
  <conditionalFormatting sqref="M54">
    <cfRule type="expression" dxfId="2140" priority="35">
      <formula>M54&gt;0</formula>
    </cfRule>
    <cfRule type="expression" dxfId="2139" priority="36">
      <formula>M54&lt;0</formula>
    </cfRule>
  </conditionalFormatting>
  <conditionalFormatting sqref="K39:K49">
    <cfRule type="expression" dxfId="2138" priority="33">
      <formula>K39&gt;0</formula>
    </cfRule>
    <cfRule type="expression" dxfId="2137" priority="34">
      <formula>K39&lt;0</formula>
    </cfRule>
  </conditionalFormatting>
  <conditionalFormatting sqref="Q10">
    <cfRule type="expression" dxfId="2136" priority="31">
      <formula>Q10&gt;0</formula>
    </cfRule>
    <cfRule type="expression" dxfId="2135" priority="32">
      <formula>Q10&lt;0</formula>
    </cfRule>
  </conditionalFormatting>
  <conditionalFormatting sqref="Z10">
    <cfRule type="expression" dxfId="2134" priority="29">
      <formula>Z10&gt;0</formula>
    </cfRule>
    <cfRule type="expression" dxfId="2133" priority="30">
      <formula>Z10&lt;0</formula>
    </cfRule>
  </conditionalFormatting>
  <conditionalFormatting sqref="AA10:AE10">
    <cfRule type="expression" dxfId="2132" priority="27">
      <formula>AA10&gt;0</formula>
    </cfRule>
    <cfRule type="expression" dxfId="2131" priority="28">
      <formula>AA10&lt;0</formula>
    </cfRule>
  </conditionalFormatting>
  <conditionalFormatting sqref="Z24">
    <cfRule type="expression" dxfId="2130" priority="25">
      <formula>Z24&gt;0</formula>
    </cfRule>
    <cfRule type="expression" dxfId="2129" priority="26">
      <formula>Z24&lt;0</formula>
    </cfRule>
  </conditionalFormatting>
  <conditionalFormatting sqref="AF10:AG10">
    <cfRule type="expression" dxfId="2128" priority="17">
      <formula>AF10&gt;0</formula>
    </cfRule>
    <cfRule type="expression" dxfId="2127" priority="18">
      <formula>AF10&lt;0</formula>
    </cfRule>
  </conditionalFormatting>
  <conditionalFormatting sqref="H222:I222 H225:I225 I208:I209 H211 H212:I212 H214:I214 H213 H215:H216 F211:F219 H217:I218 H219 H221 H223:H224 F221:F225">
    <cfRule type="expression" dxfId="2126" priority="15">
      <formula>F208&gt;0</formula>
    </cfRule>
    <cfRule type="expression" dxfId="2125" priority="16">
      <formula>F208&lt;0</formula>
    </cfRule>
  </conditionalFormatting>
  <conditionalFormatting sqref="F220 F207:F210">
    <cfRule type="expression" dxfId="2124" priority="13">
      <formula>F207&gt;0</formula>
    </cfRule>
    <cfRule type="expression" dxfId="2123" priority="14">
      <formula>F207&lt;0</formula>
    </cfRule>
  </conditionalFormatting>
  <conditionalFormatting sqref="H207:I207 H220 H208:H210">
    <cfRule type="expression" dxfId="2122" priority="11">
      <formula>H207&gt;0</formula>
    </cfRule>
    <cfRule type="expression" dxfId="2121" priority="12">
      <formula>H207&lt;0</formula>
    </cfRule>
  </conditionalFormatting>
  <conditionalFormatting sqref="K210:K225">
    <cfRule type="expression" dxfId="2120" priority="9">
      <formula>K210&gt;0</formula>
    </cfRule>
    <cfRule type="expression" dxfId="2119" priority="10">
      <formula>K210&lt;0</formula>
    </cfRule>
  </conditionalFormatting>
  <conditionalFormatting sqref="K31">
    <cfRule type="expression" dxfId="2118" priority="7">
      <formula>K31&gt;0</formula>
    </cfRule>
    <cfRule type="expression" dxfId="2117" priority="8">
      <formula>K31&lt;0</formula>
    </cfRule>
  </conditionalFormatting>
  <conditionalFormatting sqref="K32:K38">
    <cfRule type="expression" dxfId="2116" priority="5">
      <formula>K32&gt;0</formula>
    </cfRule>
    <cfRule type="expression" dxfId="2115" priority="6">
      <formula>K32&lt;0</formula>
    </cfRule>
  </conditionalFormatting>
  <conditionalFormatting sqref="Q7">
    <cfRule type="expression" dxfId="2114" priority="3">
      <formula>Q7&gt;0</formula>
    </cfRule>
    <cfRule type="expression" dxfId="2113" priority="4">
      <formula>Q7&lt;0</formula>
    </cfRule>
  </conditionalFormatting>
  <conditionalFormatting sqref="Q8">
    <cfRule type="expression" dxfId="2112" priority="1">
      <formula>Q8&gt;0</formula>
    </cfRule>
    <cfRule type="expression" dxfId="211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10" priority="41">
      <formula>F60&gt;0</formula>
    </cfRule>
    <cfRule type="expression" dxfId="2109" priority="42">
      <formula>F60&lt;0</formula>
    </cfRule>
  </conditionalFormatting>
  <conditionalFormatting sqref="Q7">
    <cfRule type="expression" dxfId="2108" priority="39">
      <formula>Q7&gt;0</formula>
    </cfRule>
    <cfRule type="expression" dxfId="2107" priority="40">
      <formula>Q7&lt;0</formula>
    </cfRule>
  </conditionalFormatting>
  <conditionalFormatting sqref="Q8">
    <cfRule type="expression" dxfId="2106" priority="37">
      <formula>Q8&gt;0</formula>
    </cfRule>
    <cfRule type="expression" dxfId="2105" priority="38">
      <formula>Q8&lt;0</formula>
    </cfRule>
  </conditionalFormatting>
  <conditionalFormatting sqref="F25:F29 F34:F59">
    <cfRule type="expression" dxfId="2104" priority="35">
      <formula>F25&gt;0</formula>
    </cfRule>
    <cfRule type="expression" dxfId="2103" priority="36">
      <formula>F25&lt;0</formula>
    </cfRule>
  </conditionalFormatting>
  <conditionalFormatting sqref="H25:H29 H34:H59">
    <cfRule type="expression" dxfId="2102" priority="33">
      <formula>H25&gt;0</formula>
    </cfRule>
    <cfRule type="expression" dxfId="2101" priority="34">
      <formula>H25&lt;0</formula>
    </cfRule>
  </conditionalFormatting>
  <conditionalFormatting sqref="F89:F110">
    <cfRule type="expression" dxfId="2100" priority="31">
      <formula>F89&gt;0</formula>
    </cfRule>
    <cfRule type="expression" dxfId="2099" priority="32">
      <formula>F89&lt;0</formula>
    </cfRule>
  </conditionalFormatting>
  <conditionalFormatting sqref="H89:H110">
    <cfRule type="expression" dxfId="2098" priority="29">
      <formula>H89&gt;0</formula>
    </cfRule>
    <cfRule type="expression" dxfId="2097" priority="30">
      <formula>H89&lt;0</formula>
    </cfRule>
  </conditionalFormatting>
  <conditionalFormatting sqref="Q10">
    <cfRule type="expression" dxfId="2096" priority="27">
      <formula>Q10&gt;0</formula>
    </cfRule>
    <cfRule type="expression" dxfId="2095" priority="28">
      <formula>Q10&lt;0</formula>
    </cfRule>
  </conditionalFormatting>
  <conditionalFormatting sqref="J25:J32 J34:J38">
    <cfRule type="expression" dxfId="2094" priority="25">
      <formula>J25&gt;0</formula>
    </cfRule>
    <cfRule type="expression" dxfId="2093" priority="26">
      <formula>J25&lt;0</formula>
    </cfRule>
  </conditionalFormatting>
  <conditionalFormatting sqref="K25:K30">
    <cfRule type="expression" dxfId="2092" priority="23">
      <formula>K25&gt;0</formula>
    </cfRule>
    <cfRule type="expression" dxfId="2091" priority="24">
      <formula>K25&lt;0</formula>
    </cfRule>
  </conditionalFormatting>
  <conditionalFormatting sqref="L25:L38">
    <cfRule type="expression" dxfId="2090" priority="21">
      <formula>L25&gt;0</formula>
    </cfRule>
    <cfRule type="expression" dxfId="2089" priority="22">
      <formula>L25&lt;0</formula>
    </cfRule>
  </conditionalFormatting>
  <conditionalFormatting sqref="F30:F33">
    <cfRule type="expression" dxfId="2088" priority="19">
      <formula>F30&gt;0</formula>
    </cfRule>
    <cfRule type="expression" dxfId="2087" priority="20">
      <formula>F30&lt;0</formula>
    </cfRule>
  </conditionalFormatting>
  <conditionalFormatting sqref="H30:H33">
    <cfRule type="expression" dxfId="2086" priority="17">
      <formula>H30&gt;0</formula>
    </cfRule>
    <cfRule type="expression" dxfId="2085" priority="18">
      <formula>H30&lt;0</formula>
    </cfRule>
  </conditionalFormatting>
  <conditionalFormatting sqref="L39:L44">
    <cfRule type="expression" dxfId="2084" priority="9">
      <formula>L39&gt;0</formula>
    </cfRule>
    <cfRule type="expression" dxfId="2083" priority="10">
      <formula>L39&lt;0</formula>
    </cfRule>
  </conditionalFormatting>
  <conditionalFormatting sqref="L45:L46">
    <cfRule type="expression" dxfId="2082" priority="7">
      <formula>L45&gt;0</formula>
    </cfRule>
    <cfRule type="expression" dxfId="2081" priority="8">
      <formula>L45&lt;0</formula>
    </cfRule>
  </conditionalFormatting>
  <conditionalFormatting sqref="L47">
    <cfRule type="expression" dxfId="2080" priority="5">
      <formula>L47&gt;0</formula>
    </cfRule>
    <cfRule type="expression" dxfId="2079" priority="6">
      <formula>L47&lt;0</formula>
    </cfRule>
  </conditionalFormatting>
  <conditionalFormatting sqref="L51">
    <cfRule type="expression" dxfId="2078" priority="3">
      <formula>L51&gt;0</formula>
    </cfRule>
    <cfRule type="expression" dxfId="2077" priority="4">
      <formula>L51&lt;0</formula>
    </cfRule>
  </conditionalFormatting>
  <conditionalFormatting sqref="L54">
    <cfRule type="expression" dxfId="2076" priority="1">
      <formula>L54&gt;0</formula>
    </cfRule>
    <cfRule type="expression" dxfId="207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47.72</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14316</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680.34000000000378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680.34000000000378</v>
      </c>
    </row>
    <row r="9" spans="1:21" x14ac:dyDescent="0.25">
      <c r="B9" s="363">
        <v>43531</v>
      </c>
      <c r="C9" s="7">
        <v>56</v>
      </c>
      <c r="D9" s="43">
        <v>50.58</v>
      </c>
      <c r="E9" s="43">
        <v>0</v>
      </c>
      <c r="F9" s="43">
        <f t="shared" si="0"/>
        <v>2832.48</v>
      </c>
      <c r="G9" s="4"/>
      <c r="H9" s="159"/>
      <c r="I9" s="3"/>
      <c r="J9" s="3"/>
      <c r="K9" s="3"/>
      <c r="L9" s="4"/>
      <c r="M9" s="4"/>
      <c r="O9" s="11" t="s">
        <v>204</v>
      </c>
      <c r="Q9" s="132">
        <f>IF(Q2=0, 0, Q8/Q6)</f>
        <v>4.9894174539406512E-2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2.7242246437552391E-2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52.492000000000004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52.014800000000001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51.537600000000005</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51.060400000000001</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50.583199999999998</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50.106000000000002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49.628799999999998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49.151600000000002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48.674399999999999</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48.197200000000002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47.72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47.242799999999995</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46.765599999999999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46.288399999999996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45.811199999999999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45.333999999999996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44.8568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44.379600000000003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43.9024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43.425200000000004</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42.948</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74" priority="39">
      <formula>F7&gt;0</formula>
    </cfRule>
    <cfRule type="expression" dxfId="2073" priority="40">
      <formula>F7&lt;0</formula>
    </cfRule>
  </conditionalFormatting>
  <conditionalFormatting sqref="Q8">
    <cfRule type="expression" dxfId="2072" priority="37">
      <formula>Q8&gt;0</formula>
    </cfRule>
    <cfRule type="expression" dxfId="2071" priority="38">
      <formula>Q8&lt;0</formula>
    </cfRule>
  </conditionalFormatting>
  <conditionalFormatting sqref="Q10">
    <cfRule type="expression" dxfId="2070" priority="31">
      <formula>Q10&gt;0</formula>
    </cfRule>
    <cfRule type="expression" dxfId="2069" priority="32">
      <formula>Q10&lt;0</formula>
    </cfRule>
  </conditionalFormatting>
  <conditionalFormatting sqref="J27:J35">
    <cfRule type="expression" dxfId="2068" priority="29">
      <formula>J27&gt;0</formula>
    </cfRule>
    <cfRule type="expression" dxfId="2067" priority="30">
      <formula>J27&lt;0</formula>
    </cfRule>
  </conditionalFormatting>
  <conditionalFormatting sqref="K27:K38">
    <cfRule type="expression" dxfId="2066" priority="27">
      <formula>K27&gt;0</formula>
    </cfRule>
    <cfRule type="expression" dxfId="2065" priority="28">
      <formula>K27&lt;0</formula>
    </cfRule>
  </conditionalFormatting>
  <conditionalFormatting sqref="L27:L38">
    <cfRule type="expression" dxfId="2064" priority="25">
      <formula>L27&gt;0</formula>
    </cfRule>
    <cfRule type="expression" dxfId="2063" priority="26">
      <formula>L27&lt;0</formula>
    </cfRule>
  </conditionalFormatting>
  <conditionalFormatting sqref="F95:F116">
    <cfRule type="expression" dxfId="2062" priority="23">
      <formula>F95&gt;0</formula>
    </cfRule>
    <cfRule type="expression" dxfId="2061" priority="24">
      <formula>F95&lt;0</formula>
    </cfRule>
  </conditionalFormatting>
  <conditionalFormatting sqref="H95:H116">
    <cfRule type="expression" dxfId="2060" priority="21">
      <formula>H95&gt;0</formula>
    </cfRule>
    <cfRule type="expression" dxfId="2059" priority="22">
      <formula>H95&lt;0</formula>
    </cfRule>
  </conditionalFormatting>
  <conditionalFormatting sqref="J95:J108">
    <cfRule type="expression" dxfId="2058" priority="19">
      <formula>J95&gt;0</formula>
    </cfRule>
    <cfRule type="expression" dxfId="2057" priority="20">
      <formula>J95&lt;0</formula>
    </cfRule>
  </conditionalFormatting>
  <conditionalFormatting sqref="K95:K108">
    <cfRule type="expression" dxfId="2056" priority="17">
      <formula>K95&gt;0</formula>
    </cfRule>
    <cfRule type="expression" dxfId="2055" priority="18">
      <formula>K95&lt;0</formula>
    </cfRule>
  </conditionalFormatting>
  <conditionalFormatting sqref="L95:L108">
    <cfRule type="expression" dxfId="2054" priority="15">
      <formula>L95&gt;0</formula>
    </cfRule>
    <cfRule type="expression" dxfId="2053" priority="16">
      <formula>L95&lt;0</formula>
    </cfRule>
  </conditionalFormatting>
  <conditionalFormatting sqref="F29">
    <cfRule type="expression" dxfId="2052" priority="13">
      <formula>F29&gt;0</formula>
    </cfRule>
    <cfRule type="expression" dxfId="2051" priority="14">
      <formula>F29&lt;0</formula>
    </cfRule>
  </conditionalFormatting>
  <conditionalFormatting sqref="H29">
    <cfRule type="expression" dxfId="2050" priority="11">
      <formula>H29&gt;0</formula>
    </cfRule>
    <cfRule type="expression" dxfId="2049" priority="12">
      <formula>H29&lt;0</formula>
    </cfRule>
  </conditionalFormatting>
  <conditionalFormatting sqref="F25:F28 H25:H28">
    <cfRule type="expression" dxfId="2048" priority="7">
      <formula>F25&gt;0</formula>
    </cfRule>
    <cfRule type="expression" dxfId="2047" priority="8">
      <formula>F25&lt;0</formula>
    </cfRule>
  </conditionalFormatting>
  <conditionalFormatting sqref="H67:H68 F67:F68">
    <cfRule type="expression" dxfId="2046" priority="5">
      <formula>F67&gt;0</formula>
    </cfRule>
    <cfRule type="expression" dxfId="2045" priority="6">
      <formula>F67&lt;0</formula>
    </cfRule>
  </conditionalFormatting>
  <conditionalFormatting sqref="H65:H66 F65:F66">
    <cfRule type="expression" dxfId="2044" priority="3">
      <formula>F65&gt;0</formula>
    </cfRule>
    <cfRule type="expression" dxfId="2043" priority="4">
      <formula>F65&lt;0</formula>
    </cfRule>
  </conditionalFormatting>
  <conditionalFormatting sqref="H64 F64">
    <cfRule type="expression" dxfId="2042" priority="1">
      <formula>F64&gt;0</formula>
    </cfRule>
    <cfRule type="expression" dxfId="204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25.71</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12855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-15972.099999999999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-15972.099999999999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-0.5540654453621765</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9.723842862699339E-2</v>
      </c>
      <c r="R11">
        <f>0.625</f>
        <v>0.625</v>
      </c>
    </row>
    <row r="12" spans="1:21" x14ac:dyDescent="0.25">
      <c r="C12" s="4"/>
      <c r="H12" s="68"/>
      <c r="O12" s="11" t="s">
        <v>984</v>
      </c>
      <c r="Q12" s="19" t="s">
        <v>1406</v>
      </c>
      <c r="T12" s="688">
        <v>43315</v>
      </c>
      <c r="U12" t="s">
        <v>1199</v>
      </c>
    </row>
    <row r="13" spans="1:21" x14ac:dyDescent="0.25">
      <c r="H13" s="68"/>
      <c r="O13" s="11" t="s">
        <v>947</v>
      </c>
      <c r="Q13" s="2">
        <f>Q4/2.81</f>
        <v>9.1494661921708182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28.281000000000002</v>
      </c>
    </row>
    <row r="23" spans="1:16" x14ac:dyDescent="0.25">
      <c r="O23" s="79">
        <v>1.0900000000000001</v>
      </c>
      <c r="P23" s="79">
        <f t="shared" ref="P23:P42" si="1">O23*$Q$4</f>
        <v>28.023900000000005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27.766800000000003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27.509700000000002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27.252600000000001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26.995500000000003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26.738400000000002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26.481300000000001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26.2242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25.967100000000002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25.71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25.4529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25.195800000000002</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24.938700000000001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24.6816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24.424499999999998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24.167400000000001</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23.910300000000003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23.653200000000002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23.396100000000001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23.139000000000003</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40" priority="47">
      <formula>F25&gt;0</formula>
    </cfRule>
    <cfRule type="expression" dxfId="2039" priority="48">
      <formula>F25&lt;0</formula>
    </cfRule>
  </conditionalFormatting>
  <conditionalFormatting sqref="Q7">
    <cfRule type="expression" dxfId="2038" priority="45">
      <formula>Q7&gt;0</formula>
    </cfRule>
    <cfRule type="expression" dxfId="2037" priority="46">
      <formula>Q7&lt;0</formula>
    </cfRule>
  </conditionalFormatting>
  <conditionalFormatting sqref="Q8">
    <cfRule type="expression" dxfId="2036" priority="43">
      <formula>Q8&gt;0</formula>
    </cfRule>
    <cfRule type="expression" dxfId="2035" priority="44">
      <formula>Q8&lt;0</formula>
    </cfRule>
  </conditionalFormatting>
  <conditionalFormatting sqref="Q10">
    <cfRule type="expression" dxfId="2034" priority="37">
      <formula>Q10&gt;0</formula>
    </cfRule>
    <cfRule type="expression" dxfId="2033" priority="38">
      <formula>Q10&lt;0</formula>
    </cfRule>
  </conditionalFormatting>
  <conditionalFormatting sqref="L25:L32">
    <cfRule type="expression" dxfId="2032" priority="31">
      <formula>L25&gt;0</formula>
    </cfRule>
    <cfRule type="expression" dxfId="2031" priority="32">
      <formula>L25&lt;0</formula>
    </cfRule>
  </conditionalFormatting>
  <conditionalFormatting sqref="F104:F125">
    <cfRule type="expression" dxfId="2030" priority="29">
      <formula>F104&gt;0</formula>
    </cfRule>
    <cfRule type="expression" dxfId="2029" priority="30">
      <formula>F104&lt;0</formula>
    </cfRule>
  </conditionalFormatting>
  <conditionalFormatting sqref="H104:H125">
    <cfRule type="expression" dxfId="2028" priority="27">
      <formula>H104&gt;0</formula>
    </cfRule>
    <cfRule type="expression" dxfId="2027" priority="28">
      <formula>H104&lt;0</formula>
    </cfRule>
  </conditionalFormatting>
  <conditionalFormatting sqref="J104:J117">
    <cfRule type="expression" dxfId="2026" priority="25">
      <formula>J104&gt;0</formula>
    </cfRule>
    <cfRule type="expression" dxfId="2025" priority="26">
      <formula>J104&lt;0</formula>
    </cfRule>
  </conditionalFormatting>
  <conditionalFormatting sqref="K104:K117">
    <cfRule type="expression" dxfId="2024" priority="23">
      <formula>K104&gt;0</formula>
    </cfRule>
    <cfRule type="expression" dxfId="2023" priority="24">
      <formula>K104&lt;0</formula>
    </cfRule>
  </conditionalFormatting>
  <conditionalFormatting sqref="L104:L117">
    <cfRule type="expression" dxfId="2022" priority="21">
      <formula>L104&gt;0</formula>
    </cfRule>
    <cfRule type="expression" dxfId="2021" priority="22">
      <formula>L104&lt;0</formula>
    </cfRule>
  </conditionalFormatting>
  <conditionalFormatting sqref="F25:F29">
    <cfRule type="expression" dxfId="2020" priority="19">
      <formula>F25&gt;0</formula>
    </cfRule>
    <cfRule type="expression" dxfId="2019" priority="20">
      <formula>F25&lt;0</formula>
    </cfRule>
  </conditionalFormatting>
  <conditionalFormatting sqref="H25:H29">
    <cfRule type="expression" dxfId="2018" priority="17">
      <formula>H25&gt;0</formula>
    </cfRule>
    <cfRule type="expression" dxfId="2017" priority="18">
      <formula>H25&lt;0</formula>
    </cfRule>
  </conditionalFormatting>
  <conditionalFormatting sqref="F35:F38">
    <cfRule type="expression" dxfId="2016" priority="15">
      <formula>F35&gt;0</formula>
    </cfRule>
    <cfRule type="expression" dxfId="2015" priority="16">
      <formula>F35&lt;0</formula>
    </cfRule>
  </conditionalFormatting>
  <conditionalFormatting sqref="H35:H38">
    <cfRule type="expression" dxfId="2014" priority="13">
      <formula>H35&gt;0</formula>
    </cfRule>
    <cfRule type="expression" dxfId="2013" priority="14">
      <formula>H35&lt;0</formula>
    </cfRule>
  </conditionalFormatting>
  <conditionalFormatting sqref="H61:H64 F61:F64">
    <cfRule type="expression" dxfId="2012" priority="11">
      <formula>F61&gt;0</formula>
    </cfRule>
    <cfRule type="expression" dxfId="2011" priority="12">
      <formula>F61&lt;0</formula>
    </cfRule>
  </conditionalFormatting>
  <conditionalFormatting sqref="H70 F70">
    <cfRule type="expression" dxfId="2010" priority="9">
      <formula>F70&gt;0</formula>
    </cfRule>
    <cfRule type="expression" dxfId="2009" priority="10">
      <formula>F70&lt;0</formula>
    </cfRule>
  </conditionalFormatting>
  <conditionalFormatting sqref="H67:H69 F67:F69">
    <cfRule type="expression" dxfId="2008" priority="7">
      <formula>F67&gt;0</formula>
    </cfRule>
    <cfRule type="expression" dxfId="2007" priority="8">
      <formula>F67&lt;0</formula>
    </cfRule>
  </conditionalFormatting>
  <conditionalFormatting sqref="H65:H66 F65:F66">
    <cfRule type="expression" dxfId="2006" priority="5">
      <formula>F65&gt;0</formula>
    </cfRule>
    <cfRule type="expression" dxfId="2005" priority="6">
      <formula>F65&lt;0</formula>
    </cfRule>
  </conditionalFormatting>
  <conditionalFormatting sqref="F74:F76 H74:H76">
    <cfRule type="expression" dxfId="2004" priority="1">
      <formula>F74&gt;0</formula>
    </cfRule>
    <cfRule type="expression" dxfId="2003"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02" priority="129">
      <formula>F99&gt;0</formula>
    </cfRule>
    <cfRule type="expression" dxfId="2001" priority="130">
      <formula>F99&lt;0</formula>
    </cfRule>
  </conditionalFormatting>
  <conditionalFormatting sqref="F156:F169 F172:F216 F219:F220">
    <cfRule type="expression" dxfId="2000" priority="125">
      <formula>F156&gt;0</formula>
    </cfRule>
    <cfRule type="expression" dxfId="1999" priority="126">
      <formula>F156&lt;0</formula>
    </cfRule>
  </conditionalFormatting>
  <conditionalFormatting sqref="F156:F169 F172:F216 F219:F220">
    <cfRule type="expression" dxfId="1998" priority="127">
      <formula>F156&gt;0</formula>
    </cfRule>
    <cfRule type="expression" dxfId="1997" priority="128">
      <formula>F156&lt;0</formula>
    </cfRule>
  </conditionalFormatting>
  <conditionalFormatting sqref="H151:H169 H172:H216 H219:H220">
    <cfRule type="expression" dxfId="1996" priority="123">
      <formula>H151&gt;0</formula>
    </cfRule>
    <cfRule type="expression" dxfId="1995" priority="124">
      <formula>H151&lt;0</formula>
    </cfRule>
  </conditionalFormatting>
  <conditionalFormatting sqref="F147:F150">
    <cfRule type="expression" dxfId="1994" priority="117">
      <formula>F147&gt;0</formula>
    </cfRule>
    <cfRule type="expression" dxfId="1993" priority="118">
      <formula>F147&lt;0</formula>
    </cfRule>
  </conditionalFormatting>
  <conditionalFormatting sqref="H147:H150">
    <cfRule type="expression" dxfId="1992" priority="115">
      <formula>H147&gt;0</formula>
    </cfRule>
    <cfRule type="expression" dxfId="1991" priority="116">
      <formula>H147&lt;0</formula>
    </cfRule>
  </conditionalFormatting>
  <conditionalFormatting sqref="Q8">
    <cfRule type="expression" dxfId="1990" priority="111">
      <formula>Q8&gt;0</formula>
    </cfRule>
    <cfRule type="expression" dxfId="1989" priority="112">
      <formula>Q8&lt;0</formula>
    </cfRule>
  </conditionalFormatting>
  <conditionalFormatting sqref="Q7">
    <cfRule type="expression" dxfId="1988" priority="113">
      <formula>Q7&gt;0</formula>
    </cfRule>
    <cfRule type="expression" dxfId="1987" priority="114">
      <formula>Q7&lt;0</formula>
    </cfRule>
  </conditionalFormatting>
  <conditionalFormatting sqref="F170">
    <cfRule type="expression" dxfId="1986" priority="107">
      <formula>F170&gt;0</formula>
    </cfRule>
    <cfRule type="expression" dxfId="1985" priority="108">
      <formula>F170&lt;0</formula>
    </cfRule>
  </conditionalFormatting>
  <conditionalFormatting sqref="F170">
    <cfRule type="expression" dxfId="1984" priority="109">
      <formula>F170&gt;0</formula>
    </cfRule>
    <cfRule type="expression" dxfId="1983" priority="110">
      <formula>F170&lt;0</formula>
    </cfRule>
  </conditionalFormatting>
  <conditionalFormatting sqref="H170">
    <cfRule type="expression" dxfId="1982" priority="105">
      <formula>H170&gt;0</formula>
    </cfRule>
    <cfRule type="expression" dxfId="1981" priority="106">
      <formula>H170&lt;0</formula>
    </cfRule>
  </conditionalFormatting>
  <conditionalFormatting sqref="F171">
    <cfRule type="expression" dxfId="1980" priority="101">
      <formula>F171&gt;0</formula>
    </cfRule>
    <cfRule type="expression" dxfId="1979" priority="102">
      <formula>F171&lt;0</formula>
    </cfRule>
  </conditionalFormatting>
  <conditionalFormatting sqref="F171">
    <cfRule type="expression" dxfId="1978" priority="103">
      <formula>F171&gt;0</formula>
    </cfRule>
    <cfRule type="expression" dxfId="1977" priority="104">
      <formula>F171&lt;0</formula>
    </cfRule>
  </conditionalFormatting>
  <conditionalFormatting sqref="H171">
    <cfRule type="expression" dxfId="1976" priority="99">
      <formula>H171&gt;0</formula>
    </cfRule>
    <cfRule type="expression" dxfId="1975" priority="100">
      <formula>H171&lt;0</formula>
    </cfRule>
  </conditionalFormatting>
  <conditionalFormatting sqref="F217:F218">
    <cfRule type="expression" dxfId="1974" priority="95">
      <formula>F217&gt;0</formula>
    </cfRule>
    <cfRule type="expression" dxfId="1973" priority="96">
      <formula>F217&lt;0</formula>
    </cfRule>
  </conditionalFormatting>
  <conditionalFormatting sqref="F217:F218">
    <cfRule type="expression" dxfId="1972" priority="97">
      <formula>F217&gt;0</formula>
    </cfRule>
    <cfRule type="expression" dxfId="1971" priority="98">
      <formula>F217&lt;0</formula>
    </cfRule>
  </conditionalFormatting>
  <conditionalFormatting sqref="H217:H218">
    <cfRule type="expression" dxfId="1970" priority="93">
      <formula>H217&gt;0</formula>
    </cfRule>
    <cfRule type="expression" dxfId="1969" priority="94">
      <formula>H217&lt;0</formula>
    </cfRule>
  </conditionalFormatting>
  <conditionalFormatting sqref="F24:F39">
    <cfRule type="expression" dxfId="1968" priority="91">
      <formula>F24&gt;0</formula>
    </cfRule>
    <cfRule type="expression" dxfId="1967" priority="92">
      <formula>F24&lt;0</formula>
    </cfRule>
  </conditionalFormatting>
  <conditionalFormatting sqref="H24:H39">
    <cfRule type="expression" dxfId="1966" priority="89">
      <formula>H24&gt;0</formula>
    </cfRule>
    <cfRule type="expression" dxfId="1965" priority="90">
      <formula>H24&lt;0</formula>
    </cfRule>
  </conditionalFormatting>
  <conditionalFormatting sqref="Q10">
    <cfRule type="expression" dxfId="1964" priority="87">
      <formula>Q10&gt;0</formula>
    </cfRule>
    <cfRule type="expression" dxfId="1963" priority="88">
      <formula>Q10&lt;0</formula>
    </cfRule>
  </conditionalFormatting>
  <conditionalFormatting sqref="J34">
    <cfRule type="expression" dxfId="1962" priority="85">
      <formula>J34&gt;0</formula>
    </cfRule>
    <cfRule type="expression" dxfId="1961" priority="86">
      <formula>J34&lt;0</formula>
    </cfRule>
  </conditionalFormatting>
  <conditionalFormatting sqref="F41:F49">
    <cfRule type="expression" dxfId="1960" priority="79">
      <formula>F41&gt;0</formula>
    </cfRule>
    <cfRule type="expression" dxfId="1959" priority="80">
      <formula>F41&lt;0</formula>
    </cfRule>
  </conditionalFormatting>
  <conditionalFormatting sqref="H41:H49">
    <cfRule type="expression" dxfId="1958" priority="77">
      <formula>H41&gt;0</formula>
    </cfRule>
    <cfRule type="expression" dxfId="1957" priority="78">
      <formula>H41&lt;0</formula>
    </cfRule>
  </conditionalFormatting>
  <conditionalFormatting sqref="R4">
    <cfRule type="expression" dxfId="1956" priority="75">
      <formula>R4&gt;0</formula>
    </cfRule>
    <cfRule type="expression" dxfId="1955" priority="76">
      <formula>R4&lt;0</formula>
    </cfRule>
  </conditionalFormatting>
  <conditionalFormatting sqref="Q9">
    <cfRule type="expression" dxfId="1954" priority="73">
      <formula>Q9&gt;0</formula>
    </cfRule>
    <cfRule type="expression" dxfId="1953" priority="74">
      <formula>Q9&lt;0</formula>
    </cfRule>
  </conditionalFormatting>
  <conditionalFormatting sqref="F50:F73">
    <cfRule type="expression" dxfId="1952" priority="69">
      <formula>F50&gt;0</formula>
    </cfRule>
    <cfRule type="expression" dxfId="1951" priority="70">
      <formula>F50&lt;0</formula>
    </cfRule>
  </conditionalFormatting>
  <conditionalFormatting sqref="H50:H73">
    <cfRule type="expression" dxfId="1950" priority="67">
      <formula>H50&gt;0</formula>
    </cfRule>
    <cfRule type="expression" dxfId="1949"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48" priority="63">
      <formula>F74&gt;0</formula>
    </cfRule>
    <cfRule type="expression" dxfId="1947" priority="64">
      <formula>F74&lt;0</formula>
    </cfRule>
  </conditionalFormatting>
  <conditionalFormatting sqref="H74:H98">
    <cfRule type="expression" dxfId="1946" priority="61">
      <formula>H74&gt;0</formula>
    </cfRule>
    <cfRule type="expression" dxfId="1945" priority="62">
      <formula>H74&lt;0</formula>
    </cfRule>
  </conditionalFormatting>
  <conditionalFormatting sqref="H108:H109 F108:F109">
    <cfRule type="expression" dxfId="1944" priority="43">
      <formula>F108&gt;0</formula>
    </cfRule>
    <cfRule type="expression" dxfId="1943" priority="44">
      <formula>F108&lt;0</formula>
    </cfRule>
  </conditionalFormatting>
  <conditionalFormatting sqref="H103:H107 F103:F107">
    <cfRule type="expression" dxfId="1942" priority="41">
      <formula>F103&gt;0</formula>
    </cfRule>
    <cfRule type="expression" dxfId="1941" priority="42">
      <formula>F103&lt;0</formula>
    </cfRule>
  </conditionalFormatting>
  <conditionalFormatting sqref="F40">
    <cfRule type="expression" dxfId="1940" priority="39">
      <formula>F40&gt;0</formula>
    </cfRule>
    <cfRule type="expression" dxfId="1939" priority="40">
      <formula>F40&lt;0</formula>
    </cfRule>
  </conditionalFormatting>
  <conditionalFormatting sqref="H40">
    <cfRule type="expression" dxfId="1938" priority="37">
      <formula>H40&gt;0</formula>
    </cfRule>
    <cfRule type="expression" dxfId="1937" priority="38">
      <formula>H40&lt;0</formula>
    </cfRule>
  </conditionalFormatting>
  <conditionalFormatting sqref="F131:F133 H131:H133">
    <cfRule type="expression" dxfId="1936" priority="35">
      <formula>F131&gt;0</formula>
    </cfRule>
    <cfRule type="expression" dxfId="1935" priority="36">
      <formula>F131&lt;0</formula>
    </cfRule>
  </conditionalFormatting>
  <conditionalFormatting sqref="F120:F124 H120:H124">
    <cfRule type="expression" dxfId="1934" priority="31">
      <formula>F120&gt;0</formula>
    </cfRule>
    <cfRule type="expression" dxfId="1933" priority="32">
      <formula>F120&lt;0</formula>
    </cfRule>
  </conditionalFormatting>
  <conditionalFormatting sqref="F117:F119 H117:H119">
    <cfRule type="expression" dxfId="1932" priority="27">
      <formula>F117&gt;0</formula>
    </cfRule>
    <cfRule type="expression" dxfId="1931" priority="28">
      <formula>F117&lt;0</formula>
    </cfRule>
  </conditionalFormatting>
  <conditionalFormatting sqref="F114:F116 H114:H116">
    <cfRule type="expression" dxfId="1930" priority="25">
      <formula>F114&gt;0</formula>
    </cfRule>
    <cfRule type="expression" dxfId="1929" priority="26">
      <formula>F114&lt;0</formula>
    </cfRule>
  </conditionalFormatting>
  <conditionalFormatting sqref="F113 H113">
    <cfRule type="expression" dxfId="1928" priority="23">
      <formula>F113&gt;0</formula>
    </cfRule>
    <cfRule type="expression" dxfId="1927" priority="24">
      <formula>F113&lt;0</formula>
    </cfRule>
  </conditionalFormatting>
  <conditionalFormatting sqref="F126:F128 H126:H128 K24:K128">
    <cfRule type="expression" dxfId="1926" priority="21">
      <formula>F24&gt;0</formula>
    </cfRule>
    <cfRule type="expression" dxfId="1925" priority="22">
      <formula>F24&lt;0</formula>
    </cfRule>
  </conditionalFormatting>
  <conditionalFormatting sqref="F125 H125">
    <cfRule type="expression" dxfId="1924" priority="19">
      <formula>F125&gt;0</formula>
    </cfRule>
    <cfRule type="expression" dxfId="1923" priority="20">
      <formula>F125&lt;0</formula>
    </cfRule>
  </conditionalFormatting>
  <conditionalFormatting sqref="F129:F130 H129:H130 K129:K130">
    <cfRule type="expression" dxfId="1922" priority="17">
      <formula>F129&gt;0</formula>
    </cfRule>
    <cfRule type="expression" dxfId="1921" priority="18">
      <formula>F129&lt;0</formula>
    </cfRule>
  </conditionalFormatting>
  <conditionalFormatting sqref="F136:F138 H136:H138 K136:K138">
    <cfRule type="expression" dxfId="1920" priority="13">
      <formula>F136&gt;0</formula>
    </cfRule>
    <cfRule type="expression" dxfId="1919" priority="14">
      <formula>F136&lt;0</formula>
    </cfRule>
  </conditionalFormatting>
  <conditionalFormatting sqref="F134:F135 H134:H135 K134:K135">
    <cfRule type="expression" dxfId="1918" priority="11">
      <formula>F134&gt;0</formula>
    </cfRule>
    <cfRule type="expression" dxfId="1917" priority="12">
      <formula>F134&lt;0</formula>
    </cfRule>
  </conditionalFormatting>
  <conditionalFormatting sqref="F143 H143 K143">
    <cfRule type="expression" dxfId="1916" priority="7">
      <formula>F143&gt;0</formula>
    </cfRule>
    <cfRule type="expression" dxfId="1915" priority="8">
      <formula>F143&lt;0</formula>
    </cfRule>
  </conditionalFormatting>
  <conditionalFormatting sqref="F140:F142 H140:H142">
    <cfRule type="expression" dxfId="1914" priority="5">
      <formula>F140&gt;0</formula>
    </cfRule>
    <cfRule type="expression" dxfId="1913" priority="6">
      <formula>F140&lt;0</formula>
    </cfRule>
  </conditionalFormatting>
  <conditionalFormatting sqref="F139 H139 K139">
    <cfRule type="expression" dxfId="1912" priority="3">
      <formula>F139&gt;0</formula>
    </cfRule>
    <cfRule type="expression" dxfId="1911" priority="4">
      <formula>F139&lt;0</formula>
    </cfRule>
  </conditionalFormatting>
  <conditionalFormatting sqref="K140:K142">
    <cfRule type="expression" dxfId="1910" priority="1">
      <formula>K140&gt;0</formula>
    </cfRule>
    <cfRule type="expression" dxfId="1909"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08" priority="49">
      <formula>F52&gt;0</formula>
    </cfRule>
    <cfRule type="expression" dxfId="1907" priority="50">
      <formula>F52&lt;0</formula>
    </cfRule>
  </conditionalFormatting>
  <conditionalFormatting sqref="Q7">
    <cfRule type="expression" dxfId="1906" priority="47">
      <formula>Q7&gt;0</formula>
    </cfRule>
    <cfRule type="expression" dxfId="1905" priority="48">
      <formula>Q7&lt;0</formula>
    </cfRule>
  </conditionalFormatting>
  <conditionalFormatting sqref="Q8">
    <cfRule type="expression" dxfId="1904" priority="45">
      <formula>Q8&gt;0</formula>
    </cfRule>
    <cfRule type="expression" dxfId="1903" priority="46">
      <formula>Q8&lt;0</formula>
    </cfRule>
  </conditionalFormatting>
  <conditionalFormatting sqref="F34:F41 F43:F51">
    <cfRule type="expression" dxfId="1902" priority="43">
      <formula>F34&gt;0</formula>
    </cfRule>
    <cfRule type="expression" dxfId="1901" priority="44">
      <formula>F34&lt;0</formula>
    </cfRule>
  </conditionalFormatting>
  <conditionalFormatting sqref="H34:H51">
    <cfRule type="expression" dxfId="1900" priority="41">
      <formula>H34&gt;0</formula>
    </cfRule>
    <cfRule type="expression" dxfId="1899" priority="42">
      <formula>H34&lt;0</formula>
    </cfRule>
  </conditionalFormatting>
  <conditionalFormatting sqref="Q10">
    <cfRule type="expression" dxfId="1898" priority="39">
      <formula>Q10&gt;0</formula>
    </cfRule>
    <cfRule type="expression" dxfId="1897" priority="40">
      <formula>Q10&lt;0</formula>
    </cfRule>
  </conditionalFormatting>
  <conditionalFormatting sqref="J25">
    <cfRule type="expression" dxfId="1896" priority="37">
      <formula>J25&gt;0</formula>
    </cfRule>
    <cfRule type="expression" dxfId="1895" priority="38">
      <formula>J25&lt;0</formula>
    </cfRule>
  </conditionalFormatting>
  <conditionalFormatting sqref="K25:K29 K31:K38">
    <cfRule type="expression" dxfId="1894" priority="35">
      <formula>K25&gt;0</formula>
    </cfRule>
    <cfRule type="expression" dxfId="1893" priority="36">
      <formula>K25&lt;0</formula>
    </cfRule>
  </conditionalFormatting>
  <conditionalFormatting sqref="L25:L38">
    <cfRule type="expression" dxfId="1892" priority="33">
      <formula>L25&gt;0</formula>
    </cfRule>
    <cfRule type="expression" dxfId="1891" priority="34">
      <formula>L25&lt;0</formula>
    </cfRule>
  </conditionalFormatting>
  <conditionalFormatting sqref="F89:F110">
    <cfRule type="expression" dxfId="1890" priority="31">
      <formula>F89&gt;0</formula>
    </cfRule>
    <cfRule type="expression" dxfId="1889" priority="32">
      <formula>F89&lt;0</formula>
    </cfRule>
  </conditionalFormatting>
  <conditionalFormatting sqref="H89:H110">
    <cfRule type="expression" dxfId="1888" priority="29">
      <formula>H89&gt;0</formula>
    </cfRule>
    <cfRule type="expression" dxfId="1887" priority="30">
      <formula>H89&lt;0</formula>
    </cfRule>
  </conditionalFormatting>
  <conditionalFormatting sqref="J89:J102">
    <cfRule type="expression" dxfId="1886" priority="27">
      <formula>J89&gt;0</formula>
    </cfRule>
    <cfRule type="expression" dxfId="1885" priority="28">
      <formula>J89&lt;0</formula>
    </cfRule>
  </conditionalFormatting>
  <conditionalFormatting sqref="K89:K102">
    <cfRule type="expression" dxfId="1884" priority="25">
      <formula>K89&gt;0</formula>
    </cfRule>
    <cfRule type="expression" dxfId="1883" priority="26">
      <formula>K89&lt;0</formula>
    </cfRule>
  </conditionalFormatting>
  <conditionalFormatting sqref="L89:L102">
    <cfRule type="expression" dxfId="1882" priority="23">
      <formula>L89&gt;0</formula>
    </cfRule>
    <cfRule type="expression" dxfId="1881" priority="24">
      <formula>L89&lt;0</formula>
    </cfRule>
  </conditionalFormatting>
  <conditionalFormatting sqref="F25:F27">
    <cfRule type="expression" dxfId="1880" priority="21">
      <formula>F25&gt;0</formula>
    </cfRule>
    <cfRule type="expression" dxfId="1879" priority="22">
      <formula>F25&lt;0</formula>
    </cfRule>
  </conditionalFormatting>
  <conditionalFormatting sqref="H25:H27">
    <cfRule type="expression" dxfId="1878" priority="19">
      <formula>H25&gt;0</formula>
    </cfRule>
    <cfRule type="expression" dxfId="1877" priority="20">
      <formula>H25&lt;0</formula>
    </cfRule>
  </conditionalFormatting>
  <conditionalFormatting sqref="F28:F33">
    <cfRule type="expression" dxfId="1876" priority="17">
      <formula>F28&gt;0</formula>
    </cfRule>
    <cfRule type="expression" dxfId="1875" priority="18">
      <formula>F28&lt;0</formula>
    </cfRule>
  </conditionalFormatting>
  <conditionalFormatting sqref="H28:H33">
    <cfRule type="expression" dxfId="1874" priority="15">
      <formula>H28&gt;0</formula>
    </cfRule>
    <cfRule type="expression" dxfId="1873" priority="16">
      <formula>H28&lt;0</formula>
    </cfRule>
  </conditionalFormatting>
  <conditionalFormatting sqref="F42">
    <cfRule type="expression" dxfId="1872" priority="13">
      <formula>F42&gt;0</formula>
    </cfRule>
    <cfRule type="expression" dxfId="1871" priority="14">
      <formula>F42&lt;0</formula>
    </cfRule>
  </conditionalFormatting>
  <conditionalFormatting sqref="J48">
    <cfRule type="expression" dxfId="1870" priority="11">
      <formula>J48&gt;0</formula>
    </cfRule>
    <cfRule type="expression" dxfId="1869" priority="12">
      <formula>J48&lt;0</formula>
    </cfRule>
  </conditionalFormatting>
  <conditionalFormatting sqref="J34:J41 J43:J47">
    <cfRule type="expression" dxfId="1868" priority="9">
      <formula>J34&gt;0</formula>
    </cfRule>
    <cfRule type="expression" dxfId="1867" priority="10">
      <formula>J34&lt;0</formula>
    </cfRule>
  </conditionalFormatting>
  <conditionalFormatting sqref="J26:J27">
    <cfRule type="expression" dxfId="1866" priority="7">
      <formula>J26&gt;0</formula>
    </cfRule>
    <cfRule type="expression" dxfId="1865" priority="8">
      <formula>J26&lt;0</formula>
    </cfRule>
  </conditionalFormatting>
  <conditionalFormatting sqref="J28:J33">
    <cfRule type="expression" dxfId="1864" priority="5">
      <formula>J28&gt;0</formula>
    </cfRule>
    <cfRule type="expression" dxfId="1863" priority="6">
      <formula>J28&lt;0</formula>
    </cfRule>
  </conditionalFormatting>
  <conditionalFormatting sqref="J42">
    <cfRule type="expression" dxfId="1862" priority="3">
      <formula>J42&gt;0</formula>
    </cfRule>
    <cfRule type="expression" dxfId="1861" priority="4">
      <formula>J42&lt;0</formula>
    </cfRule>
  </conditionalFormatting>
  <conditionalFormatting sqref="J49">
    <cfRule type="expression" dxfId="1860" priority="1">
      <formula>J49&gt;0</formula>
    </cfRule>
    <cfRule type="expression" dxfId="1859"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29.419699999999999</v>
      </c>
      <c r="R4" s="420">
        <v>-8.0000000000000002E-3</v>
      </c>
      <c r="T4" s="688"/>
      <c r="U4" s="30"/>
    </row>
    <row r="5" spans="1:21" x14ac:dyDescent="0.25">
      <c r="B5" s="70"/>
      <c r="C5" s="4"/>
      <c r="D5" s="3"/>
      <c r="E5" s="3"/>
      <c r="F5" s="3"/>
      <c r="G5" s="70"/>
      <c r="H5" s="159"/>
      <c r="I5" s="3"/>
      <c r="J5" s="3"/>
      <c r="K5" s="3"/>
      <c r="L5" s="70"/>
      <c r="M5" s="3"/>
      <c r="O5" s="11" t="s">
        <v>67</v>
      </c>
      <c r="Q5" s="3">
        <f>Q4*Q2</f>
        <v>2941.97</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1188.2299999999982</v>
      </c>
      <c r="R7" s="29">
        <v>43712</v>
      </c>
    </row>
    <row r="8" spans="1:21" x14ac:dyDescent="0.25">
      <c r="B8" s="70"/>
      <c r="C8" s="4"/>
      <c r="D8" s="3"/>
      <c r="E8" s="3"/>
      <c r="F8" s="3"/>
      <c r="G8" s="4"/>
      <c r="H8" s="159"/>
      <c r="I8" s="3"/>
      <c r="J8" s="3"/>
      <c r="K8" s="3"/>
      <c r="L8" s="4"/>
      <c r="M8" s="4"/>
      <c r="O8" s="11" t="s">
        <v>179</v>
      </c>
      <c r="P8" s="33"/>
      <c r="Q8" s="2">
        <f>K18+M18-F18+Q2*Q4</f>
        <v>103.9699999999998</v>
      </c>
    </row>
    <row r="9" spans="1:21" x14ac:dyDescent="0.25">
      <c r="B9" s="4"/>
      <c r="C9" s="4"/>
      <c r="D9" s="3"/>
      <c r="E9" s="3"/>
      <c r="F9" s="3"/>
      <c r="G9" s="4"/>
      <c r="H9" s="159"/>
      <c r="I9" s="3"/>
      <c r="J9" s="3"/>
      <c r="K9" s="3"/>
      <c r="L9" s="4"/>
      <c r="M9" s="4"/>
      <c r="O9" s="11" t="s">
        <v>204</v>
      </c>
      <c r="Q9" s="132">
        <f>IF(Q2=0, 0, Q8/Q6)</f>
        <v>3.6634954193093656E-2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8.9735789284051168E-2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32.361670000000004</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32.067473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31.773275999999999</v>
      </c>
    </row>
    <row r="20" spans="1:16" x14ac:dyDescent="0.25">
      <c r="O20" s="79">
        <v>1.07</v>
      </c>
      <c r="P20" s="79">
        <f t="shared" si="0"/>
        <v>31.479079000000002</v>
      </c>
    </row>
    <row r="21" spans="1:16" x14ac:dyDescent="0.25">
      <c r="O21" s="79">
        <v>1.06</v>
      </c>
      <c r="P21" s="79">
        <f t="shared" si="0"/>
        <v>31.184882000000002</v>
      </c>
    </row>
    <row r="22" spans="1:16" x14ac:dyDescent="0.25">
      <c r="O22" s="79">
        <v>1.05</v>
      </c>
      <c r="P22" s="79">
        <f t="shared" si="0"/>
        <v>30.890685000000001</v>
      </c>
    </row>
    <row r="23" spans="1:16" x14ac:dyDescent="0.25">
      <c r="O23" s="79">
        <v>1.04</v>
      </c>
      <c r="P23" s="79">
        <f t="shared" si="0"/>
        <v>30.596488000000001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30.302291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30.008094</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29.713896999999999</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29.419699999999999</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29.125502999999998</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28.831305999999998</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28.537108999999997</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28.242911999999997</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27.948714999999996</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27.654517999999996</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27.360320999999999</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27.066123999999999</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26.771927000000002</v>
      </c>
    </row>
    <row r="37" spans="1:17" x14ac:dyDescent="0.25">
      <c r="B37" s="162">
        <v>43243</v>
      </c>
      <c r="C37" s="10"/>
      <c r="D37" s="39"/>
      <c r="E37" s="39">
        <v>33.29</v>
      </c>
      <c r="F37" s="39">
        <v>827.94</v>
      </c>
      <c r="G37" s="39"/>
      <c r="H37" s="177"/>
      <c r="I37" s="39"/>
      <c r="J37" s="39">
        <f t="shared" si="4"/>
        <v>827.94</v>
      </c>
      <c r="K37" s="39"/>
      <c r="L37" s="39"/>
      <c r="O37" s="79">
        <v>0.9</v>
      </c>
      <c r="P37" s="79">
        <f t="shared" si="0"/>
        <v>26.477730000000001</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58" priority="45">
      <formula>F47&gt;0</formula>
    </cfRule>
    <cfRule type="expression" dxfId="1857" priority="46">
      <formula>F47&lt;0</formula>
    </cfRule>
  </conditionalFormatting>
  <conditionalFormatting sqref="Q7">
    <cfRule type="expression" dxfId="1856" priority="43">
      <formula>Q7&gt;0</formula>
    </cfRule>
    <cfRule type="expression" dxfId="1855" priority="44">
      <formula>Q7&lt;0</formula>
    </cfRule>
  </conditionalFormatting>
  <conditionalFormatting sqref="Q8">
    <cfRule type="expression" dxfId="1854" priority="41">
      <formula>Q8&gt;0</formula>
    </cfRule>
    <cfRule type="expression" dxfId="1853" priority="42">
      <formula>Q8&lt;0</formula>
    </cfRule>
  </conditionalFormatting>
  <conditionalFormatting sqref="F32:F38 F41 F43:F46">
    <cfRule type="expression" dxfId="1852" priority="39">
      <formula>F32&gt;0</formula>
    </cfRule>
    <cfRule type="expression" dxfId="1851" priority="40">
      <formula>F32&lt;0</formula>
    </cfRule>
  </conditionalFormatting>
  <conditionalFormatting sqref="H32:H38 H41 H43:H46">
    <cfRule type="expression" dxfId="1850" priority="37">
      <formula>H32&gt;0</formula>
    </cfRule>
    <cfRule type="expression" dxfId="1849" priority="38">
      <formula>H32&lt;0</formula>
    </cfRule>
  </conditionalFormatting>
  <conditionalFormatting sqref="Q10">
    <cfRule type="expression" dxfId="1848" priority="35">
      <formula>Q10&gt;0</formula>
    </cfRule>
    <cfRule type="expression" dxfId="1847" priority="36">
      <formula>Q10&lt;0</formula>
    </cfRule>
  </conditionalFormatting>
  <conditionalFormatting sqref="J25:J41">
    <cfRule type="expression" dxfId="1846" priority="33">
      <formula>J25&gt;0</formula>
    </cfRule>
    <cfRule type="expression" dxfId="1845" priority="34">
      <formula>J25&lt;0</formula>
    </cfRule>
  </conditionalFormatting>
  <conditionalFormatting sqref="K25:K38">
    <cfRule type="expression" dxfId="1844" priority="31">
      <formula>K25&gt;0</formula>
    </cfRule>
    <cfRule type="expression" dxfId="1843" priority="32">
      <formula>K25&lt;0</formula>
    </cfRule>
  </conditionalFormatting>
  <conditionalFormatting sqref="L25:L38">
    <cfRule type="expression" dxfId="1842" priority="29">
      <formula>L25&gt;0</formula>
    </cfRule>
    <cfRule type="expression" dxfId="1841" priority="30">
      <formula>L25&lt;0</formula>
    </cfRule>
  </conditionalFormatting>
  <conditionalFormatting sqref="F89:F110">
    <cfRule type="expression" dxfId="1840" priority="27">
      <formula>F89&gt;0</formula>
    </cfRule>
    <cfRule type="expression" dxfId="1839" priority="28">
      <formula>F89&lt;0</formula>
    </cfRule>
  </conditionalFormatting>
  <conditionalFormatting sqref="H89:H110">
    <cfRule type="expression" dxfId="1838" priority="25">
      <formula>H89&gt;0</formula>
    </cfRule>
    <cfRule type="expression" dxfId="1837" priority="26">
      <formula>H89&lt;0</formula>
    </cfRule>
  </conditionalFormatting>
  <conditionalFormatting sqref="J89:J102">
    <cfRule type="expression" dxfId="1836" priority="23">
      <formula>J89&gt;0</formula>
    </cfRule>
    <cfRule type="expression" dxfId="1835" priority="24">
      <formula>J89&lt;0</formula>
    </cfRule>
  </conditionalFormatting>
  <conditionalFormatting sqref="K89:K102">
    <cfRule type="expression" dxfId="1834" priority="21">
      <formula>K89&gt;0</formula>
    </cfRule>
    <cfRule type="expression" dxfId="1833" priority="22">
      <formula>K89&lt;0</formula>
    </cfRule>
  </conditionalFormatting>
  <conditionalFormatting sqref="L89:L102">
    <cfRule type="expression" dxfId="1832" priority="19">
      <formula>L89&gt;0</formula>
    </cfRule>
    <cfRule type="expression" dxfId="1831" priority="20">
      <formula>L89&lt;0</formula>
    </cfRule>
  </conditionalFormatting>
  <conditionalFormatting sqref="F25:F28">
    <cfRule type="expression" dxfId="1830" priority="17">
      <formula>F25&gt;0</formula>
    </cfRule>
    <cfRule type="expression" dxfId="1829" priority="18">
      <formula>F25&lt;0</formula>
    </cfRule>
  </conditionalFormatting>
  <conditionalFormatting sqref="H25:H28">
    <cfRule type="expression" dxfId="1828" priority="15">
      <formula>H25&gt;0</formula>
    </cfRule>
    <cfRule type="expression" dxfId="1827" priority="16">
      <formula>H25&lt;0</formula>
    </cfRule>
  </conditionalFormatting>
  <conditionalFormatting sqref="F29:F31">
    <cfRule type="expression" dxfId="1826" priority="13">
      <formula>F29&gt;0</formula>
    </cfRule>
    <cfRule type="expression" dxfId="1825" priority="14">
      <formula>F29&lt;0</formula>
    </cfRule>
  </conditionalFormatting>
  <conditionalFormatting sqref="H29:H31">
    <cfRule type="expression" dxfId="1824" priority="11">
      <formula>H29&gt;0</formula>
    </cfRule>
    <cfRule type="expression" dxfId="1823" priority="12">
      <formula>H29&lt;0</formula>
    </cfRule>
  </conditionalFormatting>
  <conditionalFormatting sqref="F39:F40">
    <cfRule type="expression" dxfId="1822" priority="9">
      <formula>F39&gt;0</formula>
    </cfRule>
    <cfRule type="expression" dxfId="1821" priority="10">
      <formula>F39&lt;0</formula>
    </cfRule>
  </conditionalFormatting>
  <conditionalFormatting sqref="H39:H40">
    <cfRule type="expression" dxfId="1820" priority="7">
      <formula>H39&gt;0</formula>
    </cfRule>
    <cfRule type="expression" dxfId="1819" priority="8">
      <formula>H39&lt;0</formula>
    </cfRule>
  </conditionalFormatting>
  <conditionalFormatting sqref="F42">
    <cfRule type="expression" dxfId="1818" priority="5">
      <formula>F42&gt;0</formula>
    </cfRule>
    <cfRule type="expression" dxfId="1817" priority="6">
      <formula>F42&lt;0</formula>
    </cfRule>
  </conditionalFormatting>
  <conditionalFormatting sqref="H42">
    <cfRule type="expression" dxfId="1816" priority="3">
      <formula>H42&gt;0</formula>
    </cfRule>
    <cfRule type="expression" dxfId="1815" priority="4">
      <formula>H42&lt;0</formula>
    </cfRule>
  </conditionalFormatting>
  <conditionalFormatting sqref="J42">
    <cfRule type="expression" dxfId="1814" priority="1">
      <formula>J42&gt;0</formula>
    </cfRule>
    <cfRule type="expression" dxfId="1813"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12" priority="39">
      <formula>F47&gt;0</formula>
    </cfRule>
    <cfRule type="expression" dxfId="1811" priority="40">
      <formula>F47&lt;0</formula>
    </cfRule>
  </conditionalFormatting>
  <conditionalFormatting sqref="Q7">
    <cfRule type="expression" dxfId="1810" priority="37">
      <formula>Q7&gt;0</formula>
    </cfRule>
    <cfRule type="expression" dxfId="1809" priority="38">
      <formula>Q7&lt;0</formula>
    </cfRule>
  </conditionalFormatting>
  <conditionalFormatting sqref="Q8">
    <cfRule type="expression" dxfId="1808" priority="35">
      <formula>Q8&gt;0</formula>
    </cfRule>
    <cfRule type="expression" dxfId="1807" priority="36">
      <formula>Q8&lt;0</formula>
    </cfRule>
  </conditionalFormatting>
  <conditionalFormatting sqref="F30:F33 F38:F46">
    <cfRule type="expression" dxfId="1806" priority="33">
      <formula>F30&gt;0</formula>
    </cfRule>
    <cfRule type="expression" dxfId="1805" priority="34">
      <formula>F30&lt;0</formula>
    </cfRule>
  </conditionalFormatting>
  <conditionalFormatting sqref="H30:H33 H37:H46">
    <cfRule type="expression" dxfId="1804" priority="31">
      <formula>H30&gt;0</formula>
    </cfRule>
    <cfRule type="expression" dxfId="1803" priority="32">
      <formula>H30&lt;0</formula>
    </cfRule>
  </conditionalFormatting>
  <conditionalFormatting sqref="Q10">
    <cfRule type="expression" dxfId="1802" priority="29">
      <formula>Q10&gt;0</formula>
    </cfRule>
    <cfRule type="expression" dxfId="1801" priority="30">
      <formula>Q10&lt;0</formula>
    </cfRule>
  </conditionalFormatting>
  <conditionalFormatting sqref="K25:K38">
    <cfRule type="expression" dxfId="1800" priority="25">
      <formula>K25&gt;0</formula>
    </cfRule>
    <cfRule type="expression" dxfId="1799" priority="26">
      <formula>K25&lt;0</formula>
    </cfRule>
  </conditionalFormatting>
  <conditionalFormatting sqref="L25:L38">
    <cfRule type="expression" dxfId="1798" priority="23">
      <formula>L25&gt;0</formula>
    </cfRule>
    <cfRule type="expression" dxfId="1797" priority="24">
      <formula>L25&lt;0</formula>
    </cfRule>
  </conditionalFormatting>
  <conditionalFormatting sqref="F89:F110">
    <cfRule type="expression" dxfId="1796" priority="21">
      <formula>F89&gt;0</formula>
    </cfRule>
    <cfRule type="expression" dxfId="1795" priority="22">
      <formula>F89&lt;0</formula>
    </cfRule>
  </conditionalFormatting>
  <conditionalFormatting sqref="H89:H110">
    <cfRule type="expression" dxfId="1794" priority="19">
      <formula>H89&gt;0</formula>
    </cfRule>
    <cfRule type="expression" dxfId="1793" priority="20">
      <formula>H89&lt;0</formula>
    </cfRule>
  </conditionalFormatting>
  <conditionalFormatting sqref="J89:J102">
    <cfRule type="expression" dxfId="1792" priority="17">
      <formula>J89&gt;0</formula>
    </cfRule>
    <cfRule type="expression" dxfId="1791" priority="18">
      <formula>J89&lt;0</formula>
    </cfRule>
  </conditionalFormatting>
  <conditionalFormatting sqref="K89:K102">
    <cfRule type="expression" dxfId="1790" priority="15">
      <formula>K89&gt;0</formula>
    </cfRule>
    <cfRule type="expression" dxfId="1789" priority="16">
      <formula>K89&lt;0</formula>
    </cfRule>
  </conditionalFormatting>
  <conditionalFormatting sqref="L89:L102">
    <cfRule type="expression" dxfId="1788" priority="13">
      <formula>L89&gt;0</formula>
    </cfRule>
    <cfRule type="expression" dxfId="1787" priority="14">
      <formula>L89&lt;0</formula>
    </cfRule>
  </conditionalFormatting>
  <conditionalFormatting sqref="F25:F29">
    <cfRule type="expression" dxfId="1786" priority="11">
      <formula>F25&gt;0</formula>
    </cfRule>
    <cfRule type="expression" dxfId="1785" priority="12">
      <formula>F25&lt;0</formula>
    </cfRule>
  </conditionalFormatting>
  <conditionalFormatting sqref="H25:H29">
    <cfRule type="expression" dxfId="1784" priority="9">
      <formula>H25&gt;0</formula>
    </cfRule>
    <cfRule type="expression" dxfId="1783" priority="10">
      <formula>H25&lt;0</formula>
    </cfRule>
  </conditionalFormatting>
  <conditionalFormatting sqref="F34:F37">
    <cfRule type="expression" dxfId="1782" priority="7">
      <formula>F34&gt;0</formula>
    </cfRule>
    <cfRule type="expression" dxfId="1781" priority="8">
      <formula>F34&lt;0</formula>
    </cfRule>
  </conditionalFormatting>
  <conditionalFormatting sqref="H34:H36">
    <cfRule type="expression" dxfId="1780" priority="5">
      <formula>H34&gt;0</formula>
    </cfRule>
    <cfRule type="expression" dxfId="1779" priority="6">
      <formula>H34&lt;0</formula>
    </cfRule>
  </conditionalFormatting>
  <conditionalFormatting sqref="J39">
    <cfRule type="expression" dxfId="1778" priority="3">
      <formula>J39&gt;0</formula>
    </cfRule>
    <cfRule type="expression" dxfId="1777" priority="4">
      <formula>J39&lt;0</formula>
    </cfRule>
  </conditionalFormatting>
  <conditionalFormatting sqref="J25:J38">
    <cfRule type="expression" dxfId="1776" priority="1">
      <formula>J25&gt;0</formula>
    </cfRule>
    <cfRule type="expression" dxfId="1775"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74" priority="57">
      <formula>F27&gt;0</formula>
    </cfRule>
    <cfRule type="expression" dxfId="1773" priority="58">
      <formula>F27&lt;0</formula>
    </cfRule>
  </conditionalFormatting>
  <conditionalFormatting sqref="H28:H33">
    <cfRule type="expression" dxfId="1772" priority="53">
      <formula>H28&gt;0</formula>
    </cfRule>
    <cfRule type="expression" dxfId="1771" priority="54">
      <formula>H28&lt;0</formula>
    </cfRule>
  </conditionalFormatting>
  <conditionalFormatting sqref="F24:F26">
    <cfRule type="expression" dxfId="1770" priority="39">
      <formula>F24&gt;0</formula>
    </cfRule>
    <cfRule type="expression" dxfId="1769" priority="40">
      <formula>F24&lt;0</formula>
    </cfRule>
  </conditionalFormatting>
  <conditionalFormatting sqref="Q8">
    <cfRule type="expression" dxfId="1768" priority="33">
      <formula>Q8&gt;0</formula>
    </cfRule>
    <cfRule type="expression" dxfId="1767" priority="34">
      <formula>Q8&lt;0</formula>
    </cfRule>
  </conditionalFormatting>
  <conditionalFormatting sqref="Q7">
    <cfRule type="expression" dxfId="1766" priority="35">
      <formula>Q7&gt;0</formula>
    </cfRule>
    <cfRule type="expression" dxfId="1765" priority="36">
      <formula>Q7&lt;0</formula>
    </cfRule>
  </conditionalFormatting>
  <conditionalFormatting sqref="F34">
    <cfRule type="expression" dxfId="1764" priority="31">
      <formula>F34&gt;0</formula>
    </cfRule>
    <cfRule type="expression" dxfId="1763" priority="32">
      <formula>F34&lt;0</formula>
    </cfRule>
  </conditionalFormatting>
  <conditionalFormatting sqref="H34">
    <cfRule type="expression" dxfId="1762" priority="29">
      <formula>H34&gt;0</formula>
    </cfRule>
    <cfRule type="expression" dxfId="1761" priority="30">
      <formula>H34&lt;0</formula>
    </cfRule>
  </conditionalFormatting>
  <conditionalFormatting sqref="M36">
    <cfRule type="expression" dxfId="1760" priority="19">
      <formula>M36&gt;0</formula>
    </cfRule>
    <cfRule type="expression" dxfId="1759" priority="20">
      <formula>M36&lt;0</formula>
    </cfRule>
  </conditionalFormatting>
  <conditionalFormatting sqref="Q10">
    <cfRule type="expression" dxfId="1758" priority="15">
      <formula>Q10&gt;0</formula>
    </cfRule>
    <cfRule type="expression" dxfId="1757" priority="16">
      <formula>Q10&lt;0</formula>
    </cfRule>
  </conditionalFormatting>
  <conditionalFormatting sqref="F23">
    <cfRule type="expression" dxfId="1756" priority="13">
      <formula>F23&gt;0</formula>
    </cfRule>
    <cfRule type="expression" dxfId="1755" priority="14">
      <formula>F23&lt;0</formula>
    </cfRule>
  </conditionalFormatting>
  <conditionalFormatting sqref="I25:J25">
    <cfRule type="expression" dxfId="1754" priority="9">
      <formula>I25&gt;0</formula>
    </cfRule>
    <cfRule type="expression" dxfId="1753" priority="10">
      <formula>I25&lt;0</formula>
    </cfRule>
  </conditionalFormatting>
  <conditionalFormatting sqref="I26:J27">
    <cfRule type="expression" dxfId="1752" priority="7">
      <formula>I26&gt;0</formula>
    </cfRule>
    <cfRule type="expression" dxfId="1751" priority="8">
      <formula>I26&lt;0</formula>
    </cfRule>
  </conditionalFormatting>
  <conditionalFormatting sqref="K25:K27">
    <cfRule type="expression" dxfId="1750" priority="5">
      <formula>K25&gt;0</formula>
    </cfRule>
    <cfRule type="expression" dxfId="1749" priority="6">
      <formula>K25&lt;0</formula>
    </cfRule>
  </conditionalFormatting>
  <conditionalFormatting sqref="I23:J23">
    <cfRule type="expression" dxfId="1748" priority="3">
      <formula>I23&gt;0</formula>
    </cfRule>
    <cfRule type="expression" dxfId="174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46.7</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9340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72.940000000002328</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72.940000000002328</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7.8708889334915648E-3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5.9957173447537468E-2</v>
      </c>
      <c r="R11">
        <v>0.7</v>
      </c>
      <c r="T11" s="1">
        <v>43285</v>
      </c>
      <c r="U11" t="s">
        <v>1130</v>
      </c>
    </row>
    <row r="12" spans="1:21" x14ac:dyDescent="0.25">
      <c r="H12" s="68"/>
      <c r="O12" s="11" t="s">
        <v>921</v>
      </c>
      <c r="Q12" s="1" t="s">
        <v>1401</v>
      </c>
    </row>
    <row r="13" spans="1:21" x14ac:dyDescent="0.25">
      <c r="H13" s="68"/>
      <c r="O13" s="11" t="s">
        <v>947</v>
      </c>
      <c r="Q13" s="2">
        <f>Q4/(3.94+4.03)*2</f>
        <v>11.718946047678795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51.370000000000005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50.903000000000006</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50.436000000000007</v>
      </c>
    </row>
    <row r="20" spans="1:21" x14ac:dyDescent="0.25">
      <c r="O20" s="79">
        <v>1.07</v>
      </c>
      <c r="P20" s="79">
        <f t="shared" si="2"/>
        <v>49.969000000000008</v>
      </c>
      <c r="T20" s="1">
        <v>43416</v>
      </c>
      <c r="U20" t="s">
        <v>1296</v>
      </c>
    </row>
    <row r="21" spans="1:21" x14ac:dyDescent="0.25">
      <c r="O21" s="79">
        <v>1.06</v>
      </c>
      <c r="P21" s="79">
        <f t="shared" si="2"/>
        <v>49.502000000000002</v>
      </c>
    </row>
    <row r="22" spans="1:21" x14ac:dyDescent="0.25">
      <c r="O22" s="79">
        <v>1.05</v>
      </c>
      <c r="P22" s="79">
        <f t="shared" si="2"/>
        <v>49.035000000000004</v>
      </c>
    </row>
    <row r="23" spans="1:21" x14ac:dyDescent="0.25">
      <c r="O23" s="79">
        <v>1.04</v>
      </c>
      <c r="P23" s="79">
        <f t="shared" si="2"/>
        <v>48.568000000000005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48.101000000000006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47.634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47.167000000000002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46.7</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46.233000000000004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45.766000000000005</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45.298999999999999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44.832000000000001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44.365000000000002</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43.898000000000003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43.431000000000004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42.964000000000006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42.497000000000007</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42.03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6" priority="51">
      <formula>F7&gt;0</formula>
    </cfRule>
    <cfRule type="expression" dxfId="1745" priority="52">
      <formula>F7&lt;0</formula>
    </cfRule>
  </conditionalFormatting>
  <conditionalFormatting sqref="Q8">
    <cfRule type="expression" dxfId="1744" priority="49">
      <formula>Q8&gt;0</formula>
    </cfRule>
    <cfRule type="expression" dxfId="1743" priority="50">
      <formula>Q8&lt;0</formula>
    </cfRule>
  </conditionalFormatting>
  <conditionalFormatting sqref="Q10">
    <cfRule type="expression" dxfId="1742" priority="43">
      <formula>Q10&gt;0</formula>
    </cfRule>
    <cfRule type="expression" dxfId="1741" priority="44">
      <formula>Q10&lt;0</formula>
    </cfRule>
  </conditionalFormatting>
  <conditionalFormatting sqref="K25:K39">
    <cfRule type="expression" dxfId="1740" priority="39">
      <formula>K25&gt;0</formula>
    </cfRule>
    <cfRule type="expression" dxfId="1739" priority="40">
      <formula>K25&lt;0</formula>
    </cfRule>
  </conditionalFormatting>
  <conditionalFormatting sqref="L25">
    <cfRule type="expression" dxfId="1738" priority="37">
      <formula>L25&gt;0</formula>
    </cfRule>
    <cfRule type="expression" dxfId="1737" priority="38">
      <formula>L25&lt;0</formula>
    </cfRule>
  </conditionalFormatting>
  <conditionalFormatting sqref="F95:F116">
    <cfRule type="expression" dxfId="1736" priority="35">
      <formula>F95&gt;0</formula>
    </cfRule>
    <cfRule type="expression" dxfId="1735" priority="36">
      <formula>F95&lt;0</formula>
    </cfRule>
  </conditionalFormatting>
  <conditionalFormatting sqref="H95:H116">
    <cfRule type="expression" dxfId="1734" priority="33">
      <formula>H95&gt;0</formula>
    </cfRule>
    <cfRule type="expression" dxfId="1733" priority="34">
      <formula>H95&lt;0</formula>
    </cfRule>
  </conditionalFormatting>
  <conditionalFormatting sqref="J95:J108">
    <cfRule type="expression" dxfId="1732" priority="31">
      <formula>J95&gt;0</formula>
    </cfRule>
    <cfRule type="expression" dxfId="1731" priority="32">
      <formula>J95&lt;0</formula>
    </cfRule>
  </conditionalFormatting>
  <conditionalFormatting sqref="K95:K108">
    <cfRule type="expression" dxfId="1730" priority="29">
      <formula>K95&gt;0</formula>
    </cfRule>
    <cfRule type="expression" dxfId="1729" priority="30">
      <formula>K95&lt;0</formula>
    </cfRule>
  </conditionalFormatting>
  <conditionalFormatting sqref="L95:L108">
    <cfRule type="expression" dxfId="1728" priority="27">
      <formula>L95&gt;0</formula>
    </cfRule>
    <cfRule type="expression" dxfId="1727" priority="28">
      <formula>L95&lt;0</formula>
    </cfRule>
  </conditionalFormatting>
  <conditionalFormatting sqref="F25 F29">
    <cfRule type="expression" dxfId="1726" priority="25">
      <formula>F25&gt;0</formula>
    </cfRule>
    <cfRule type="expression" dxfId="1725" priority="26">
      <formula>F25&lt;0</formula>
    </cfRule>
  </conditionalFormatting>
  <conditionalFormatting sqref="H25 H29">
    <cfRule type="expression" dxfId="1724" priority="23">
      <formula>H25&gt;0</formula>
    </cfRule>
    <cfRule type="expression" dxfId="1723" priority="24">
      <formula>H25&lt;0</formula>
    </cfRule>
  </conditionalFormatting>
  <conditionalFormatting sqref="F26:F28">
    <cfRule type="expression" dxfId="1722" priority="21">
      <formula>F26&gt;0</formula>
    </cfRule>
    <cfRule type="expression" dxfId="1721" priority="22">
      <formula>F26&lt;0</formula>
    </cfRule>
  </conditionalFormatting>
  <conditionalFormatting sqref="H26:H28">
    <cfRule type="expression" dxfId="1720" priority="19">
      <formula>H26&gt;0</formula>
    </cfRule>
    <cfRule type="expression" dxfId="1719" priority="20">
      <formula>H26&lt;0</formula>
    </cfRule>
  </conditionalFormatting>
  <conditionalFormatting sqref="J25:J49">
    <cfRule type="expression" dxfId="1718" priority="15">
      <formula>J25&gt;0</formula>
    </cfRule>
    <cfRule type="expression" dxfId="1717" priority="16">
      <formula>J25&lt;0</formula>
    </cfRule>
  </conditionalFormatting>
  <conditionalFormatting sqref="J50:J61">
    <cfRule type="expression" dxfId="1716" priority="13">
      <formula>J50&gt;0</formula>
    </cfRule>
    <cfRule type="expression" dxfId="1715" priority="14">
      <formula>J50&lt;0</formula>
    </cfRule>
  </conditionalFormatting>
  <conditionalFormatting sqref="H62:H63 F62:F63">
    <cfRule type="expression" dxfId="1714" priority="5">
      <formula>F62&gt;0</formula>
    </cfRule>
    <cfRule type="expression" dxfId="1713" priority="6">
      <formula>F62&lt;0</formula>
    </cfRule>
  </conditionalFormatting>
  <conditionalFormatting sqref="J62:J65">
    <cfRule type="expression" dxfId="1712" priority="3">
      <formula>J62&gt;0</formula>
    </cfRule>
    <cfRule type="expression" dxfId="1711" priority="4">
      <formula>J62&lt;0</formula>
    </cfRule>
  </conditionalFormatting>
  <conditionalFormatting sqref="H64:H67 F64:F67">
    <cfRule type="expression" dxfId="1710" priority="1">
      <formula>F64&gt;0</formula>
    </cfRule>
    <cfRule type="expression" dxfId="170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08" priority="17">
      <formula>F38&gt;0</formula>
    </cfRule>
    <cfRule type="expression" dxfId="1707" priority="18">
      <formula>F38&lt;0</formula>
    </cfRule>
  </conditionalFormatting>
  <conditionalFormatting sqref="H38:H72">
    <cfRule type="expression" dxfId="1706" priority="9">
      <formula>H38&gt;0</formula>
    </cfRule>
    <cfRule type="expression" dxfId="1705" priority="10">
      <formula>H38&lt;0</formula>
    </cfRule>
  </conditionalFormatting>
  <conditionalFormatting sqref="F21:F37">
    <cfRule type="expression" dxfId="1704" priority="7">
      <formula>F21&gt;0</formula>
    </cfRule>
    <cfRule type="expression" dxfId="1703" priority="8">
      <formula>F21&lt;0</formula>
    </cfRule>
  </conditionalFormatting>
  <conditionalFormatting sqref="H21:H37">
    <cfRule type="expression" dxfId="1702" priority="5">
      <formula>H21&gt;0</formula>
    </cfRule>
    <cfRule type="expression" dxfId="1701" priority="6">
      <formula>H21&lt;0</formula>
    </cfRule>
  </conditionalFormatting>
  <conditionalFormatting sqref="Q8">
    <cfRule type="expression" dxfId="1700" priority="1">
      <formula>Q8&gt;0</formula>
    </cfRule>
    <cfRule type="expression" dxfId="1699" priority="2">
      <formula>Q8&lt;0</formula>
    </cfRule>
  </conditionalFormatting>
  <conditionalFormatting sqref="Q7">
    <cfRule type="expression" dxfId="1698" priority="3">
      <formula>Q7&gt;0</formula>
    </cfRule>
    <cfRule type="expression" dxfId="169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19.98</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13986</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6108.7000000000298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4656.4400000000314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0.49910606716715977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5.005005005005005E-3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11.417142857142858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21.978000000000002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21.778200000000002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21.578400000000002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21.378600000000002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21.178800000000003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20.979000000000003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20.779199999999999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20.5794</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20.3796</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20.1798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19.98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19.780200000000001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19.580400000000001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19.380600000000001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19.180800000000001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18.980999999999998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18.781199999999998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18.581400000000002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18.381600000000002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18.181800000000003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17.981999999999999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96" priority="182">
      <formula>F109&gt;0</formula>
    </cfRule>
    <cfRule type="expression" dxfId="1695" priority="183">
      <formula>F109&lt;0</formula>
    </cfRule>
  </conditionalFormatting>
  <conditionalFormatting sqref="Q7">
    <cfRule type="expression" dxfId="1694" priority="170">
      <formula>Q7&gt;0</formula>
    </cfRule>
    <cfRule type="expression" dxfId="1693" priority="171">
      <formula>Q7&lt;0</formula>
    </cfRule>
  </conditionalFormatting>
  <conditionalFormatting sqref="Q8">
    <cfRule type="expression" dxfId="1692" priority="168">
      <formula>Q8&gt;0</formula>
    </cfRule>
    <cfRule type="expression" dxfId="1691" priority="169">
      <formula>Q8&lt;0</formula>
    </cfRule>
  </conditionalFormatting>
  <conditionalFormatting sqref="F200:F212">
    <cfRule type="expression" dxfId="1690" priority="166">
      <formula>F200&gt;0</formula>
    </cfRule>
    <cfRule type="expression" dxfId="1689" priority="167">
      <formula>F200&lt;0</formula>
    </cfRule>
  </conditionalFormatting>
  <conditionalFormatting sqref="H200:H212">
    <cfRule type="expression" dxfId="1688" priority="164">
      <formula>H200&gt;0</formula>
    </cfRule>
    <cfRule type="expression" dxfId="1687" priority="165">
      <formula>H200&lt;0</formula>
    </cfRule>
  </conditionalFormatting>
  <conditionalFormatting sqref="H216:H219">
    <cfRule type="expression" dxfId="1686" priority="160">
      <formula>H216&gt;0</formula>
    </cfRule>
    <cfRule type="expression" dxfId="1685" priority="161">
      <formula>H216&lt;0</formula>
    </cfRule>
  </conditionalFormatting>
  <conditionalFormatting sqref="F216:F219">
    <cfRule type="expression" dxfId="1684" priority="162">
      <formula>F216&gt;0</formula>
    </cfRule>
    <cfRule type="expression" dxfId="1683" priority="163">
      <formula>F216&lt;0</formula>
    </cfRule>
  </conditionalFormatting>
  <conditionalFormatting sqref="M242">
    <cfRule type="expression" dxfId="1682" priority="158">
      <formula>M242&gt;0</formula>
    </cfRule>
    <cfRule type="expression" dxfId="1681" priority="159">
      <formula>M242&lt;0</formula>
    </cfRule>
  </conditionalFormatting>
  <conditionalFormatting sqref="F61:F62 F69:F106">
    <cfRule type="expression" dxfId="1680" priority="156">
      <formula>F61&gt;0</formula>
    </cfRule>
    <cfRule type="expression" dxfId="1679" priority="157">
      <formula>F61&lt;0</formula>
    </cfRule>
  </conditionalFormatting>
  <conditionalFormatting sqref="H61:H62 H69:H106">
    <cfRule type="expression" dxfId="1678" priority="154">
      <formula>H61&gt;0</formula>
    </cfRule>
    <cfRule type="expression" dxfId="1677" priority="155">
      <formula>H61&lt;0</formula>
    </cfRule>
  </conditionalFormatting>
  <conditionalFormatting sqref="Q10">
    <cfRule type="expression" dxfId="1676" priority="152">
      <formula>Q10&gt;0</formula>
    </cfRule>
    <cfRule type="expression" dxfId="1675" priority="153">
      <formula>Q10&lt;0</formula>
    </cfRule>
  </conditionalFormatting>
  <conditionalFormatting sqref="F63:F68">
    <cfRule type="expression" dxfId="1674" priority="150">
      <formula>F63&gt;0</formula>
    </cfRule>
    <cfRule type="expression" dxfId="1673" priority="151">
      <formula>F63&lt;0</formula>
    </cfRule>
  </conditionalFormatting>
  <conditionalFormatting sqref="H63:H68">
    <cfRule type="expression" dxfId="1672" priority="148">
      <formula>H63&gt;0</formula>
    </cfRule>
    <cfRule type="expression" dxfId="1671" priority="149">
      <formula>H63&lt;0</formula>
    </cfRule>
  </conditionalFormatting>
  <conditionalFormatting sqref="K66:K73">
    <cfRule type="expression" dxfId="1670" priority="146">
      <formula>K66&gt;0</formula>
    </cfRule>
    <cfRule type="expression" dxfId="1669" priority="147">
      <formula>K66&lt;0</formula>
    </cfRule>
  </conditionalFormatting>
  <conditionalFormatting sqref="K74:K106">
    <cfRule type="expression" dxfId="1668" priority="144">
      <formula>K74&gt;0</formula>
    </cfRule>
    <cfRule type="expression" dxfId="1667" priority="145">
      <formula>K74&lt;0</formula>
    </cfRule>
  </conditionalFormatting>
  <conditionalFormatting sqref="F107:F108">
    <cfRule type="expression" dxfId="1666" priority="141">
      <formula>F107&gt;0</formula>
    </cfRule>
    <cfRule type="expression" dxfId="1665" priority="142">
      <formula>F107&lt;0</formula>
    </cfRule>
  </conditionalFormatting>
  <conditionalFormatting sqref="H107:H108">
    <cfRule type="expression" dxfId="1664" priority="139">
      <formula>H107&gt;0</formula>
    </cfRule>
    <cfRule type="expression" dxfId="1663" priority="140">
      <formula>H107&lt;0</formula>
    </cfRule>
  </conditionalFormatting>
  <conditionalFormatting sqref="K107:K108">
    <cfRule type="expression" dxfId="1662" priority="137">
      <formula>K107&gt;0</formula>
    </cfRule>
    <cfRule type="expression" dxfId="1661" priority="138">
      <formula>K107&lt;0</formula>
    </cfRule>
  </conditionalFormatting>
  <conditionalFormatting sqref="F117:F119 H117:H119 K117:K119">
    <cfRule type="expression" dxfId="1660" priority="133">
      <formula>F117&gt;0</formula>
    </cfRule>
    <cfRule type="expression" dxfId="1659" priority="134">
      <formula>F117&lt;0</formula>
    </cfRule>
  </conditionalFormatting>
  <conditionalFormatting sqref="L109:L115 L197">
    <cfRule type="expression" dxfId="1658" priority="131">
      <formula>L109&gt;0</formula>
    </cfRule>
    <cfRule type="expression" dxfId="1657" priority="132">
      <formula>L109&lt;0</formula>
    </cfRule>
  </conditionalFormatting>
  <conditionalFormatting sqref="L66:L73">
    <cfRule type="expression" dxfId="1656" priority="129">
      <formula>L66&gt;0</formula>
    </cfRule>
    <cfRule type="expression" dxfId="1655" priority="130">
      <formula>L66&lt;0</formula>
    </cfRule>
  </conditionalFormatting>
  <conditionalFormatting sqref="L74:L106">
    <cfRule type="expression" dxfId="1654" priority="127">
      <formula>L74&gt;0</formula>
    </cfRule>
    <cfRule type="expression" dxfId="1653" priority="128">
      <formula>L74&lt;0</formula>
    </cfRule>
  </conditionalFormatting>
  <conditionalFormatting sqref="L107:L108">
    <cfRule type="expression" dxfId="1652" priority="125">
      <formula>L107&gt;0</formula>
    </cfRule>
    <cfRule type="expression" dxfId="1651" priority="126">
      <formula>L107&lt;0</formula>
    </cfRule>
  </conditionalFormatting>
  <conditionalFormatting sqref="L117:L119">
    <cfRule type="expression" dxfId="1650" priority="123">
      <formula>L117&gt;0</formula>
    </cfRule>
    <cfRule type="expression" dxfId="1649" priority="124">
      <formula>L117&lt;0</formula>
    </cfRule>
  </conditionalFormatting>
  <conditionalFormatting sqref="F126:F129 H126:H129">
    <cfRule type="expression" dxfId="1648" priority="121">
      <formula>F126&gt;0</formula>
    </cfRule>
    <cfRule type="expression" dxfId="1647" priority="122">
      <formula>F126&lt;0</formula>
    </cfRule>
  </conditionalFormatting>
  <conditionalFormatting sqref="K123:K125 F123:F125 H123:H125">
    <cfRule type="expression" dxfId="1646" priority="117">
      <formula>F123&gt;0</formula>
    </cfRule>
    <cfRule type="expression" dxfId="1645" priority="118">
      <formula>F123&lt;0</formula>
    </cfRule>
  </conditionalFormatting>
  <conditionalFormatting sqref="L123:L124">
    <cfRule type="expression" dxfId="1644" priority="115">
      <formula>L123&gt;0</formula>
    </cfRule>
    <cfRule type="expression" dxfId="1643" priority="116">
      <formula>L123&lt;0</formula>
    </cfRule>
  </conditionalFormatting>
  <conditionalFormatting sqref="K120:K122 F120:F122 H120:H122">
    <cfRule type="expression" dxfId="1642" priority="113">
      <formula>F120&gt;0</formula>
    </cfRule>
    <cfRule type="expression" dxfId="1641" priority="114">
      <formula>F120&lt;0</formula>
    </cfRule>
  </conditionalFormatting>
  <conditionalFormatting sqref="L121:L122">
    <cfRule type="expression" dxfId="1640" priority="111">
      <formula>L121&gt;0</formula>
    </cfRule>
    <cfRule type="expression" dxfId="1639" priority="112">
      <formula>L121&lt;0</formula>
    </cfRule>
  </conditionalFormatting>
  <conditionalFormatting sqref="H131:H134 F131:F134">
    <cfRule type="expression" dxfId="1638" priority="105">
      <formula>F131&gt;0</formula>
    </cfRule>
    <cfRule type="expression" dxfId="1637" priority="106">
      <formula>F131&lt;0</formula>
    </cfRule>
  </conditionalFormatting>
  <conditionalFormatting sqref="H135:H138 F135:F138">
    <cfRule type="expression" dxfId="1636" priority="101">
      <formula>F135&gt;0</formula>
    </cfRule>
    <cfRule type="expression" dxfId="1635" priority="102">
      <formula>F135&lt;0</formula>
    </cfRule>
  </conditionalFormatting>
  <conditionalFormatting sqref="F140:F145 H140:H145 K140:K145">
    <cfRule type="expression" dxfId="1634" priority="97">
      <formula>F140&gt;0</formula>
    </cfRule>
    <cfRule type="expression" dxfId="1633" priority="98">
      <formula>F140&lt;0</formula>
    </cfRule>
  </conditionalFormatting>
  <conditionalFormatting sqref="L144:L145">
    <cfRule type="expression" dxfId="1632" priority="91">
      <formula>L144&gt;0</formula>
    </cfRule>
    <cfRule type="expression" dxfId="1631" priority="92">
      <formula>L144&lt;0</formula>
    </cfRule>
  </conditionalFormatting>
  <conditionalFormatting sqref="F146:F148 H146:H148 K146:K149">
    <cfRule type="expression" dxfId="1630" priority="89">
      <formula>F146&gt;0</formula>
    </cfRule>
    <cfRule type="expression" dxfId="1629" priority="90">
      <formula>F146&lt;0</formula>
    </cfRule>
  </conditionalFormatting>
  <conditionalFormatting sqref="F149:F151 H149:H151 K150:K151">
    <cfRule type="expression" dxfId="1628" priority="85">
      <formula>F149&gt;0</formula>
    </cfRule>
    <cfRule type="expression" dxfId="1627" priority="86">
      <formula>F149&lt;0</formula>
    </cfRule>
  </conditionalFormatting>
  <conditionalFormatting sqref="F152:F154 H152:H154 K152:K154">
    <cfRule type="expression" dxfId="1626" priority="81">
      <formula>F152&gt;0</formula>
    </cfRule>
    <cfRule type="expression" dxfId="1625" priority="82">
      <formula>F152&lt;0</formula>
    </cfRule>
  </conditionalFormatting>
  <conditionalFormatting sqref="F155:F157 H155:H157 K155:K157">
    <cfRule type="expression" dxfId="1624" priority="77">
      <formula>F155&gt;0</formula>
    </cfRule>
    <cfRule type="expression" dxfId="1623" priority="78">
      <formula>F155&lt;0</formula>
    </cfRule>
  </conditionalFormatting>
  <conditionalFormatting sqref="F158:F160 H158:H160 K158:K160">
    <cfRule type="expression" dxfId="1622" priority="73">
      <formula>F158&gt;0</formula>
    </cfRule>
    <cfRule type="expression" dxfId="1621" priority="74">
      <formula>F158&lt;0</formula>
    </cfRule>
  </conditionalFormatting>
  <conditionalFormatting sqref="K162:K164 H162:H164 F162:F164">
    <cfRule type="expression" dxfId="1620" priority="69">
      <formula>F162&gt;0</formula>
    </cfRule>
    <cfRule type="expression" dxfId="1619" priority="70">
      <formula>F162&lt;0</formula>
    </cfRule>
  </conditionalFormatting>
  <conditionalFormatting sqref="K165 H165 F165">
    <cfRule type="expression" dxfId="1618" priority="65">
      <formula>F165&gt;0</formula>
    </cfRule>
    <cfRule type="expression" dxfId="1617" priority="66">
      <formula>F165&lt;0</formula>
    </cfRule>
  </conditionalFormatting>
  <conditionalFormatting sqref="H166:H168 F166:F168 K166:K168">
    <cfRule type="expression" dxfId="1616" priority="61">
      <formula>F166&gt;0</formula>
    </cfRule>
    <cfRule type="expression" dxfId="1615" priority="62">
      <formula>F166&lt;0</formula>
    </cfRule>
  </conditionalFormatting>
  <conditionalFormatting sqref="H170:H172 F170:F172 K170:K172">
    <cfRule type="expression" dxfId="1614" priority="53">
      <formula>F170&gt;0</formula>
    </cfRule>
    <cfRule type="expression" dxfId="1613" priority="54">
      <formula>F170&lt;0</formula>
    </cfRule>
  </conditionalFormatting>
  <conditionalFormatting sqref="K169 H169 F169">
    <cfRule type="expression" dxfId="1612" priority="49">
      <formula>F169&gt;0</formula>
    </cfRule>
    <cfRule type="expression" dxfId="1611" priority="50">
      <formula>F169&lt;0</formula>
    </cfRule>
  </conditionalFormatting>
  <conditionalFormatting sqref="K173:K174 H173:H174 F173:F174">
    <cfRule type="expression" dxfId="1610" priority="45">
      <formula>F173&gt;0</formula>
    </cfRule>
    <cfRule type="expression" dxfId="1609" priority="46">
      <formula>F173&lt;0</formula>
    </cfRule>
  </conditionalFormatting>
  <conditionalFormatting sqref="L174">
    <cfRule type="expression" dxfId="1608" priority="43">
      <formula>L174&gt;0</formula>
    </cfRule>
    <cfRule type="expression" dxfId="1607" priority="44">
      <formula>L174&lt;0</formula>
    </cfRule>
  </conditionalFormatting>
  <conditionalFormatting sqref="K175:K177 H175:H177 F175:F177">
    <cfRule type="expression" dxfId="1606" priority="41">
      <formula>F175&gt;0</formula>
    </cfRule>
    <cfRule type="expression" dxfId="1605" priority="42">
      <formula>F175&lt;0</formula>
    </cfRule>
  </conditionalFormatting>
  <conditionalFormatting sqref="L176">
    <cfRule type="expression" dxfId="1604" priority="39">
      <formula>L176&gt;0</formula>
    </cfRule>
    <cfRule type="expression" dxfId="1603" priority="40">
      <formula>L176&lt;0</formula>
    </cfRule>
  </conditionalFormatting>
  <conditionalFormatting sqref="K178 H178 F178">
    <cfRule type="expression" dxfId="1602" priority="37">
      <formula>F178&gt;0</formula>
    </cfRule>
    <cfRule type="expression" dxfId="1601" priority="38">
      <formula>F178&lt;0</formula>
    </cfRule>
  </conditionalFormatting>
  <conditionalFormatting sqref="L178">
    <cfRule type="expression" dxfId="1600" priority="35">
      <formula>L178&gt;0</formula>
    </cfRule>
    <cfRule type="expression" dxfId="1599" priority="36">
      <formula>L178&lt;0</formula>
    </cfRule>
  </conditionalFormatting>
  <conditionalFormatting sqref="H183:H185 F183:F185 K183:K185">
    <cfRule type="expression" dxfId="1598" priority="33">
      <formula>F183&gt;0</formula>
    </cfRule>
    <cfRule type="expression" dxfId="1597" priority="34">
      <formula>F183&lt;0</formula>
    </cfRule>
  </conditionalFormatting>
  <conditionalFormatting sqref="L184">
    <cfRule type="expression" dxfId="1596" priority="31">
      <formula>L184&gt;0</formula>
    </cfRule>
    <cfRule type="expression" dxfId="1595" priority="32">
      <formula>L184&lt;0</formula>
    </cfRule>
  </conditionalFormatting>
  <conditionalFormatting sqref="K182 H182 F182">
    <cfRule type="expression" dxfId="1594" priority="29">
      <formula>F182&gt;0</formula>
    </cfRule>
    <cfRule type="expression" dxfId="1593" priority="30">
      <formula>F182&lt;0</formula>
    </cfRule>
  </conditionalFormatting>
  <conditionalFormatting sqref="L182">
    <cfRule type="expression" dxfId="1592" priority="27">
      <formula>L182&gt;0</formula>
    </cfRule>
    <cfRule type="expression" dxfId="1591" priority="28">
      <formula>L182&lt;0</formula>
    </cfRule>
  </conditionalFormatting>
  <conditionalFormatting sqref="K179:K181 H179:H181 F179:F181">
    <cfRule type="expression" dxfId="1590" priority="25">
      <formula>F179&gt;0</formula>
    </cfRule>
    <cfRule type="expression" dxfId="1589" priority="26">
      <formula>F179&lt;0</formula>
    </cfRule>
  </conditionalFormatting>
  <conditionalFormatting sqref="L180">
    <cfRule type="expression" dxfId="1588" priority="23">
      <formula>L180&gt;0</formula>
    </cfRule>
    <cfRule type="expression" dxfId="1587" priority="24">
      <formula>L180&lt;0</formula>
    </cfRule>
  </conditionalFormatting>
  <conditionalFormatting sqref="K190 H190 F190">
    <cfRule type="expression" dxfId="1586" priority="21">
      <formula>F190&gt;0</formula>
    </cfRule>
    <cfRule type="expression" dxfId="1585" priority="22">
      <formula>F190&lt;0</formula>
    </cfRule>
  </conditionalFormatting>
  <conditionalFormatting sqref="L190">
    <cfRule type="expression" dxfId="1584" priority="19">
      <formula>L190&gt;0</formula>
    </cfRule>
    <cfRule type="expression" dxfId="1583" priority="20">
      <formula>L190&lt;0</formula>
    </cfRule>
  </conditionalFormatting>
  <conditionalFormatting sqref="K187:K189 H187:H189 F187:F189">
    <cfRule type="expression" dxfId="1582" priority="17">
      <formula>F187&gt;0</formula>
    </cfRule>
    <cfRule type="expression" dxfId="1581" priority="18">
      <formula>F187&lt;0</formula>
    </cfRule>
  </conditionalFormatting>
  <conditionalFormatting sqref="K186 H186 F186">
    <cfRule type="expression" dxfId="1580" priority="13">
      <formula>F186&gt;0</formula>
    </cfRule>
    <cfRule type="expression" dxfId="1579" priority="14">
      <formula>F186&lt;0</formula>
    </cfRule>
  </conditionalFormatting>
  <conditionalFormatting sqref="L186">
    <cfRule type="expression" dxfId="1578" priority="11">
      <formula>L186&gt;0</formula>
    </cfRule>
    <cfRule type="expression" dxfId="1577" priority="12">
      <formula>L186&lt;0</formula>
    </cfRule>
  </conditionalFormatting>
  <conditionalFormatting sqref="L195">
    <cfRule type="expression" dxfId="1576" priority="7">
      <formula>L195&gt;0</formula>
    </cfRule>
    <cfRule type="expression" dxfId="1575" priority="8">
      <formula>L195&lt;0</formula>
    </cfRule>
  </conditionalFormatting>
  <conditionalFormatting sqref="F192:F194 H192:H194 K192:K194">
    <cfRule type="expression" dxfId="1574" priority="5">
      <formula>F192&gt;0</formula>
    </cfRule>
    <cfRule type="expression" dxfId="1573" priority="6">
      <formula>F192&lt;0</formula>
    </cfRule>
  </conditionalFormatting>
  <conditionalFormatting sqref="L194">
    <cfRule type="expression" dxfId="1572" priority="3">
      <formula>L194&gt;0</formula>
    </cfRule>
    <cfRule type="expression" dxfId="1571" priority="4">
      <formula>L194&lt;0</formula>
    </cfRule>
  </conditionalFormatting>
  <conditionalFormatting sqref="L192">
    <cfRule type="expression" dxfId="1570" priority="1">
      <formula>L192&gt;0</formula>
    </cfRule>
    <cfRule type="expression" dxfId="1569"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401" activePane="bottomLeft" state="frozen"/>
      <selection pane="bottomLeft" activeCell="Q424" sqref="Q42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5" si="1">H3*I3-J3</f>
        <v>3119.93</v>
      </c>
      <c r="L3" s="70">
        <v>42846</v>
      </c>
      <c r="M3" s="43">
        <v>3.25</v>
      </c>
      <c r="O3" s="11" t="s">
        <v>58</v>
      </c>
      <c r="Q3" s="406">
        <f>IF(Q2=0, Q4, (F152-K152-M152)/Q2)</f>
        <v>11.014792307692293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12.88</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83720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71596.149999999907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26739.421000001719</v>
      </c>
      <c r="R7">
        <v>4500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12123.850000000093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0.1693366193573273</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1.5527950310559006E-2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20.444444444444446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15.713600000000001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15.584800000000001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15.456</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15.327199999999999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15.198399999999999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15.069599999999999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14.940799999999999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14.811999999999999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14.683199999999999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14.554399999999999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14.425600000000003</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14.296800000000003</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14.168000000000003</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14.039200000000001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13.910400000000001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13.781600000000001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13.652800000000001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13.524000000000001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13.395200000000001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13.266400000000001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13.137600000000001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13.008800000000001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12.88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12.751200000000001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12.622400000000001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12.493600000000001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12.364800000000001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12.236000000000001</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12.107200000000001</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11.978400000000001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11.849600000000001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11.720800000000001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11.592000000000001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11.463200000000001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11.3344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11.2056</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11.0768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10.948</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4"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43900</v>
      </c>
      <c r="D152" s="18"/>
      <c r="E152" s="18"/>
      <c r="F152" s="18">
        <f>SUM(F2:F151)</f>
        <v>708314.0199999999</v>
      </c>
      <c r="G152" s="14"/>
      <c r="H152" s="69">
        <f>SUM(H2:H151)</f>
        <v>37400</v>
      </c>
      <c r="I152" s="77"/>
      <c r="J152" s="18"/>
      <c r="K152" s="18">
        <f>SUM(K2:K151)</f>
        <v>634549.62</v>
      </c>
      <c r="L152" s="14"/>
      <c r="M152" s="18">
        <f>SUM(M2:M151)</f>
        <v>2168.25</v>
      </c>
    </row>
    <row r="153" spans="1:13" ht="15.75" thickBot="1" x14ac:dyDescent="0.3">
      <c r="A153" s="275" t="s">
        <v>191</v>
      </c>
      <c r="B153" s="404"/>
      <c r="C153" s="277">
        <f>SumByColor($A$153, C2:C151)</f>
        <v>36900</v>
      </c>
      <c r="D153" s="277"/>
      <c r="E153" s="277"/>
      <c r="F153" s="278">
        <f>SumByColor($A$153, F2:F151)</f>
        <v>597654</v>
      </c>
      <c r="G153" s="277"/>
      <c r="H153" s="277">
        <f>SumByColor($A$153, H2:H151)</f>
        <v>36900</v>
      </c>
      <c r="I153" s="277"/>
      <c r="J153" s="278"/>
      <c r="K153" s="278">
        <f>SumByColor($A$153, K2:K151)</f>
        <v>628099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5" si="96">C413*(E413-D413)</f>
        <v>11751.999999999998</v>
      </c>
      <c r="G413" s="39">
        <f t="shared" ref="G413:G415" si="97">D413*C413</f>
        <v>71903</v>
      </c>
      <c r="H413" s="177">
        <f t="shared" ref="H413:H415" si="98">(E413-D413)/D413</f>
        <v>0.1634424154764057</v>
      </c>
      <c r="I413" s="39"/>
      <c r="J413" s="39"/>
      <c r="K413" s="39">
        <f t="shared" ref="K413:K415"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68" priority="259">
      <formula>F157&gt;0</formula>
    </cfRule>
    <cfRule type="expression" dxfId="1567"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66" priority="252">
      <formula>F423&gt;0</formula>
    </cfRule>
    <cfRule type="expression" dxfId="1565" priority="253">
      <formula>F423&lt;0</formula>
    </cfRule>
  </conditionalFormatting>
  <conditionalFormatting sqref="H423:H429">
    <cfRule type="expression" dxfId="1564" priority="248">
      <formula>H423&gt;0</formula>
    </cfRule>
    <cfRule type="expression" dxfId="1563" priority="249">
      <formula>H423&lt;0</formula>
    </cfRule>
  </conditionalFormatting>
  <conditionalFormatting sqref="Q8">
    <cfRule type="expression" dxfId="1562" priority="234">
      <formula>Q8&gt;0</formula>
    </cfRule>
    <cfRule type="expression" dxfId="1561" priority="235">
      <formula>Q8&lt;0</formula>
    </cfRule>
  </conditionalFormatting>
  <conditionalFormatting sqref="Q7">
    <cfRule type="expression" dxfId="1560" priority="236">
      <formula>Q7&gt;0</formula>
    </cfRule>
    <cfRule type="expression" dxfId="1559" priority="237">
      <formula>Q7&lt;0</formula>
    </cfRule>
  </conditionalFormatting>
  <conditionalFormatting sqref="F531:F537">
    <cfRule type="expression" dxfId="1558" priority="208">
      <formula>F531&gt;0</formula>
    </cfRule>
    <cfRule type="expression" dxfId="1557" priority="209">
      <formula>F531&lt;0</formula>
    </cfRule>
  </conditionalFormatting>
  <conditionalFormatting sqref="F456:F474 H456:H474">
    <cfRule type="expression" dxfId="1556" priority="230">
      <formula>F456&gt;0</formula>
    </cfRule>
    <cfRule type="expression" dxfId="1555" priority="231">
      <formula>F456&lt;0</formula>
    </cfRule>
  </conditionalFormatting>
  <conditionalFormatting sqref="F449:F455">
    <cfRule type="expression" dxfId="1554" priority="228">
      <formula>F449&gt;0</formula>
    </cfRule>
    <cfRule type="expression" dxfId="1553" priority="229">
      <formula>F449&lt;0</formula>
    </cfRule>
  </conditionalFormatting>
  <conditionalFormatting sqref="H449:H455">
    <cfRule type="expression" dxfId="1552" priority="226">
      <formula>H449&gt;0</formula>
    </cfRule>
    <cfRule type="expression" dxfId="1551" priority="227">
      <formula>H449&lt;0</formula>
    </cfRule>
  </conditionalFormatting>
  <conditionalFormatting sqref="F482:F500 H482:H500">
    <cfRule type="expression" dxfId="1550" priority="224">
      <formula>F482&gt;0</formula>
    </cfRule>
    <cfRule type="expression" dxfId="1549" priority="225">
      <formula>F482&lt;0</formula>
    </cfRule>
  </conditionalFormatting>
  <conditionalFormatting sqref="F475:F481">
    <cfRule type="expression" dxfId="1548" priority="222">
      <formula>F475&gt;0</formula>
    </cfRule>
    <cfRule type="expression" dxfId="1547" priority="223">
      <formula>F475&lt;0</formula>
    </cfRule>
  </conditionalFormatting>
  <conditionalFormatting sqref="H475:H481">
    <cfRule type="expression" dxfId="1546" priority="220">
      <formula>H475&gt;0</formula>
    </cfRule>
    <cfRule type="expression" dxfId="1545" priority="221">
      <formula>H475&lt;0</formula>
    </cfRule>
  </conditionalFormatting>
  <conditionalFormatting sqref="F508:F525 H508:H525">
    <cfRule type="expression" dxfId="1544" priority="218">
      <formula>F508&gt;0</formula>
    </cfRule>
    <cfRule type="expression" dxfId="1543" priority="219">
      <formula>F508&lt;0</formula>
    </cfRule>
  </conditionalFormatting>
  <conditionalFormatting sqref="F501:F507">
    <cfRule type="expression" dxfId="1542" priority="216">
      <formula>F501&gt;0</formula>
    </cfRule>
    <cfRule type="expression" dxfId="1541" priority="217">
      <formula>F501&lt;0</formula>
    </cfRule>
  </conditionalFormatting>
  <conditionalFormatting sqref="H501:H507">
    <cfRule type="expression" dxfId="1540" priority="214">
      <formula>H501&gt;0</formula>
    </cfRule>
    <cfRule type="expression" dxfId="1539" priority="215">
      <formula>H501&lt;0</formula>
    </cfRule>
  </conditionalFormatting>
  <conditionalFormatting sqref="F526:F530 H526:H530">
    <cfRule type="expression" dxfId="1538" priority="212">
      <formula>F526&gt;0</formula>
    </cfRule>
    <cfRule type="expression" dxfId="1537" priority="213">
      <formula>F526&lt;0</formula>
    </cfRule>
  </conditionalFormatting>
  <conditionalFormatting sqref="F538:F553 H538:H553">
    <cfRule type="expression" dxfId="1536" priority="210">
      <formula>F538&gt;0</formula>
    </cfRule>
    <cfRule type="expression" dxfId="1535" priority="211">
      <formula>F538&lt;0</formula>
    </cfRule>
  </conditionalFormatting>
  <conditionalFormatting sqref="H531:H537">
    <cfRule type="expression" dxfId="1534" priority="206">
      <formula>H531&gt;0</formula>
    </cfRule>
    <cfRule type="expression" dxfId="1533" priority="207">
      <formula>H531&lt;0</formula>
    </cfRule>
  </conditionalFormatting>
  <conditionalFormatting sqref="F554 H554">
    <cfRule type="expression" dxfId="1532" priority="204">
      <formula>F554&gt;0</formula>
    </cfRule>
    <cfRule type="expression" dxfId="1531" priority="205">
      <formula>F554&lt;0</formula>
    </cfRule>
  </conditionalFormatting>
  <conditionalFormatting sqref="F555:F559 H555:H559">
    <cfRule type="expression" dxfId="1530" priority="202">
      <formula>F555&gt;0</formula>
    </cfRule>
    <cfRule type="expression" dxfId="1529" priority="203">
      <formula>F555&lt;0</formula>
    </cfRule>
  </conditionalFormatting>
  <conditionalFormatting sqref="F567:F582 H567:H582">
    <cfRule type="expression" dxfId="1528" priority="200">
      <formula>F567&gt;0</formula>
    </cfRule>
    <cfRule type="expression" dxfId="1527" priority="201">
      <formula>F567&lt;0</formula>
    </cfRule>
  </conditionalFormatting>
  <conditionalFormatting sqref="F560:F566">
    <cfRule type="expression" dxfId="1526" priority="198">
      <formula>F560&gt;0</formula>
    </cfRule>
    <cfRule type="expression" dxfId="1525" priority="199">
      <formula>F560&lt;0</formula>
    </cfRule>
  </conditionalFormatting>
  <conditionalFormatting sqref="H560:H566">
    <cfRule type="expression" dxfId="1524" priority="196">
      <formula>H560&gt;0</formula>
    </cfRule>
    <cfRule type="expression" dxfId="1523" priority="197">
      <formula>H560&lt;0</formula>
    </cfRule>
  </conditionalFormatting>
  <conditionalFormatting sqref="F584:F589 H584:H589">
    <cfRule type="expression" dxfId="1522" priority="194">
      <formula>F584&gt;0</formula>
    </cfRule>
    <cfRule type="expression" dxfId="1521" priority="195">
      <formula>F584&lt;0</formula>
    </cfRule>
  </conditionalFormatting>
  <conditionalFormatting sqref="F590 H590">
    <cfRule type="expression" dxfId="1520" priority="192">
      <formula>F590&gt;0</formula>
    </cfRule>
    <cfRule type="expression" dxfId="1519" priority="193">
      <formula>F590&lt;0</formula>
    </cfRule>
  </conditionalFormatting>
  <conditionalFormatting sqref="F591:F595 H591:H595">
    <cfRule type="expression" dxfId="1518" priority="190">
      <formula>F591&gt;0</formula>
    </cfRule>
    <cfRule type="expression" dxfId="1517" priority="191">
      <formula>F591&lt;0</formula>
    </cfRule>
  </conditionalFormatting>
  <conditionalFormatting sqref="F603:F618 H603:H618">
    <cfRule type="expression" dxfId="1516" priority="188">
      <formula>F603&gt;0</formula>
    </cfRule>
    <cfRule type="expression" dxfId="1515" priority="189">
      <formula>F603&lt;0</formula>
    </cfRule>
  </conditionalFormatting>
  <conditionalFormatting sqref="F596:F602">
    <cfRule type="expression" dxfId="1514" priority="186">
      <formula>F596&gt;0</formula>
    </cfRule>
    <cfRule type="expression" dxfId="1513" priority="187">
      <formula>F596&lt;0</formula>
    </cfRule>
  </conditionalFormatting>
  <conditionalFormatting sqref="H596:H602">
    <cfRule type="expression" dxfId="1512" priority="184">
      <formula>H596&gt;0</formula>
    </cfRule>
    <cfRule type="expression" dxfId="1511" priority="185">
      <formula>H596&lt;0</formula>
    </cfRule>
  </conditionalFormatting>
  <conditionalFormatting sqref="F619:F624 H619:H624">
    <cfRule type="expression" dxfId="1510" priority="182">
      <formula>F619&gt;0</formula>
    </cfRule>
    <cfRule type="expression" dxfId="1509" priority="183">
      <formula>F619&lt;0</formula>
    </cfRule>
  </conditionalFormatting>
  <conditionalFormatting sqref="F625 H625">
    <cfRule type="expression" dxfId="1508" priority="180">
      <formula>F625&gt;0</formula>
    </cfRule>
    <cfRule type="expression" dxfId="1507" priority="181">
      <formula>F625&lt;0</formula>
    </cfRule>
  </conditionalFormatting>
  <conditionalFormatting sqref="F626:F630 H626:H630">
    <cfRule type="expression" dxfId="1506" priority="178">
      <formula>F626&gt;0</formula>
    </cfRule>
    <cfRule type="expression" dxfId="1505" priority="179">
      <formula>F626&lt;0</formula>
    </cfRule>
  </conditionalFormatting>
  <conditionalFormatting sqref="F638:F653 H638:H653">
    <cfRule type="expression" dxfId="1504" priority="176">
      <formula>F638&gt;0</formula>
    </cfRule>
    <cfRule type="expression" dxfId="1503" priority="177">
      <formula>F638&lt;0</formula>
    </cfRule>
  </conditionalFormatting>
  <conditionalFormatting sqref="F631:F637">
    <cfRule type="expression" dxfId="1502" priority="174">
      <formula>F631&gt;0</formula>
    </cfRule>
    <cfRule type="expression" dxfId="1501" priority="175">
      <formula>F631&lt;0</formula>
    </cfRule>
  </conditionalFormatting>
  <conditionalFormatting sqref="H631:H637">
    <cfRule type="expression" dxfId="1500" priority="172">
      <formula>H631&gt;0</formula>
    </cfRule>
    <cfRule type="expression" dxfId="1499" priority="173">
      <formula>H631&lt;0</formula>
    </cfRule>
  </conditionalFormatting>
  <conditionalFormatting sqref="M682">
    <cfRule type="expression" dxfId="1498" priority="170">
      <formula>M682&gt;0</formula>
    </cfRule>
    <cfRule type="expression" dxfId="1497" priority="171">
      <formula>M682&lt;0</formula>
    </cfRule>
  </conditionalFormatting>
  <conditionalFormatting sqref="F163:F174">
    <cfRule type="expression" dxfId="1496" priority="166">
      <formula>F163&gt;0</formula>
    </cfRule>
    <cfRule type="expression" dxfId="1495" priority="167">
      <formula>F163&lt;0</formula>
    </cfRule>
  </conditionalFormatting>
  <conditionalFormatting sqref="H163:H174">
    <cfRule type="expression" dxfId="1494" priority="164">
      <formula>H163&gt;0</formula>
    </cfRule>
    <cfRule type="expression" dxfId="1493" priority="165">
      <formula>H163&lt;0</formula>
    </cfRule>
  </conditionalFormatting>
  <conditionalFormatting sqref="F157:F162 H157:H162">
    <cfRule type="expression" dxfId="1492" priority="162">
      <formula>F157&gt;0</formula>
    </cfRule>
    <cfRule type="expression" dxfId="1491" priority="163">
      <formula>F157&lt;0</formula>
    </cfRule>
  </conditionalFormatting>
  <conditionalFormatting sqref="J159">
    <cfRule type="expression" dxfId="1490" priority="160">
      <formula>J159&gt;0</formula>
    </cfRule>
    <cfRule type="expression" dxfId="1489" priority="161">
      <formula>J159&lt;0</formula>
    </cfRule>
  </conditionalFormatting>
  <conditionalFormatting sqref="J160:J166">
    <cfRule type="expression" dxfId="1488" priority="158">
      <formula>J160&gt;0</formula>
    </cfRule>
    <cfRule type="expression" dxfId="1487" priority="159">
      <formula>J160&lt;0</formula>
    </cfRule>
  </conditionalFormatting>
  <conditionalFormatting sqref="L159:L241 L248 L250">
    <cfRule type="expression" dxfId="1486" priority="154">
      <formula>L159&gt;0</formula>
    </cfRule>
    <cfRule type="expression" dxfId="1485" priority="155">
      <formula>L159&lt;0</formula>
    </cfRule>
  </conditionalFormatting>
  <conditionalFormatting sqref="Q10">
    <cfRule type="expression" dxfId="1484" priority="152">
      <formula>Q10&gt;0</formula>
    </cfRule>
    <cfRule type="expression" dxfId="1483" priority="153">
      <formula>Q10&lt;0</formula>
    </cfRule>
  </conditionalFormatting>
  <conditionalFormatting sqref="H270:H272 F270:F272">
    <cfRule type="expression" dxfId="1482" priority="149">
      <formula>F270&gt;0</formula>
    </cfRule>
    <cfRule type="expression" dxfId="1481" priority="150">
      <formula>F270&lt;0</formula>
    </cfRule>
  </conditionalFormatting>
  <conditionalFormatting sqref="H266:H268 F266:F268">
    <cfRule type="expression" dxfId="1480" priority="147">
      <formula>F266&gt;0</formula>
    </cfRule>
    <cfRule type="expression" dxfId="1479" priority="148">
      <formula>F266&lt;0</formula>
    </cfRule>
  </conditionalFormatting>
  <conditionalFormatting sqref="H265 F265">
    <cfRule type="expression" dxfId="1478" priority="145">
      <formula>F265&gt;0</formula>
    </cfRule>
    <cfRule type="expression" dxfId="1477" priority="146">
      <formula>F265&lt;0</formula>
    </cfRule>
  </conditionalFormatting>
  <conditionalFormatting sqref="H269 F269">
    <cfRule type="expression" dxfId="1476" priority="143">
      <formula>F269&gt;0</formula>
    </cfRule>
    <cfRule type="expression" dxfId="1475" priority="144">
      <formula>F269&lt;0</formula>
    </cfRule>
  </conditionalFormatting>
  <conditionalFormatting sqref="H275:H278 F275:F278">
    <cfRule type="expression" dxfId="1474" priority="139">
      <formula>F275&gt;0</formula>
    </cfRule>
    <cfRule type="expression" dxfId="1473" priority="140">
      <formula>F275&lt;0</formula>
    </cfRule>
  </conditionalFormatting>
  <conditionalFormatting sqref="H273:H274 F273:F274">
    <cfRule type="expression" dxfId="1472" priority="137">
      <formula>F273&gt;0</formula>
    </cfRule>
    <cfRule type="expression" dxfId="1471" priority="138">
      <formula>F273&lt;0</formula>
    </cfRule>
  </conditionalFormatting>
  <conditionalFormatting sqref="H300 F300">
    <cfRule type="expression" dxfId="1470" priority="135">
      <formula>F300&gt;0</formula>
    </cfRule>
    <cfRule type="expression" dxfId="1469" priority="136">
      <formula>F300&lt;0</formula>
    </cfRule>
  </conditionalFormatting>
  <conditionalFormatting sqref="H281:H283 F281:F283">
    <cfRule type="expression" dxfId="1468" priority="133">
      <formula>F281&gt;0</formula>
    </cfRule>
    <cfRule type="expression" dxfId="1467" priority="134">
      <formula>F281&lt;0</formula>
    </cfRule>
  </conditionalFormatting>
  <conditionalFormatting sqref="H279:H280 F279:F280">
    <cfRule type="expression" dxfId="1466" priority="131">
      <formula>F279&gt;0</formula>
    </cfRule>
    <cfRule type="expression" dxfId="1465" priority="132">
      <formula>F279&lt;0</formula>
    </cfRule>
  </conditionalFormatting>
  <conditionalFormatting sqref="H293:H295 F293:F295">
    <cfRule type="expression" dxfId="1464" priority="129">
      <formula>F293&gt;0</formula>
    </cfRule>
    <cfRule type="expression" dxfId="1463" priority="130">
      <formula>F293&lt;0</formula>
    </cfRule>
  </conditionalFormatting>
  <conditionalFormatting sqref="H292 F292">
    <cfRule type="expression" dxfId="1462" priority="127">
      <formula>F292&gt;0</formula>
    </cfRule>
    <cfRule type="expression" dxfId="1461" priority="128">
      <formula>F292&lt;0</formula>
    </cfRule>
  </conditionalFormatting>
  <conditionalFormatting sqref="H289:H291 F289:F291">
    <cfRule type="expression" dxfId="1460" priority="125">
      <formula>F289&gt;0</formula>
    </cfRule>
    <cfRule type="expression" dxfId="1459" priority="126">
      <formula>F289&lt;0</formula>
    </cfRule>
  </conditionalFormatting>
  <conditionalFormatting sqref="H288 F288">
    <cfRule type="expression" dxfId="1458" priority="123">
      <formula>F288&gt;0</formula>
    </cfRule>
    <cfRule type="expression" dxfId="1457" priority="124">
      <formula>F288&lt;0</formula>
    </cfRule>
  </conditionalFormatting>
  <conditionalFormatting sqref="H285:H287 F285:F287">
    <cfRule type="expression" dxfId="1456" priority="121">
      <formula>F285&gt;0</formula>
    </cfRule>
    <cfRule type="expression" dxfId="1455" priority="122">
      <formula>F285&lt;0</formula>
    </cfRule>
  </conditionalFormatting>
  <conditionalFormatting sqref="H284 F284">
    <cfRule type="expression" dxfId="1454" priority="119">
      <formula>F284&gt;0</formula>
    </cfRule>
    <cfRule type="expression" dxfId="1453" priority="120">
      <formula>F284&lt;0</formula>
    </cfRule>
  </conditionalFormatting>
  <conditionalFormatting sqref="H297:H299 F297:F299">
    <cfRule type="expression" dxfId="1452" priority="117">
      <formula>F297&gt;0</formula>
    </cfRule>
    <cfRule type="expression" dxfId="1451" priority="118">
      <formula>F297&lt;0</formula>
    </cfRule>
  </conditionalFormatting>
  <conditionalFormatting sqref="H296 F296">
    <cfRule type="expression" dxfId="1450" priority="115">
      <formula>F296&gt;0</formula>
    </cfRule>
    <cfRule type="expression" dxfId="1449" priority="116">
      <formula>F296&lt;0</formula>
    </cfRule>
  </conditionalFormatting>
  <conditionalFormatting sqref="H304 F304">
    <cfRule type="expression" dxfId="1448" priority="111">
      <formula>F304&gt;0</formula>
    </cfRule>
    <cfRule type="expression" dxfId="1447" priority="112">
      <formula>F304&lt;0</formula>
    </cfRule>
  </conditionalFormatting>
  <conditionalFormatting sqref="H301:H303 F301:F303">
    <cfRule type="expression" dxfId="1446" priority="109">
      <formula>F301&gt;0</formula>
    </cfRule>
    <cfRule type="expression" dxfId="1445" priority="110">
      <formula>F301&lt;0</formula>
    </cfRule>
  </conditionalFormatting>
  <conditionalFormatting sqref="H315:H316 F315:F316">
    <cfRule type="expression" dxfId="1444" priority="107">
      <formula>F315&gt;0</formula>
    </cfRule>
    <cfRule type="expression" dxfId="1443" priority="108">
      <formula>F315&lt;0</formula>
    </cfRule>
  </conditionalFormatting>
  <conditionalFormatting sqref="H311:H314 F311:F314">
    <cfRule type="expression" dxfId="1442" priority="103">
      <formula>F311&gt;0</formula>
    </cfRule>
    <cfRule type="expression" dxfId="1441" priority="104">
      <formula>F311&lt;0</formula>
    </cfRule>
  </conditionalFormatting>
  <conditionalFormatting sqref="H309:H310 F309:F310">
    <cfRule type="expression" dxfId="1440" priority="101">
      <formula>F309&gt;0</formula>
    </cfRule>
    <cfRule type="expression" dxfId="1439" priority="102">
      <formula>F309&lt;0</formula>
    </cfRule>
  </conditionalFormatting>
  <conditionalFormatting sqref="H305:H308 F305:F308">
    <cfRule type="expression" dxfId="1438" priority="97">
      <formula>F305&gt;0</formula>
    </cfRule>
    <cfRule type="expression" dxfId="1437" priority="98">
      <formula>F305&lt;0</formula>
    </cfRule>
  </conditionalFormatting>
  <conditionalFormatting sqref="F324:F327 H324:H327">
    <cfRule type="expression" dxfId="1436" priority="95">
      <formula>F324&gt;0</formula>
    </cfRule>
    <cfRule type="expression" dxfId="1435" priority="96">
      <formula>F324&lt;0</formula>
    </cfRule>
  </conditionalFormatting>
  <conditionalFormatting sqref="F322:F323 H322:H323">
    <cfRule type="expression" dxfId="1434" priority="93">
      <formula>F322&gt;0</formula>
    </cfRule>
    <cfRule type="expression" dxfId="1433" priority="94">
      <formula>F322&lt;0</formula>
    </cfRule>
  </conditionalFormatting>
  <conditionalFormatting sqref="F328:F330 H328:H330 K328:K331">
    <cfRule type="expression" dxfId="1432" priority="87">
      <formula>F328&gt;0</formula>
    </cfRule>
    <cfRule type="expression" dxfId="1431" priority="88">
      <formula>F328&lt;0</formula>
    </cfRule>
  </conditionalFormatting>
  <conditionalFormatting sqref="H335:H337 F335:F337 K335:K338">
    <cfRule type="expression" dxfId="1430" priority="83">
      <formula>F335&gt;0</formula>
    </cfRule>
    <cfRule type="expression" dxfId="1429" priority="84">
      <formula>F335&lt;0</formula>
    </cfRule>
  </conditionalFormatting>
  <conditionalFormatting sqref="H338:H341 F338:F341 K339:K341">
    <cfRule type="expression" dxfId="1428" priority="81">
      <formula>F338&gt;0</formula>
    </cfRule>
    <cfRule type="expression" dxfId="1427" priority="82">
      <formula>F338&lt;0</formula>
    </cfRule>
  </conditionalFormatting>
  <conditionalFormatting sqref="H342:H343 F342:F343 K342:K343">
    <cfRule type="expression" dxfId="1426" priority="79">
      <formula>F342&gt;0</formula>
    </cfRule>
    <cfRule type="expression" dxfId="1425" priority="80">
      <formula>F342&lt;0</formula>
    </cfRule>
  </conditionalFormatting>
  <conditionalFormatting sqref="K359 F359 H359">
    <cfRule type="expression" dxfId="1424" priority="77">
      <formula>F359&gt;0</formula>
    </cfRule>
    <cfRule type="expression" dxfId="1423" priority="78">
      <formula>F359&lt;0</formula>
    </cfRule>
  </conditionalFormatting>
  <conditionalFormatting sqref="K347:K349 F347:F349 H347:H349">
    <cfRule type="expression" dxfId="1422" priority="75">
      <formula>F347&gt;0</formula>
    </cfRule>
    <cfRule type="expression" dxfId="1421" priority="76">
      <formula>F347&lt;0</formula>
    </cfRule>
  </conditionalFormatting>
  <conditionalFormatting sqref="F351:F353 H351:H353 K351:K353">
    <cfRule type="expression" dxfId="1420" priority="71">
      <formula>F351&gt;0</formula>
    </cfRule>
    <cfRule type="expression" dxfId="1419" priority="72">
      <formula>F351&lt;0</formula>
    </cfRule>
  </conditionalFormatting>
  <conditionalFormatting sqref="K350 F350 H350">
    <cfRule type="expression" dxfId="1418" priority="69">
      <formula>F350&gt;0</formula>
    </cfRule>
    <cfRule type="expression" dxfId="1417" priority="70">
      <formula>F350&lt;0</formula>
    </cfRule>
  </conditionalFormatting>
  <conditionalFormatting sqref="K354:K355 F354:F355 H354:H355">
    <cfRule type="expression" dxfId="1416" priority="67">
      <formula>F354&gt;0</formula>
    </cfRule>
    <cfRule type="expression" dxfId="1415" priority="68">
      <formula>F354&lt;0</formula>
    </cfRule>
  </conditionalFormatting>
  <conditionalFormatting sqref="K356:K358 F356:F358 H356:H358">
    <cfRule type="expression" dxfId="1414" priority="61">
      <formula>F356&gt;0</formula>
    </cfRule>
    <cfRule type="expression" dxfId="1413" priority="62">
      <formula>F356&lt;0</formula>
    </cfRule>
  </conditionalFormatting>
  <conditionalFormatting sqref="F364:F366 H364:H366">
    <cfRule type="expression" dxfId="1412" priority="59">
      <formula>F364&gt;0</formula>
    </cfRule>
    <cfRule type="expression" dxfId="1411" priority="60">
      <formula>F364&lt;0</formula>
    </cfRule>
  </conditionalFormatting>
  <conditionalFormatting sqref="F363 H363">
    <cfRule type="expression" dxfId="1410" priority="57">
      <formula>F363&gt;0</formula>
    </cfRule>
    <cfRule type="expression" dxfId="1409" priority="58">
      <formula>F363&lt;0</formula>
    </cfRule>
  </conditionalFormatting>
  <conditionalFormatting sqref="F360:F362 H360:H362 K360:K366">
    <cfRule type="expression" dxfId="1408" priority="55">
      <formula>F360&gt;0</formula>
    </cfRule>
    <cfRule type="expression" dxfId="1407" priority="56">
      <formula>F360&lt;0</formula>
    </cfRule>
  </conditionalFormatting>
  <conditionalFormatting sqref="K367 F367 H367">
    <cfRule type="expression" dxfId="1406" priority="53">
      <formula>F367&gt;0</formula>
    </cfRule>
    <cfRule type="expression" dxfId="1405" priority="54">
      <formula>F367&lt;0</formula>
    </cfRule>
  </conditionalFormatting>
  <conditionalFormatting sqref="K368:K370 F368:F370 H368:H370">
    <cfRule type="expression" dxfId="1404" priority="51">
      <formula>F368&gt;0</formula>
    </cfRule>
    <cfRule type="expression" dxfId="1403" priority="52">
      <formula>F368&lt;0</formula>
    </cfRule>
  </conditionalFormatting>
  <conditionalFormatting sqref="K375 F375 H375">
    <cfRule type="expression" dxfId="1402" priority="49">
      <formula>F375&gt;0</formula>
    </cfRule>
    <cfRule type="expression" dxfId="1401" priority="50">
      <formula>F375&lt;0</formula>
    </cfRule>
  </conditionalFormatting>
  <conditionalFormatting sqref="F372:F374 H372:H374 K372:K374">
    <cfRule type="expression" dxfId="1400" priority="47">
      <formula>F372&gt;0</formula>
    </cfRule>
    <cfRule type="expression" dxfId="1399" priority="48">
      <formula>F372&lt;0</formula>
    </cfRule>
  </conditionalFormatting>
  <conditionalFormatting sqref="K371 F371 H371">
    <cfRule type="expression" dxfId="1398" priority="45">
      <formula>F371&gt;0</formula>
    </cfRule>
    <cfRule type="expression" dxfId="1397" priority="46">
      <formula>F371&lt;0</formula>
    </cfRule>
  </conditionalFormatting>
  <conditionalFormatting sqref="F380:F382 H380:H382 K380:K382">
    <cfRule type="expression" dxfId="1396" priority="43">
      <formula>F380&gt;0</formula>
    </cfRule>
    <cfRule type="expression" dxfId="1395" priority="44">
      <formula>F380&lt;0</formula>
    </cfRule>
  </conditionalFormatting>
  <conditionalFormatting sqref="K379 F379 H379">
    <cfRule type="expression" dxfId="1394" priority="41">
      <formula>F379&gt;0</formula>
    </cfRule>
    <cfRule type="expression" dxfId="1393" priority="42">
      <formula>F379&lt;0</formula>
    </cfRule>
  </conditionalFormatting>
  <conditionalFormatting sqref="K376:K378 F376:F378 H376:H378">
    <cfRule type="expression" dxfId="1392" priority="39">
      <formula>F376&gt;0</formula>
    </cfRule>
    <cfRule type="expression" dxfId="1391" priority="40">
      <formula>F376&lt;0</formula>
    </cfRule>
  </conditionalFormatting>
  <conditionalFormatting sqref="K389 F389 H389">
    <cfRule type="expression" dxfId="1390" priority="37">
      <formula>F389&gt;0</formula>
    </cfRule>
    <cfRule type="expression" dxfId="1389" priority="38">
      <formula>F389&lt;0</formula>
    </cfRule>
  </conditionalFormatting>
  <conditionalFormatting sqref="K384 F384 H384">
    <cfRule type="expression" dxfId="1388" priority="35">
      <formula>F384&gt;0</formula>
    </cfRule>
    <cfRule type="expression" dxfId="1387" priority="36">
      <formula>F384&lt;0</formula>
    </cfRule>
  </conditionalFormatting>
  <conditionalFormatting sqref="K383 F383 H383">
    <cfRule type="expression" dxfId="1386" priority="33">
      <formula>F383&gt;0</formula>
    </cfRule>
    <cfRule type="expression" dxfId="1385" priority="34">
      <formula>F383&lt;0</formula>
    </cfRule>
  </conditionalFormatting>
  <conditionalFormatting sqref="F385:F387 H385:H387 K385:K387">
    <cfRule type="expression" dxfId="1384" priority="31">
      <formula>F385&gt;0</formula>
    </cfRule>
    <cfRule type="expression" dxfId="1383" priority="32">
      <formula>F385&lt;0</formula>
    </cfRule>
  </conditionalFormatting>
  <conditionalFormatting sqref="K388 F388 H388">
    <cfRule type="expression" dxfId="1382" priority="29">
      <formula>F388&gt;0</formula>
    </cfRule>
    <cfRule type="expression" dxfId="1381" priority="30">
      <formula>F388&lt;0</formula>
    </cfRule>
  </conditionalFormatting>
  <conditionalFormatting sqref="H393 F393 K393">
    <cfRule type="expression" dxfId="1380" priority="23">
      <formula>F393&gt;0</formula>
    </cfRule>
    <cfRule type="expression" dxfId="1379" priority="24">
      <formula>F393&lt;0</formula>
    </cfRule>
  </conditionalFormatting>
  <conditionalFormatting sqref="H394:H396 F394:F396 K394:K396">
    <cfRule type="expression" dxfId="1378" priority="21">
      <formula>F394&gt;0</formula>
    </cfRule>
    <cfRule type="expression" dxfId="1377" priority="22">
      <formula>F394&lt;0</formula>
    </cfRule>
  </conditionalFormatting>
  <conditionalFormatting sqref="K401 F401 H401">
    <cfRule type="expression" dxfId="1376" priority="17">
      <formula>F401&gt;0</formula>
    </cfRule>
    <cfRule type="expression" dxfId="1375" priority="18">
      <formula>F401&lt;0</formula>
    </cfRule>
  </conditionalFormatting>
  <conditionalFormatting sqref="K398:K400 F398:F400 H398:H400">
    <cfRule type="expression" dxfId="1374" priority="15">
      <formula>F398&gt;0</formula>
    </cfRule>
    <cfRule type="expression" dxfId="1373" priority="16">
      <formula>F398&lt;0</formula>
    </cfRule>
  </conditionalFormatting>
  <conditionalFormatting sqref="H403:H405 F403:F405 K403:K405">
    <cfRule type="expression" dxfId="1372" priority="13">
      <formula>F403&gt;0</formula>
    </cfRule>
    <cfRule type="expression" dxfId="1371" priority="14">
      <formula>F403&lt;0</formula>
    </cfRule>
  </conditionalFormatting>
  <conditionalFormatting sqref="K411:K413 F411:F413 H411:H413">
    <cfRule type="expression" dxfId="1370" priority="11">
      <formula>F411&gt;0</formula>
    </cfRule>
    <cfRule type="expression" dxfId="1369" priority="12">
      <formula>F411&lt;0</formula>
    </cfRule>
  </conditionalFormatting>
  <conditionalFormatting sqref="K410 F410 H410">
    <cfRule type="expression" dxfId="1368" priority="9">
      <formula>F410&gt;0</formula>
    </cfRule>
    <cfRule type="expression" dxfId="1367" priority="10">
      <formula>F410&lt;0</formula>
    </cfRule>
  </conditionalFormatting>
  <conditionalFormatting sqref="K407:K409 F407:F409 H407:H409">
    <cfRule type="expression" dxfId="1366" priority="7">
      <formula>F407&gt;0</formula>
    </cfRule>
    <cfRule type="expression" dxfId="1365" priority="8">
      <formula>F407&lt;0</formula>
    </cfRule>
  </conditionalFormatting>
  <conditionalFormatting sqref="K417:K418 F417:F418 H417:H418">
    <cfRule type="expression" dxfId="1364" priority="5">
      <formula>F417&gt;0</formula>
    </cfRule>
    <cfRule type="expression" dxfId="1363" priority="6">
      <formula>F417&lt;0</formula>
    </cfRule>
  </conditionalFormatting>
  <conditionalFormatting sqref="K415:K416 F415:F416 H415:H416">
    <cfRule type="expression" dxfId="1362" priority="3">
      <formula>F415&gt;0</formula>
    </cfRule>
    <cfRule type="expression" dxfId="1361" priority="4">
      <formula>F415&lt;0</formula>
    </cfRule>
  </conditionalFormatting>
  <conditionalFormatting sqref="K414 F414 H414">
    <cfRule type="expression" dxfId="1360" priority="1">
      <formula>F414&gt;0</formula>
    </cfRule>
    <cfRule type="expression" dxfId="1359"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58" priority="29">
      <formula>N19&gt;0</formula>
    </cfRule>
    <cfRule type="expression" dxfId="135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56" priority="23">
      <formula>F22&gt;0</formula>
    </cfRule>
    <cfRule type="expression" dxfId="1355" priority="24">
      <formula>F22&lt;0</formula>
    </cfRule>
  </conditionalFormatting>
  <conditionalFormatting sqref="H22:H31">
    <cfRule type="expression" dxfId="1354" priority="21">
      <formula>H22&gt;0</formula>
    </cfRule>
    <cfRule type="expression" dxfId="1353" priority="22">
      <formula>H22&lt;0</formula>
    </cfRule>
  </conditionalFormatting>
  <conditionalFormatting sqref="I21:J31">
    <cfRule type="expression" dxfId="1352" priority="19">
      <formula>I21&gt;0</formula>
    </cfRule>
    <cfRule type="expression" dxfId="1351" priority="20">
      <formula>I21&lt;0</formula>
    </cfRule>
  </conditionalFormatting>
  <conditionalFormatting sqref="Q8">
    <cfRule type="expression" dxfId="1350" priority="11">
      <formula>Q8&gt;0</formula>
    </cfRule>
    <cfRule type="expression" dxfId="1349" priority="12">
      <formula>Q8&lt;0</formula>
    </cfRule>
  </conditionalFormatting>
  <conditionalFormatting sqref="Q7">
    <cfRule type="expression" dxfId="1348" priority="13">
      <formula>Q7&gt;0</formula>
    </cfRule>
    <cfRule type="expression" dxfId="1347" priority="14">
      <formula>Q7&lt;0</formula>
    </cfRule>
  </conditionalFormatting>
  <conditionalFormatting sqref="F56:F66">
    <cfRule type="expression" dxfId="1346" priority="9">
      <formula>F56&gt;0</formula>
    </cfRule>
    <cfRule type="expression" dxfId="1345" priority="10">
      <formula>F56&lt;0</formula>
    </cfRule>
  </conditionalFormatting>
  <conditionalFormatting sqref="H56:H66">
    <cfRule type="expression" dxfId="1344" priority="7">
      <formula>H56&gt;0</formula>
    </cfRule>
    <cfRule type="expression" dxfId="1343" priority="8">
      <formula>H56&lt;0</formula>
    </cfRule>
  </conditionalFormatting>
  <conditionalFormatting sqref="I56:I66">
    <cfRule type="expression" dxfId="1342" priority="5">
      <formula>I56&gt;0</formula>
    </cfRule>
    <cfRule type="expression" dxfId="1341" priority="6">
      <formula>I56&lt;0</formula>
    </cfRule>
  </conditionalFormatting>
  <conditionalFormatting sqref="F21">
    <cfRule type="expression" dxfId="1340" priority="3">
      <formula>F21&gt;0</formula>
    </cfRule>
    <cfRule type="expression" dxfId="1339" priority="4">
      <formula>F21&lt;0</formula>
    </cfRule>
  </conditionalFormatting>
  <conditionalFormatting sqref="H21">
    <cfRule type="expression" dxfId="1338" priority="1">
      <formula>H21&gt;0</formula>
    </cfRule>
    <cfRule type="expression" dxfId="133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36" priority="9">
      <formula>F39&gt;0</formula>
    </cfRule>
    <cfRule type="expression" dxfId="1335" priority="10">
      <formula>F39&lt;0</formula>
    </cfRule>
  </conditionalFormatting>
  <conditionalFormatting sqref="F25:F38">
    <cfRule type="expression" dxfId="1334" priority="7">
      <formula>F25&gt;0</formula>
    </cfRule>
    <cfRule type="expression" dxfId="1333" priority="8">
      <formula>F25&lt;0</formula>
    </cfRule>
  </conditionalFormatting>
  <conditionalFormatting sqref="H25:H38">
    <cfRule type="expression" dxfId="1332" priority="5">
      <formula>H25&gt;0</formula>
    </cfRule>
    <cfRule type="expression" dxfId="1331" priority="6">
      <formula>H25&lt;0</formula>
    </cfRule>
  </conditionalFormatting>
  <conditionalFormatting sqref="Q7">
    <cfRule type="expression" dxfId="1330" priority="3">
      <formula>Q7&gt;0</formula>
    </cfRule>
    <cfRule type="expression" dxfId="1329" priority="4">
      <formula>Q7&lt;0</formula>
    </cfRule>
  </conditionalFormatting>
  <conditionalFormatting sqref="Q8">
    <cfRule type="expression" dxfId="1328" priority="1">
      <formula>Q8&gt;0</formula>
    </cfRule>
    <cfRule type="expression" dxfId="132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61.75</v>
      </c>
      <c r="W3" s="132"/>
    </row>
    <row r="4" spans="1:23" x14ac:dyDescent="0.25">
      <c r="B4" s="70"/>
      <c r="C4" s="4"/>
      <c r="D4" s="3"/>
      <c r="E4" s="3"/>
      <c r="F4" s="3"/>
      <c r="G4" s="70"/>
      <c r="H4" s="159"/>
      <c r="I4" s="3"/>
      <c r="J4" s="3"/>
      <c r="K4" s="3"/>
      <c r="L4" s="4"/>
      <c r="M4" s="4"/>
      <c r="O4" s="11" t="s">
        <v>66</v>
      </c>
      <c r="Q4" s="53">
        <v>61.75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18.055555555555557</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67.925000000000011</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67.307500000000005</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66.69</v>
      </c>
      <c r="Q19" s="2"/>
      <c r="T19" s="1">
        <v>43228</v>
      </c>
      <c r="U19" t="s">
        <v>82</v>
      </c>
      <c r="W19" s="132"/>
    </row>
    <row r="20" spans="1:23" x14ac:dyDescent="0.25">
      <c r="O20" s="79">
        <v>1.07</v>
      </c>
      <c r="P20" s="79">
        <f t="shared" si="0"/>
        <v>66.072500000000005</v>
      </c>
      <c r="Q20" s="2"/>
      <c r="W20" s="132"/>
    </row>
    <row r="21" spans="1:23" x14ac:dyDescent="0.25">
      <c r="O21" s="79">
        <v>1.06</v>
      </c>
      <c r="P21" s="79">
        <f t="shared" si="0"/>
        <v>65.454999999999998</v>
      </c>
      <c r="Q21" s="2"/>
      <c r="T21" s="1">
        <v>43283</v>
      </c>
      <c r="U21" t="s">
        <v>1118</v>
      </c>
      <c r="W21" s="132"/>
    </row>
    <row r="22" spans="1:23" x14ac:dyDescent="0.25">
      <c r="O22" s="79">
        <v>1.05</v>
      </c>
      <c r="P22" s="79">
        <f t="shared" si="0"/>
        <v>64.837500000000006</v>
      </c>
      <c r="Q22" s="2"/>
      <c r="W22" s="132"/>
    </row>
    <row r="23" spans="1:23" x14ac:dyDescent="0.25">
      <c r="O23" s="79">
        <v>1.04</v>
      </c>
      <c r="P23" s="79">
        <f t="shared" si="0"/>
        <v>64.22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63.602499999999999</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62.984999999999999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62.3675</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61.75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61.1325</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60.515000000000001</v>
      </c>
      <c r="Q29" s="2"/>
      <c r="W29" s="132"/>
    </row>
    <row r="30" spans="1:23" x14ac:dyDescent="0.25">
      <c r="A30" s="4"/>
      <c r="B30" s="162"/>
      <c r="C30" s="10"/>
      <c r="D30" s="39"/>
      <c r="E30" s="39"/>
      <c r="F30" s="39"/>
      <c r="G30" s="39"/>
      <c r="H30" s="177"/>
      <c r="I30" s="39"/>
      <c r="J30" s="39"/>
      <c r="K30" s="39"/>
      <c r="L30" s="39"/>
      <c r="M30" s="39"/>
      <c r="O30" s="79">
        <v>0.97</v>
      </c>
      <c r="P30" s="79">
        <f t="shared" si="0"/>
        <v>59.897500000000001</v>
      </c>
      <c r="W30" s="132"/>
    </row>
    <row r="31" spans="1:23" x14ac:dyDescent="0.25">
      <c r="A31" s="4"/>
      <c r="B31" s="162"/>
      <c r="C31" s="10"/>
      <c r="D31" s="39"/>
      <c r="E31" s="39"/>
      <c r="F31" s="39"/>
      <c r="G31" s="39"/>
      <c r="H31" s="177"/>
      <c r="I31" s="39"/>
      <c r="J31" s="39"/>
      <c r="K31" s="39"/>
      <c r="L31" s="39"/>
      <c r="M31" s="39"/>
      <c r="O31" s="79">
        <v>0.96</v>
      </c>
      <c r="P31" s="79">
        <f t="shared" si="0"/>
        <v>59.28</v>
      </c>
      <c r="W31" s="132"/>
    </row>
    <row r="32" spans="1:23" x14ac:dyDescent="0.25">
      <c r="A32" s="4"/>
      <c r="B32" s="162"/>
      <c r="C32" s="10"/>
      <c r="D32" s="39"/>
      <c r="E32" s="39"/>
      <c r="F32" s="39"/>
      <c r="G32" s="39"/>
      <c r="H32" s="177"/>
      <c r="I32" s="39"/>
      <c r="J32" s="39"/>
      <c r="K32" s="39"/>
      <c r="L32" s="39"/>
      <c r="M32" s="39"/>
      <c r="O32" s="79">
        <v>0.95</v>
      </c>
      <c r="P32" s="79">
        <f t="shared" si="0"/>
        <v>58.662499999999994</v>
      </c>
      <c r="W32" s="132"/>
    </row>
    <row r="33" spans="1:23" x14ac:dyDescent="0.25">
      <c r="A33" s="4"/>
      <c r="B33" s="162"/>
      <c r="C33" s="10"/>
      <c r="D33" s="39"/>
      <c r="E33" s="39"/>
      <c r="F33" s="39"/>
      <c r="G33" s="39"/>
      <c r="H33" s="177"/>
      <c r="I33" s="39"/>
      <c r="J33" s="39"/>
      <c r="K33" s="39"/>
      <c r="L33" s="39"/>
      <c r="M33" s="39"/>
      <c r="O33" s="79">
        <v>0.94</v>
      </c>
      <c r="P33" s="79">
        <f t="shared" si="0"/>
        <v>58.044999999999995</v>
      </c>
      <c r="W33" s="132"/>
    </row>
    <row r="34" spans="1:23" x14ac:dyDescent="0.25">
      <c r="A34" s="4"/>
      <c r="B34" s="162"/>
      <c r="C34" s="10"/>
      <c r="D34" s="39"/>
      <c r="E34" s="39"/>
      <c r="F34" s="39"/>
      <c r="G34" s="39"/>
      <c r="H34" s="177"/>
      <c r="I34" s="39"/>
      <c r="J34" s="39"/>
      <c r="K34" s="39"/>
      <c r="L34" s="39"/>
      <c r="M34" s="39"/>
      <c r="O34" s="79">
        <v>0.93</v>
      </c>
      <c r="P34" s="79">
        <f t="shared" si="0"/>
        <v>57.427500000000002</v>
      </c>
      <c r="W34" s="132"/>
    </row>
    <row r="35" spans="1:23" x14ac:dyDescent="0.25">
      <c r="A35" s="4"/>
      <c r="B35" s="162"/>
      <c r="C35" s="10"/>
      <c r="D35" s="39"/>
      <c r="E35" s="39"/>
      <c r="F35" s="39"/>
      <c r="G35" s="39"/>
      <c r="H35" s="177"/>
      <c r="I35" s="39"/>
      <c r="J35" s="39"/>
      <c r="K35" s="39"/>
      <c r="L35" s="39"/>
      <c r="M35" s="39"/>
      <c r="O35" s="79">
        <v>0.92</v>
      </c>
      <c r="P35" s="79">
        <f t="shared" si="0"/>
        <v>56.81</v>
      </c>
      <c r="W35" s="132"/>
    </row>
    <row r="36" spans="1:23" x14ac:dyDescent="0.25">
      <c r="A36" s="4"/>
      <c r="B36" s="162"/>
      <c r="C36" s="10"/>
      <c r="D36" s="39"/>
      <c r="E36" s="39"/>
      <c r="F36" s="39"/>
      <c r="G36" s="39"/>
      <c r="H36" s="177"/>
      <c r="I36" s="39"/>
      <c r="J36" s="39"/>
      <c r="K36" s="39"/>
      <c r="L36" s="39"/>
      <c r="M36" s="39"/>
      <c r="O36" s="79">
        <v>0.91</v>
      </c>
      <c r="P36" s="79">
        <f t="shared" si="0"/>
        <v>56.192500000000003</v>
      </c>
      <c r="W36" s="132"/>
    </row>
    <row r="37" spans="1:23" x14ac:dyDescent="0.25">
      <c r="A37" s="4"/>
      <c r="B37" s="162"/>
      <c r="C37" s="10"/>
      <c r="D37" s="39"/>
      <c r="E37" s="39"/>
      <c r="F37" s="39"/>
      <c r="G37" s="39"/>
      <c r="H37" s="177"/>
      <c r="I37" s="39"/>
      <c r="J37" s="39"/>
      <c r="K37" s="39"/>
      <c r="L37" s="39"/>
      <c r="M37" s="39"/>
      <c r="O37" s="79">
        <v>0.9</v>
      </c>
      <c r="P37" s="79">
        <f t="shared" si="0"/>
        <v>55.575000000000003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326" priority="69">
      <formula>Q7&gt;0</formula>
    </cfRule>
    <cfRule type="expression" dxfId="1325" priority="70">
      <formula>Q7&lt;0</formula>
    </cfRule>
  </conditionalFormatting>
  <conditionalFormatting sqref="Q8">
    <cfRule type="expression" dxfId="1324" priority="67">
      <formula>Q8&gt;0</formula>
    </cfRule>
    <cfRule type="expression" dxfId="1323" priority="68">
      <formula>Q8&lt;0</formula>
    </cfRule>
  </conditionalFormatting>
  <conditionalFormatting sqref="F27 F29:F38">
    <cfRule type="expression" dxfId="1322" priority="65">
      <formula>F27&gt;0</formula>
    </cfRule>
    <cfRule type="expression" dxfId="1321" priority="66">
      <formula>F27&lt;0</formula>
    </cfRule>
  </conditionalFormatting>
  <conditionalFormatting sqref="H29:H38">
    <cfRule type="expression" dxfId="1320" priority="63">
      <formula>H29&gt;0</formula>
    </cfRule>
    <cfRule type="expression" dxfId="1319" priority="64">
      <formula>H29&lt;0</formula>
    </cfRule>
  </conditionalFormatting>
  <conditionalFormatting sqref="H25:H27">
    <cfRule type="expression" dxfId="1318" priority="43">
      <formula>H25&gt;0</formula>
    </cfRule>
    <cfRule type="expression" dxfId="1317" priority="44">
      <formula>H25&lt;0</formula>
    </cfRule>
  </conditionalFormatting>
  <conditionalFormatting sqref="Q10">
    <cfRule type="expression" dxfId="1316" priority="57">
      <formula>Q10&gt;0</formula>
    </cfRule>
    <cfRule type="expression" dxfId="1315" priority="58">
      <formula>Q10&lt;0</formula>
    </cfRule>
  </conditionalFormatting>
  <conditionalFormatting sqref="F25:F26">
    <cfRule type="expression" dxfId="1314" priority="45">
      <formula>F25&gt;0</formula>
    </cfRule>
    <cfRule type="expression" dxfId="1313" priority="46">
      <formula>F25&lt;0</formula>
    </cfRule>
  </conditionalFormatting>
  <conditionalFormatting sqref="J65:K72">
    <cfRule type="expression" dxfId="1312" priority="39">
      <formula>J65&gt;0</formula>
    </cfRule>
    <cfRule type="expression" dxfId="1311" priority="40">
      <formula>J65&lt;0</formula>
    </cfRule>
  </conditionalFormatting>
  <conditionalFormatting sqref="F65:F83 F89">
    <cfRule type="expression" dxfId="1310" priority="37">
      <formula>F65&gt;0</formula>
    </cfRule>
    <cfRule type="expression" dxfId="1309" priority="38">
      <formula>F65&lt;0</formula>
    </cfRule>
  </conditionalFormatting>
  <conditionalFormatting sqref="H65:H83 H89">
    <cfRule type="expression" dxfId="1308" priority="35">
      <formula>H65&gt;0</formula>
    </cfRule>
    <cfRule type="expression" dxfId="1307" priority="36">
      <formula>H65&lt;0</formula>
    </cfRule>
  </conditionalFormatting>
  <conditionalFormatting sqref="J76:J78">
    <cfRule type="expression" dxfId="1306" priority="33">
      <formula>J76&gt;0</formula>
    </cfRule>
    <cfRule type="expression" dxfId="1305" priority="34">
      <formula>J76&lt;0</formula>
    </cfRule>
  </conditionalFormatting>
  <conditionalFormatting sqref="K76:K78">
    <cfRule type="expression" dxfId="1304" priority="31">
      <formula>K76&gt;0</formula>
    </cfRule>
    <cfRule type="expression" dxfId="1303" priority="32">
      <formula>K76&lt;0</formula>
    </cfRule>
  </conditionalFormatting>
  <conditionalFormatting sqref="L65:L78">
    <cfRule type="expression" dxfId="1302" priority="29">
      <formula>L65&gt;0</formula>
    </cfRule>
    <cfRule type="expression" dxfId="1301" priority="30">
      <formula>L65&lt;0</formula>
    </cfRule>
  </conditionalFormatting>
  <conditionalFormatting sqref="F84:F88">
    <cfRule type="expression" dxfId="1300" priority="27">
      <formula>F84&gt;0</formula>
    </cfRule>
    <cfRule type="expression" dxfId="1299" priority="28">
      <formula>F84&lt;0</formula>
    </cfRule>
  </conditionalFormatting>
  <conditionalFormatting sqref="H84:H88">
    <cfRule type="expression" dxfId="1298" priority="25">
      <formula>H84&gt;0</formula>
    </cfRule>
    <cfRule type="expression" dxfId="1297" priority="26">
      <formula>H84&lt;0</formula>
    </cfRule>
  </conditionalFormatting>
  <conditionalFormatting sqref="M65:M78">
    <cfRule type="expression" dxfId="1296" priority="23">
      <formula>M65&gt;0</formula>
    </cfRule>
    <cfRule type="expression" dxfId="1295" priority="24">
      <formula>M65&lt;0</formula>
    </cfRule>
  </conditionalFormatting>
  <conditionalFormatting sqref="M26:M31">
    <cfRule type="expression" dxfId="1294" priority="21">
      <formula>M26&gt;0</formula>
    </cfRule>
    <cfRule type="expression" dxfId="1293" priority="22">
      <formula>M26&lt;0</formula>
    </cfRule>
  </conditionalFormatting>
  <conditionalFormatting sqref="F93:F105">
    <cfRule type="expression" dxfId="1292" priority="19">
      <formula>F93&gt;0</formula>
    </cfRule>
    <cfRule type="expression" dxfId="1291" priority="20">
      <formula>F93&lt;0</formula>
    </cfRule>
  </conditionalFormatting>
  <conditionalFormatting sqref="H93:H105">
    <cfRule type="expression" dxfId="1290" priority="17">
      <formula>H93&gt;0</formula>
    </cfRule>
    <cfRule type="expression" dxfId="1289" priority="18">
      <formula>H93&lt;0</formula>
    </cfRule>
  </conditionalFormatting>
  <conditionalFormatting sqref="H92">
    <cfRule type="expression" dxfId="1288" priority="13">
      <formula>H92&gt;0</formula>
    </cfRule>
    <cfRule type="expression" dxfId="1287" priority="14">
      <formula>H92&lt;0</formula>
    </cfRule>
  </conditionalFormatting>
  <conditionalFormatting sqref="F92">
    <cfRule type="expression" dxfId="1286" priority="15">
      <formula>F92&gt;0</formula>
    </cfRule>
    <cfRule type="expression" dxfId="1285" priority="16">
      <formula>F92&lt;0</formula>
    </cfRule>
  </conditionalFormatting>
  <conditionalFormatting sqref="M93:M98">
    <cfRule type="expression" dxfId="1284" priority="11">
      <formula>M93&gt;0</formula>
    </cfRule>
    <cfRule type="expression" dxfId="1283" priority="12">
      <formula>M93&lt;0</formula>
    </cfRule>
  </conditionalFormatting>
  <conditionalFormatting sqref="K25:K27">
    <cfRule type="expression" dxfId="1282" priority="9">
      <formula>K25&gt;0</formula>
    </cfRule>
    <cfRule type="expression" dxfId="1281" priority="10">
      <formula>K25&lt;0</formula>
    </cfRule>
  </conditionalFormatting>
  <conditionalFormatting sqref="K28">
    <cfRule type="expression" dxfId="1280" priority="7">
      <formula>K28&gt;0</formula>
    </cfRule>
    <cfRule type="expression" dxfId="1279" priority="8">
      <formula>K28&lt;0</formula>
    </cfRule>
  </conditionalFormatting>
  <conditionalFormatting sqref="H28">
    <cfRule type="expression" dxfId="1278" priority="3">
      <formula>H28&gt;0</formula>
    </cfRule>
    <cfRule type="expression" dxfId="1277" priority="4">
      <formula>H28&lt;0</formula>
    </cfRule>
  </conditionalFormatting>
  <conditionalFormatting sqref="F28">
    <cfRule type="expression" dxfId="1276" priority="5">
      <formula>F28&gt;0</formula>
    </cfRule>
    <cfRule type="expression" dxfId="1275" priority="6">
      <formula>F28&lt;0</formula>
    </cfRule>
  </conditionalFormatting>
  <conditionalFormatting sqref="K29">
    <cfRule type="expression" dxfId="1274" priority="1">
      <formula>K29&gt;0</formula>
    </cfRule>
    <cfRule type="expression" dxfId="12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72" priority="137">
      <formula>F30&gt;0</formula>
    </cfRule>
    <cfRule type="expression" dxfId="1271" priority="138">
      <formula>F30&lt;0</formula>
    </cfRule>
  </conditionalFormatting>
  <conditionalFormatting sqref="H47:H58">
    <cfRule type="expression" dxfId="1270" priority="129">
      <formula>H47&gt;0</formula>
    </cfRule>
    <cfRule type="expression" dxfId="1269" priority="130">
      <formula>H47&lt;0</formula>
    </cfRule>
  </conditionalFormatting>
  <conditionalFormatting sqref="H59">
    <cfRule type="expression" dxfId="1268" priority="119">
      <formula>H59&gt;0</formula>
    </cfRule>
    <cfRule type="expression" dxfId="1267" priority="120">
      <formula>H59&lt;0</formula>
    </cfRule>
  </conditionalFormatting>
  <conditionalFormatting sqref="H60">
    <cfRule type="expression" dxfId="1266" priority="115">
      <formula>H60&gt;0</formula>
    </cfRule>
    <cfRule type="expression" dxfId="1265" priority="116">
      <formula>H60&lt;0</formula>
    </cfRule>
  </conditionalFormatting>
  <conditionalFormatting sqref="H61:H66">
    <cfRule type="expression" dxfId="1264" priority="111">
      <formula>H61&gt;0</formula>
    </cfRule>
    <cfRule type="expression" dxfId="1263" priority="112">
      <formula>H61&lt;0</formula>
    </cfRule>
  </conditionalFormatting>
  <conditionalFormatting sqref="Q8">
    <cfRule type="expression" dxfId="1262" priority="95">
      <formula>Q8&gt;0</formula>
    </cfRule>
    <cfRule type="expression" dxfId="1261" priority="96">
      <formula>Q8&lt;0</formula>
    </cfRule>
  </conditionalFormatting>
  <conditionalFormatting sqref="Q7">
    <cfRule type="expression" dxfId="1260" priority="97">
      <formula>Q7&gt;0</formula>
    </cfRule>
    <cfRule type="expression" dxfId="1259" priority="98">
      <formula>Q7&lt;0</formula>
    </cfRule>
  </conditionalFormatting>
  <conditionalFormatting sqref="F178 H178">
    <cfRule type="expression" dxfId="1258" priority="93">
      <formula>F178&gt;0</formula>
    </cfRule>
    <cfRule type="expression" dxfId="1257" priority="94">
      <formula>F178&lt;0</formula>
    </cfRule>
  </conditionalFormatting>
  <conditionalFormatting sqref="Q10">
    <cfRule type="expression" dxfId="1256" priority="87">
      <formula>Q10&gt;0</formula>
    </cfRule>
    <cfRule type="expression" dxfId="1255" priority="88">
      <formula>Q10&lt;0</formula>
    </cfRule>
  </conditionalFormatting>
  <conditionalFormatting sqref="Q9">
    <cfRule type="expression" dxfId="1254" priority="81">
      <formula>Q9&gt;0</formula>
    </cfRule>
    <cfRule type="expression" dxfId="1253" priority="82">
      <formula>Q9&lt;0</formula>
    </cfRule>
  </conditionalFormatting>
  <conditionalFormatting sqref="F201:F248">
    <cfRule type="expression" dxfId="1252" priority="41">
      <formula>F201&gt;0</formula>
    </cfRule>
    <cfRule type="expression" dxfId="1251" priority="42">
      <formula>F201&lt;0</formula>
    </cfRule>
  </conditionalFormatting>
  <conditionalFormatting sqref="H201:H248">
    <cfRule type="expression" dxfId="1250" priority="39">
      <formula>H201&gt;0</formula>
    </cfRule>
    <cfRule type="expression" dxfId="1249" priority="40">
      <formula>H201&lt;0</formula>
    </cfRule>
  </conditionalFormatting>
  <conditionalFormatting sqref="J208">
    <cfRule type="expression" dxfId="1248" priority="37">
      <formula>J208&gt;0</formula>
    </cfRule>
    <cfRule type="expression" dxfId="1247" priority="38">
      <formula>J208&lt;0</formula>
    </cfRule>
  </conditionalFormatting>
  <conditionalFormatting sqref="J214:J215">
    <cfRule type="expression" dxfId="1246" priority="35">
      <formula>J214&gt;0</formula>
    </cfRule>
    <cfRule type="expression" dxfId="1245" priority="36">
      <formula>J214&lt;0</formula>
    </cfRule>
  </conditionalFormatting>
  <conditionalFormatting sqref="J216">
    <cfRule type="expression" dxfId="1244" priority="33">
      <formula>J216&gt;0</formula>
    </cfRule>
    <cfRule type="expression" dxfId="1243" priority="34">
      <formula>J216&lt;0</formula>
    </cfRule>
  </conditionalFormatting>
  <conditionalFormatting sqref="J217:J219 J221:J224">
    <cfRule type="expression" dxfId="1242" priority="31">
      <formula>J217&gt;0</formula>
    </cfRule>
    <cfRule type="expression" dxfId="1241" priority="32">
      <formula>J217&lt;0</formula>
    </cfRule>
  </conditionalFormatting>
  <conditionalFormatting sqref="K208">
    <cfRule type="expression" dxfId="1240" priority="29">
      <formula>K208&gt;0</formula>
    </cfRule>
    <cfRule type="expression" dxfId="1239" priority="30">
      <formula>K208&lt;0</formula>
    </cfRule>
  </conditionalFormatting>
  <conditionalFormatting sqref="K214:K215">
    <cfRule type="expression" dxfId="1238" priority="27">
      <formula>K214&gt;0</formula>
    </cfRule>
    <cfRule type="expression" dxfId="1237" priority="28">
      <formula>K214&lt;0</formula>
    </cfRule>
  </conditionalFormatting>
  <conditionalFormatting sqref="K216">
    <cfRule type="expression" dxfId="1236" priority="25">
      <formula>K216&gt;0</formula>
    </cfRule>
    <cfRule type="expression" dxfId="1235" priority="26">
      <formula>K216&lt;0</formula>
    </cfRule>
  </conditionalFormatting>
  <conditionalFormatting sqref="K217:K224">
    <cfRule type="expression" dxfId="1234" priority="23">
      <formula>K217&gt;0</formula>
    </cfRule>
    <cfRule type="expression" dxfId="1233" priority="24">
      <formula>K217&lt;0</formula>
    </cfRule>
  </conditionalFormatting>
  <conditionalFormatting sqref="L208">
    <cfRule type="expression" dxfId="1232" priority="21">
      <formula>L208&gt;0</formula>
    </cfRule>
    <cfRule type="expression" dxfId="1231" priority="22">
      <formula>L208&lt;0</formula>
    </cfRule>
  </conditionalFormatting>
  <conditionalFormatting sqref="L214:L215">
    <cfRule type="expression" dxfId="1230" priority="19">
      <formula>L214&gt;0</formula>
    </cfRule>
    <cfRule type="expression" dxfId="1229" priority="20">
      <formula>L214&lt;0</formula>
    </cfRule>
  </conditionalFormatting>
  <conditionalFormatting sqref="L216">
    <cfRule type="expression" dxfId="1228" priority="17">
      <formula>L216&gt;0</formula>
    </cfRule>
    <cfRule type="expression" dxfId="1227" priority="18">
      <formula>L216&lt;0</formula>
    </cfRule>
  </conditionalFormatting>
  <conditionalFormatting sqref="L217:L224">
    <cfRule type="expression" dxfId="1226" priority="15">
      <formula>L217&gt;0</formula>
    </cfRule>
    <cfRule type="expression" dxfId="1225" priority="16">
      <formula>L217&lt;0</formula>
    </cfRule>
  </conditionalFormatting>
  <conditionalFormatting sqref="K225">
    <cfRule type="expression" dxfId="1224" priority="13">
      <formula>K225&gt;0</formula>
    </cfRule>
    <cfRule type="expression" dxfId="1223" priority="14">
      <formula>K225&lt;0</formula>
    </cfRule>
  </conditionalFormatting>
  <conditionalFormatting sqref="L225:L232">
    <cfRule type="expression" dxfId="1222" priority="11">
      <formula>L225&gt;0</formula>
    </cfRule>
    <cfRule type="expression" dxfId="1221" priority="12">
      <formula>L225&lt;0</formula>
    </cfRule>
  </conditionalFormatting>
  <conditionalFormatting sqref="K226">
    <cfRule type="expression" dxfId="1220" priority="9">
      <formula>K226&gt;0</formula>
    </cfRule>
    <cfRule type="expression" dxfId="1219" priority="10">
      <formula>K226&lt;0</formula>
    </cfRule>
  </conditionalFormatting>
  <conditionalFormatting sqref="K227">
    <cfRule type="expression" dxfId="1218" priority="7">
      <formula>K227&gt;0</formula>
    </cfRule>
    <cfRule type="expression" dxfId="1217" priority="8">
      <formula>K227&lt;0</formula>
    </cfRule>
  </conditionalFormatting>
  <conditionalFormatting sqref="K228:K248">
    <cfRule type="expression" dxfId="1216" priority="5">
      <formula>K228&gt;0</formula>
    </cfRule>
    <cfRule type="expression" dxfId="1215" priority="6">
      <formula>K228&lt;0</formula>
    </cfRule>
  </conditionalFormatting>
  <conditionalFormatting sqref="L233:L237">
    <cfRule type="expression" dxfId="1214" priority="3">
      <formula>L233&gt;0</formula>
    </cfRule>
    <cfRule type="expression" dxfId="1213" priority="4">
      <formula>L233&lt;0</formula>
    </cfRule>
  </conditionalFormatting>
  <conditionalFormatting sqref="L238:L243">
    <cfRule type="expression" dxfId="1212" priority="1">
      <formula>L238&gt;0</formula>
    </cfRule>
    <cfRule type="expression" dxfId="121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10" priority="11">
      <formula>F27&gt;0</formula>
    </cfRule>
    <cfRule type="expression" dxfId="1209" priority="12">
      <formula>F27&lt;0</formula>
    </cfRule>
  </conditionalFormatting>
  <conditionalFormatting sqref="H27:H29">
    <cfRule type="expression" dxfId="1208" priority="9">
      <formula>H27&gt;0</formula>
    </cfRule>
    <cfRule type="expression" dxfId="1207" priority="10">
      <formula>H27&lt;0</formula>
    </cfRule>
  </conditionalFormatting>
  <conditionalFormatting sqref="F23:F26">
    <cfRule type="expression" dxfId="1206" priority="7">
      <formula>F23&gt;0</formula>
    </cfRule>
    <cfRule type="expression" dxfId="1205" priority="8">
      <formula>F23&lt;0</formula>
    </cfRule>
  </conditionalFormatting>
  <conditionalFormatting sqref="H23:H26">
    <cfRule type="expression" dxfId="1204" priority="5">
      <formula>H23&gt;0</formula>
    </cfRule>
    <cfRule type="expression" dxfId="1203" priority="6">
      <formula>H23&lt;0</formula>
    </cfRule>
  </conditionalFormatting>
  <conditionalFormatting sqref="Q8">
    <cfRule type="expression" dxfId="1202" priority="1">
      <formula>Q8&gt;0</formula>
    </cfRule>
    <cfRule type="expression" dxfId="1201" priority="2">
      <formula>Q8&lt;0</formula>
    </cfRule>
  </conditionalFormatting>
  <conditionalFormatting sqref="Q7">
    <cfRule type="expression" dxfId="1200" priority="3">
      <formula>Q7&gt;0</formula>
    </cfRule>
    <cfRule type="expression" dxfId="119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98" priority="7">
      <formula>F21&gt;0</formula>
    </cfRule>
    <cfRule type="expression" dxfId="1197" priority="8">
      <formula>F21&lt;0</formula>
    </cfRule>
  </conditionalFormatting>
  <conditionalFormatting sqref="F22">
    <cfRule type="expression" dxfId="1196" priority="5">
      <formula>F22&gt;0</formula>
    </cfRule>
    <cfRule type="expression" dxfId="1195" priority="6">
      <formula>F22&lt;0</formula>
    </cfRule>
  </conditionalFormatting>
  <conditionalFormatting sqref="Q8">
    <cfRule type="expression" dxfId="1194" priority="1">
      <formula>Q8&gt;0</formula>
    </cfRule>
    <cfRule type="expression" dxfId="1193" priority="2">
      <formula>Q8&lt;0</formula>
    </cfRule>
  </conditionalFormatting>
  <conditionalFormatting sqref="Q7">
    <cfRule type="expression" dxfId="1192" priority="3">
      <formula>Q7&gt;0</formula>
    </cfRule>
    <cfRule type="expression" dxfId="119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90" priority="11">
      <formula>F24&gt;0</formula>
    </cfRule>
    <cfRule type="expression" dxfId="1189" priority="12">
      <formula>F24&lt;0</formula>
    </cfRule>
  </conditionalFormatting>
  <conditionalFormatting sqref="H27:H30">
    <cfRule type="expression" dxfId="1188" priority="9">
      <formula>H27&gt;0</formula>
    </cfRule>
    <cfRule type="expression" dxfId="1187" priority="10">
      <formula>H27&lt;0</formula>
    </cfRule>
  </conditionalFormatting>
  <conditionalFormatting sqref="F25">
    <cfRule type="expression" dxfId="1186" priority="7">
      <formula>F25&gt;0</formula>
    </cfRule>
    <cfRule type="expression" dxfId="1185" priority="8">
      <formula>F25&lt;0</formula>
    </cfRule>
  </conditionalFormatting>
  <conditionalFormatting sqref="H24:H26">
    <cfRule type="expression" dxfId="1184" priority="5">
      <formula>H24&gt;0</formula>
    </cfRule>
    <cfRule type="expression" dxfId="1183" priority="6">
      <formula>H24&lt;0</formula>
    </cfRule>
  </conditionalFormatting>
  <conditionalFormatting sqref="Q7">
    <cfRule type="expression" dxfId="1182" priority="3">
      <formula>Q7&gt;0</formula>
    </cfRule>
    <cfRule type="expression" dxfId="1181" priority="4">
      <formula>Q7&lt;0</formula>
    </cfRule>
  </conditionalFormatting>
  <conditionalFormatting sqref="Q8">
    <cfRule type="expression" dxfId="1180" priority="1">
      <formula>Q8&gt;0</formula>
    </cfRule>
    <cfRule type="expression" dxfId="117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78" priority="17">
      <formula>F28&gt;0</formula>
    </cfRule>
    <cfRule type="expression" dxfId="1177" priority="18">
      <formula>F28&lt;0</formula>
    </cfRule>
  </conditionalFormatting>
  <conditionalFormatting sqref="F28 F33:F35">
    <cfRule type="expression" dxfId="1176" priority="19">
      <formula>F28&gt;0</formula>
    </cfRule>
    <cfRule type="expression" dxfId="1175" priority="20">
      <formula>F28&lt;0</formula>
    </cfRule>
  </conditionalFormatting>
  <conditionalFormatting sqref="H28 H33:H35">
    <cfRule type="expression" dxfId="1174" priority="15">
      <formula>H28&gt;0</formula>
    </cfRule>
    <cfRule type="expression" dxfId="1173" priority="16">
      <formula>H28&lt;0</formula>
    </cfRule>
  </conditionalFormatting>
  <conditionalFormatting sqref="F21:F27">
    <cfRule type="expression" dxfId="1172" priority="13">
      <formula>F21&gt;0</formula>
    </cfRule>
    <cfRule type="expression" dxfId="1171" priority="14">
      <formula>F21&lt;0</formula>
    </cfRule>
  </conditionalFormatting>
  <conditionalFormatting sqref="H21:H27">
    <cfRule type="expression" dxfId="1170" priority="11">
      <formula>H21&gt;0</formula>
    </cfRule>
    <cfRule type="expression" dxfId="1169" priority="12">
      <formula>H21&lt;0</formula>
    </cfRule>
  </conditionalFormatting>
  <conditionalFormatting sqref="Q8">
    <cfRule type="expression" dxfId="1168" priority="7">
      <formula>Q8&gt;0</formula>
    </cfRule>
    <cfRule type="expression" dxfId="1167" priority="8">
      <formula>Q8&lt;0</formula>
    </cfRule>
  </conditionalFormatting>
  <conditionalFormatting sqref="Q7">
    <cfRule type="expression" dxfId="1166" priority="9">
      <formula>Q7&gt;0</formula>
    </cfRule>
    <cfRule type="expression" dxfId="1165" priority="10">
      <formula>Q7&lt;0</formula>
    </cfRule>
  </conditionalFormatting>
  <conditionalFormatting sqref="F29:F32">
    <cfRule type="expression" dxfId="1164" priority="5">
      <formula>F29&gt;0</formula>
    </cfRule>
    <cfRule type="expression" dxfId="1163" priority="6">
      <formula>F29&lt;0</formula>
    </cfRule>
  </conditionalFormatting>
  <conditionalFormatting sqref="H29:H32">
    <cfRule type="expression" dxfId="1162" priority="3">
      <formula>H29&gt;0</formula>
    </cfRule>
    <cfRule type="expression" dxfId="1161" priority="4">
      <formula>H29&lt;0</formula>
    </cfRule>
  </conditionalFormatting>
  <conditionalFormatting sqref="M37">
    <cfRule type="expression" dxfId="1160" priority="1">
      <formula>M37&gt;0</formula>
    </cfRule>
    <cfRule type="expression" dxfId="115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58" priority="29">
      <formula>F40&gt;0</formula>
    </cfRule>
    <cfRule type="expression" dxfId="1157" priority="30">
      <formula>F40&lt;0</formula>
    </cfRule>
  </conditionalFormatting>
  <conditionalFormatting sqref="F40:F45">
    <cfRule type="expression" dxfId="1156" priority="31">
      <formula>F40&gt;0</formula>
    </cfRule>
    <cfRule type="expression" dxfId="1155" priority="32">
      <formula>F40&lt;0</formula>
    </cfRule>
  </conditionalFormatting>
  <conditionalFormatting sqref="H40:H45">
    <cfRule type="expression" dxfId="1154" priority="27">
      <formula>H40&gt;0</formula>
    </cfRule>
    <cfRule type="expression" dxfId="1153" priority="28">
      <formula>H40&lt;0</formula>
    </cfRule>
  </conditionalFormatting>
  <conditionalFormatting sqref="F23:F39">
    <cfRule type="expression" dxfId="1152" priority="13">
      <formula>F23&gt;0</formula>
    </cfRule>
    <cfRule type="expression" dxfId="1151" priority="14">
      <formula>F23&lt;0</formula>
    </cfRule>
  </conditionalFormatting>
  <conditionalFormatting sqref="H23:H39">
    <cfRule type="expression" dxfId="1150" priority="11">
      <formula>H23&gt;0</formula>
    </cfRule>
    <cfRule type="expression" dxfId="1149" priority="12">
      <formula>H23&lt;0</formula>
    </cfRule>
  </conditionalFormatting>
  <conditionalFormatting sqref="Q7">
    <cfRule type="expression" dxfId="1148" priority="9">
      <formula>Q7&gt;0</formula>
    </cfRule>
    <cfRule type="expression" dxfId="1147" priority="10">
      <formula>Q7&lt;0</formula>
    </cfRule>
  </conditionalFormatting>
  <conditionalFormatting sqref="Q8">
    <cfRule type="expression" dxfId="1146" priority="7">
      <formula>Q8&gt;0</formula>
    </cfRule>
    <cfRule type="expression" dxfId="1145" priority="8">
      <formula>Q8&lt;0</formula>
    </cfRule>
  </conditionalFormatting>
  <conditionalFormatting sqref="Q10">
    <cfRule type="expression" dxfId="1144" priority="1">
      <formula>Q10&gt;0</formula>
    </cfRule>
    <cfRule type="expression" dxfId="114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42" priority="39">
      <formula>Q12&gt;0</formula>
    </cfRule>
    <cfRule type="expression" dxfId="114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40" priority="33">
      <formula>F25&gt;0</formula>
    </cfRule>
    <cfRule type="expression" dxfId="1139" priority="34">
      <formula>F25&lt;0</formula>
    </cfRule>
  </conditionalFormatting>
  <conditionalFormatting sqref="F30">
    <cfRule type="expression" dxfId="1138" priority="31">
      <formula>F30&gt;0</formula>
    </cfRule>
    <cfRule type="expression" dxfId="1137" priority="32">
      <formula>F30&lt;0</formula>
    </cfRule>
  </conditionalFormatting>
  <conditionalFormatting sqref="F31">
    <cfRule type="expression" dxfId="1136" priority="29">
      <formula>F31&gt;0</formula>
    </cfRule>
    <cfRule type="expression" dxfId="1135" priority="30">
      <formula>F31&lt;0</formula>
    </cfRule>
  </conditionalFormatting>
  <conditionalFormatting sqref="F32:F34">
    <cfRule type="expression" dxfId="1134" priority="27">
      <formula>F32&gt;0</formula>
    </cfRule>
    <cfRule type="expression" dxfId="1133" priority="28">
      <formula>F32&lt;0</formula>
    </cfRule>
  </conditionalFormatting>
  <conditionalFormatting sqref="H25:H29">
    <cfRule type="expression" dxfId="1132" priority="25">
      <formula>H25&gt;0</formula>
    </cfRule>
    <cfRule type="expression" dxfId="1131" priority="26">
      <formula>H25&lt;0</formula>
    </cfRule>
  </conditionalFormatting>
  <conditionalFormatting sqref="H30">
    <cfRule type="expression" dxfId="1130" priority="23">
      <formula>H30&gt;0</formula>
    </cfRule>
    <cfRule type="expression" dxfId="1129" priority="24">
      <formula>H30&lt;0</formula>
    </cfRule>
  </conditionalFormatting>
  <conditionalFormatting sqref="H31">
    <cfRule type="expression" dxfId="1128" priority="21">
      <formula>H31&gt;0</formula>
    </cfRule>
    <cfRule type="expression" dxfId="1127" priority="22">
      <formula>H31&lt;0</formula>
    </cfRule>
  </conditionalFormatting>
  <conditionalFormatting sqref="H32:H34">
    <cfRule type="expression" dxfId="1126" priority="19">
      <formula>H32&gt;0</formula>
    </cfRule>
    <cfRule type="expression" dxfId="1125" priority="20">
      <formula>H32&lt;0</formula>
    </cfRule>
  </conditionalFormatting>
  <conditionalFormatting sqref="F35">
    <cfRule type="expression" dxfId="1124" priority="17">
      <formula>F35&gt;0</formula>
    </cfRule>
    <cfRule type="expression" dxfId="1123" priority="18">
      <formula>F35&lt;0</formula>
    </cfRule>
  </conditionalFormatting>
  <conditionalFormatting sqref="H35">
    <cfRule type="expression" dxfId="1122" priority="15">
      <formula>H35&gt;0</formula>
    </cfRule>
    <cfRule type="expression" dxfId="1121" priority="16">
      <formula>H35&lt;0</formula>
    </cfRule>
  </conditionalFormatting>
  <conditionalFormatting sqref="F36">
    <cfRule type="expression" dxfId="1120" priority="13">
      <formula>F36&gt;0</formula>
    </cfRule>
    <cfRule type="expression" dxfId="1119" priority="14">
      <formula>F36&lt;0</formula>
    </cfRule>
  </conditionalFormatting>
  <conditionalFormatting sqref="H36">
    <cfRule type="expression" dxfId="1118" priority="11">
      <formula>H36&gt;0</formula>
    </cfRule>
    <cfRule type="expression" dxfId="1117" priority="12">
      <formula>H36&lt;0</formula>
    </cfRule>
  </conditionalFormatting>
  <conditionalFormatting sqref="H23:H24">
    <cfRule type="expression" dxfId="1116" priority="5">
      <formula>H23&gt;0</formula>
    </cfRule>
    <cfRule type="expression" dxfId="1115" priority="6">
      <formula>H23&lt;0</formula>
    </cfRule>
  </conditionalFormatting>
  <conditionalFormatting sqref="F23:F24">
    <cfRule type="expression" dxfId="1114" priority="7">
      <formula>F23&gt;0</formula>
    </cfRule>
    <cfRule type="expression" dxfId="1113" priority="8">
      <formula>F23&lt;0</formula>
    </cfRule>
  </conditionalFormatting>
  <conditionalFormatting sqref="Q7">
    <cfRule type="expression" dxfId="1112" priority="3">
      <formula>Q7&gt;0</formula>
    </cfRule>
    <cfRule type="expression" dxfId="1111" priority="4">
      <formula>Q7&lt;0</formula>
    </cfRule>
  </conditionalFormatting>
  <conditionalFormatting sqref="Q8">
    <cfRule type="expression" dxfId="1110" priority="1">
      <formula>Q8&gt;0</formula>
    </cfRule>
    <cfRule type="expression" dxfId="110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08" priority="84">
      <formula>F7&gt;0</formula>
    </cfRule>
    <cfRule type="expression" dxfId="1107" priority="85">
      <formula>F7&lt;0</formula>
    </cfRule>
  </conditionalFormatting>
  <conditionalFormatting sqref="Q8">
    <cfRule type="expression" dxfId="1106" priority="82">
      <formula>Q8&gt;0</formula>
    </cfRule>
    <cfRule type="expression" dxfId="1105" priority="83">
      <formula>Q8&lt;0</formula>
    </cfRule>
  </conditionalFormatting>
  <conditionalFormatting sqref="F29:F36">
    <cfRule type="expression" dxfId="1104" priority="62">
      <formula>F29&gt;0</formula>
    </cfRule>
    <cfRule type="expression" dxfId="1103" priority="63">
      <formula>F29&lt;0</formula>
    </cfRule>
  </conditionalFormatting>
  <conditionalFormatting sqref="J32:J38">
    <cfRule type="expression" dxfId="1102" priority="57">
      <formula>J32&gt;0</formula>
    </cfRule>
    <cfRule type="expression" dxfId="1101" priority="58">
      <formula>J32&lt;0</formula>
    </cfRule>
  </conditionalFormatting>
  <conditionalFormatting sqref="M42">
    <cfRule type="expression" dxfId="1100" priority="55">
      <formula>M42&gt;0</formula>
    </cfRule>
    <cfRule type="expression" dxfId="1099" priority="56">
      <formula>M42&lt;0</formula>
    </cfRule>
  </conditionalFormatting>
  <conditionalFormatting sqref="F98:F134 H98:H134 H137:H142 F137:F142 F144:F153 H144:H153">
    <cfRule type="expression" dxfId="1098" priority="53">
      <formula>F98&gt;0</formula>
    </cfRule>
    <cfRule type="expression" dxfId="1097" priority="54">
      <formula>F98&lt;0</formula>
    </cfRule>
  </conditionalFormatting>
  <conditionalFormatting sqref="F90:F97">
    <cfRule type="expression" dxfId="1096" priority="51">
      <formula>F90&gt;0</formula>
    </cfRule>
    <cfRule type="expression" dxfId="1095" priority="52">
      <formula>F90&lt;0</formula>
    </cfRule>
  </conditionalFormatting>
  <conditionalFormatting sqref="H90:H97">
    <cfRule type="expression" dxfId="1094" priority="49">
      <formula>H90&gt;0</formula>
    </cfRule>
    <cfRule type="expression" dxfId="1093" priority="50">
      <formula>H90&lt;0</formula>
    </cfRule>
  </conditionalFormatting>
  <conditionalFormatting sqref="F135:F136 H135:H136">
    <cfRule type="expression" dxfId="1092" priority="47">
      <formula>F135&gt;0</formula>
    </cfRule>
    <cfRule type="expression" dxfId="1091" priority="48">
      <formula>F135&lt;0</formula>
    </cfRule>
  </conditionalFormatting>
  <conditionalFormatting sqref="H143 F143">
    <cfRule type="expression" dxfId="1090" priority="45">
      <formula>F143&gt;0</formula>
    </cfRule>
    <cfRule type="expression" dxfId="1089" priority="46">
      <formula>F143&lt;0</formula>
    </cfRule>
  </conditionalFormatting>
  <conditionalFormatting sqref="F154:F161">
    <cfRule type="expression" dxfId="1088" priority="31">
      <formula>F154&gt;0</formula>
    </cfRule>
    <cfRule type="expression" dxfId="1087" priority="32">
      <formula>F154&lt;0</formula>
    </cfRule>
  </conditionalFormatting>
  <conditionalFormatting sqref="H154:H161">
    <cfRule type="expression" dxfId="1086" priority="29">
      <formula>H154&gt;0</formula>
    </cfRule>
    <cfRule type="expression" dxfId="1085" priority="30">
      <formula>H154&lt;0</formula>
    </cfRule>
  </conditionalFormatting>
  <conditionalFormatting sqref="Q10">
    <cfRule type="expression" dxfId="1084" priority="27">
      <formula>Q10&gt;0</formula>
    </cfRule>
    <cfRule type="expression" dxfId="1083" priority="28">
      <formula>Q10&lt;0</formula>
    </cfRule>
  </conditionalFormatting>
  <conditionalFormatting sqref="F37:F38">
    <cfRule type="expression" dxfId="1082" priority="25">
      <formula>F37&gt;0</formula>
    </cfRule>
    <cfRule type="expression" dxfId="1081" priority="26">
      <formula>F37&lt;0</formula>
    </cfRule>
  </conditionalFormatting>
  <conditionalFormatting sqref="H37:H38">
    <cfRule type="expression" dxfId="1080" priority="23">
      <formula>H37&gt;0</formula>
    </cfRule>
    <cfRule type="expression" dxfId="1079" priority="24">
      <formula>H37&lt;0</formula>
    </cfRule>
  </conditionalFormatting>
  <conditionalFormatting sqref="F167">
    <cfRule type="expression" dxfId="1078" priority="21">
      <formula>F167&gt;0</formula>
    </cfRule>
    <cfRule type="expression" dxfId="1077" priority="22">
      <formula>F167&lt;0</formula>
    </cfRule>
  </conditionalFormatting>
  <conditionalFormatting sqref="F168:F179">
    <cfRule type="expression" dxfId="1076" priority="19">
      <formula>F168&gt;0</formula>
    </cfRule>
    <cfRule type="expression" dxfId="1075" priority="20">
      <formula>F168&lt;0</formula>
    </cfRule>
  </conditionalFormatting>
  <conditionalFormatting sqref="H167:H179">
    <cfRule type="expression" dxfId="1074" priority="17">
      <formula>H167&gt;0</formula>
    </cfRule>
    <cfRule type="expression" dxfId="1073" priority="18">
      <formula>H167&lt;0</formula>
    </cfRule>
  </conditionalFormatting>
  <conditionalFormatting sqref="J175:J197 J201">
    <cfRule type="expression" dxfId="1072" priority="15">
      <formula>J175&gt;0</formula>
    </cfRule>
    <cfRule type="expression" dxfId="1071" priority="16">
      <formula>J175&lt;0</formula>
    </cfRule>
  </conditionalFormatting>
  <conditionalFormatting sqref="F180:F197 F201">
    <cfRule type="expression" dxfId="1070" priority="13">
      <formula>F180&gt;0</formula>
    </cfRule>
    <cfRule type="expression" dxfId="1069" priority="14">
      <formula>F180&lt;0</formula>
    </cfRule>
  </conditionalFormatting>
  <conditionalFormatting sqref="H180:H197 H201">
    <cfRule type="expression" dxfId="1068" priority="11">
      <formula>H180&gt;0</formula>
    </cfRule>
    <cfRule type="expression" dxfId="1067" priority="12">
      <formula>H180&lt;0</formula>
    </cfRule>
  </conditionalFormatting>
  <conditionalFormatting sqref="I32:J35">
    <cfRule type="expression" dxfId="1066" priority="9">
      <formula>I32&gt;0</formula>
    </cfRule>
    <cfRule type="expression" dxfId="1065" priority="10">
      <formula>I32&lt;0</formula>
    </cfRule>
  </conditionalFormatting>
  <conditionalFormatting sqref="F198:F200">
    <cfRule type="expression" dxfId="1064" priority="7">
      <formula>F198&gt;0</formula>
    </cfRule>
    <cfRule type="expression" dxfId="1063" priority="8">
      <formula>F198&lt;0</formula>
    </cfRule>
  </conditionalFormatting>
  <conditionalFormatting sqref="H198:H200">
    <cfRule type="expression" dxfId="1062" priority="5">
      <formula>H198&gt;0</formula>
    </cfRule>
    <cfRule type="expression" dxfId="1061" priority="6">
      <formula>H198&lt;0</formula>
    </cfRule>
  </conditionalFormatting>
  <conditionalFormatting sqref="J198:J200">
    <cfRule type="expression" dxfId="1060" priority="3">
      <formula>J198&gt;0</formula>
    </cfRule>
    <cfRule type="expression" dxfId="1059" priority="4">
      <formula>J198&lt;0</formula>
    </cfRule>
  </conditionalFormatting>
  <conditionalFormatting sqref="F202:F211 H202:H211 J202:J211">
    <cfRule type="expression" dxfId="1058" priority="1">
      <formula>F202&gt;0</formula>
    </cfRule>
    <cfRule type="expression" dxfId="105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56" priority="80">
      <formula>Q7&gt;0</formula>
    </cfRule>
    <cfRule type="expression" dxfId="1055" priority="81">
      <formula>Q7&lt;0</formula>
    </cfRule>
  </conditionalFormatting>
  <conditionalFormatting sqref="Q8">
    <cfRule type="expression" dxfId="1054" priority="78">
      <formula>Q8&gt;0</formula>
    </cfRule>
    <cfRule type="expression" dxfId="1053" priority="79">
      <formula>Q8&lt;0</formula>
    </cfRule>
  </conditionalFormatting>
  <conditionalFormatting sqref="F29:F43">
    <cfRule type="expression" dxfId="1052" priority="62">
      <formula>F29&gt;0</formula>
    </cfRule>
    <cfRule type="expression" dxfId="1051" priority="63">
      <formula>F29&lt;0</formula>
    </cfRule>
  </conditionalFormatting>
  <conditionalFormatting sqref="H45 H47:H48 H50:H51 H53 H29:H43">
    <cfRule type="expression" dxfId="1050" priority="60">
      <formula>H29&gt;0</formula>
    </cfRule>
    <cfRule type="expression" dxfId="1049" priority="61">
      <formula>H29&lt;0</formula>
    </cfRule>
  </conditionalFormatting>
  <conditionalFormatting sqref="J35">
    <cfRule type="expression" dxfId="1048" priority="56">
      <formula>J35&gt;0</formula>
    </cfRule>
    <cfRule type="expression" dxfId="1047" priority="57">
      <formula>J35&lt;0</formula>
    </cfRule>
  </conditionalFormatting>
  <conditionalFormatting sqref="J36:J37">
    <cfRule type="expression" dxfId="1046" priority="54">
      <formula>J36&gt;0</formula>
    </cfRule>
    <cfRule type="expression" dxfId="1045" priority="55">
      <formula>J36&lt;0</formula>
    </cfRule>
  </conditionalFormatting>
  <conditionalFormatting sqref="J38:J45 J48 J51">
    <cfRule type="expression" dxfId="1044" priority="52">
      <formula>J38&gt;0</formula>
    </cfRule>
    <cfRule type="expression" dxfId="104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42" priority="49">
      <formula>M59&gt;0</formula>
    </cfRule>
    <cfRule type="expression" dxfId="1041" priority="50">
      <formula>M59&lt;0</formula>
    </cfRule>
  </conditionalFormatting>
  <conditionalFormatting sqref="Q10">
    <cfRule type="expression" dxfId="1040" priority="47">
      <formula>Q10&gt;0</formula>
    </cfRule>
    <cfRule type="expression" dxfId="1039" priority="48">
      <formula>Q10&lt;0</formula>
    </cfRule>
  </conditionalFormatting>
  <conditionalFormatting sqref="F84:F103">
    <cfRule type="expression" dxfId="1038" priority="45">
      <formula>F84&gt;0</formula>
    </cfRule>
    <cfRule type="expression" dxfId="1037" priority="46">
      <formula>F84&lt;0</formula>
    </cfRule>
  </conditionalFormatting>
  <conditionalFormatting sqref="H107 H84:H103">
    <cfRule type="expression" dxfId="1036" priority="43">
      <formula>H84&gt;0</formula>
    </cfRule>
    <cfRule type="expression" dxfId="1035" priority="44">
      <formula>H84&lt;0</formula>
    </cfRule>
  </conditionalFormatting>
  <conditionalFormatting sqref="J89">
    <cfRule type="expression" dxfId="1034" priority="41">
      <formula>J89&gt;0</formula>
    </cfRule>
    <cfRule type="expression" dxfId="1033" priority="42">
      <formula>J89&lt;0</formula>
    </cfRule>
  </conditionalFormatting>
  <conditionalFormatting sqref="J90:J95">
    <cfRule type="expression" dxfId="1032" priority="39">
      <formula>J90&gt;0</formula>
    </cfRule>
    <cfRule type="expression" dxfId="1031" priority="40">
      <formula>J90&lt;0</formula>
    </cfRule>
  </conditionalFormatting>
  <conditionalFormatting sqref="J96:J97">
    <cfRule type="expression" dxfId="1030" priority="37">
      <formula>J96&gt;0</formula>
    </cfRule>
    <cfRule type="expression" dxfId="1029" priority="38">
      <formula>J96&lt;0</formula>
    </cfRule>
  </conditionalFormatting>
  <conditionalFormatting sqref="J98:J104">
    <cfRule type="expression" dxfId="1028" priority="35">
      <formula>J98&gt;0</formula>
    </cfRule>
    <cfRule type="expression" dxfId="1027" priority="36">
      <formula>J98&lt;0</formula>
    </cfRule>
  </conditionalFormatting>
  <conditionalFormatting sqref="J25">
    <cfRule type="expression" dxfId="1026" priority="31">
      <formula>J25&gt;0</formula>
    </cfRule>
    <cfRule type="expression" dxfId="1025" priority="32">
      <formula>J25&lt;0</formula>
    </cfRule>
  </conditionalFormatting>
  <conditionalFormatting sqref="F105:F106">
    <cfRule type="expression" dxfId="1024" priority="29">
      <formula>F105&gt;0</formula>
    </cfRule>
    <cfRule type="expression" dxfId="1023" priority="30">
      <formula>F105&lt;0</formula>
    </cfRule>
  </conditionalFormatting>
  <conditionalFormatting sqref="H105:H106">
    <cfRule type="expression" dxfId="1022" priority="27">
      <formula>H105&gt;0</formula>
    </cfRule>
    <cfRule type="expression" dxfId="1021" priority="28">
      <formula>H105&lt;0</formula>
    </cfRule>
  </conditionalFormatting>
  <conditionalFormatting sqref="J105">
    <cfRule type="expression" dxfId="1020" priority="25">
      <formula>J105&gt;0</formula>
    </cfRule>
    <cfRule type="expression" dxfId="1019" priority="26">
      <formula>J105&lt;0</formula>
    </cfRule>
  </conditionalFormatting>
  <conditionalFormatting sqref="J106">
    <cfRule type="expression" dxfId="1018" priority="23">
      <formula>J106&gt;0</formula>
    </cfRule>
    <cfRule type="expression" dxfId="1017" priority="24">
      <formula>J106&lt;0</formula>
    </cfRule>
  </conditionalFormatting>
  <conditionalFormatting sqref="F24 F27:F28">
    <cfRule type="expression" dxfId="1016" priority="21">
      <formula>F24&gt;0</formula>
    </cfRule>
    <cfRule type="expression" dxfId="1015" priority="22">
      <formula>F24&lt;0</formula>
    </cfRule>
  </conditionalFormatting>
  <conditionalFormatting sqref="H24:H28">
    <cfRule type="expression" dxfId="1014" priority="19">
      <formula>H24&gt;0</formula>
    </cfRule>
    <cfRule type="expression" dxfId="1013" priority="20">
      <formula>H24&lt;0</formula>
    </cfRule>
  </conditionalFormatting>
  <conditionalFormatting sqref="J26:J34">
    <cfRule type="expression" dxfId="1012" priority="17">
      <formula>J26&gt;0</formula>
    </cfRule>
    <cfRule type="expression" dxfId="1011" priority="18">
      <formula>J26&lt;0</formula>
    </cfRule>
  </conditionalFormatting>
  <conditionalFormatting sqref="F113">
    <cfRule type="expression" dxfId="1010" priority="15">
      <formula>F113&gt;0</formula>
    </cfRule>
    <cfRule type="expression" dxfId="1009" priority="16">
      <formula>F113&lt;0</formula>
    </cfRule>
  </conditionalFormatting>
  <conditionalFormatting sqref="H113">
    <cfRule type="expression" dxfId="1008" priority="13">
      <formula>H113&gt;0</formula>
    </cfRule>
    <cfRule type="expression" dxfId="1007" priority="14">
      <formula>H113&lt;0</formula>
    </cfRule>
  </conditionalFormatting>
  <conditionalFormatting sqref="J109">
    <cfRule type="expression" dxfId="1006" priority="11">
      <formula>J109&gt;0</formula>
    </cfRule>
    <cfRule type="expression" dxfId="1005" priority="12">
      <formula>J109&lt;0</formula>
    </cfRule>
  </conditionalFormatting>
  <conditionalFormatting sqref="F108:F112">
    <cfRule type="expression" dxfId="1004" priority="9">
      <formula>F108&gt;0</formula>
    </cfRule>
    <cfRule type="expression" dxfId="1003" priority="10">
      <formula>F108&lt;0</formula>
    </cfRule>
  </conditionalFormatting>
  <conditionalFormatting sqref="H108:H112">
    <cfRule type="expression" dxfId="1002" priority="7">
      <formula>H108&gt;0</formula>
    </cfRule>
    <cfRule type="expression" dxfId="1001" priority="8">
      <formula>H108&lt;0</formula>
    </cfRule>
  </conditionalFormatting>
  <conditionalFormatting sqref="J110:J113">
    <cfRule type="expression" dxfId="1000" priority="5">
      <formula>J110&gt;0</formula>
    </cfRule>
    <cfRule type="expression" dxfId="999" priority="6">
      <formula>J110&lt;0</formula>
    </cfRule>
  </conditionalFormatting>
  <conditionalFormatting sqref="F25:F26">
    <cfRule type="expression" dxfId="998" priority="3">
      <formula>F25&gt;0</formula>
    </cfRule>
    <cfRule type="expression" dxfId="997" priority="4">
      <formula>F25&lt;0</formula>
    </cfRule>
  </conditionalFormatting>
  <conditionalFormatting sqref="Q9">
    <cfRule type="expression" dxfId="996" priority="1">
      <formula>Q9&gt;0</formula>
    </cfRule>
    <cfRule type="expression" dxfId="99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15.9</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7950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-4391.9200000000019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-4466.9400000000023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-0.3597456378141477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5.7861635220125787E-2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10.258064516129032</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17.490000000000002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17.331000000000003</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17.172000000000001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17.013000000000002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16.854000000000003</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16.695</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16.536000000000001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16.377000000000002</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16.218</v>
      </c>
    </row>
    <row r="28" spans="1:21" x14ac:dyDescent="0.25">
      <c r="B28" s="363">
        <v>43325</v>
      </c>
      <c r="C28" s="7">
        <v>500</v>
      </c>
      <c r="D28" s="43">
        <v>20.48</v>
      </c>
      <c r="E28" s="43">
        <v>0</v>
      </c>
      <c r="F28" s="43">
        <f t="shared" si="2"/>
        <v>10240</v>
      </c>
      <c r="H28" s="159"/>
      <c r="I28" s="3"/>
      <c r="J28" s="3"/>
      <c r="K28" s="3"/>
      <c r="O28" s="79">
        <v>1.01</v>
      </c>
      <c r="P28" s="79">
        <f t="shared" si="3"/>
        <v>16.059000000000001</v>
      </c>
      <c r="T28" s="688">
        <v>43136</v>
      </c>
      <c r="U28" t="s">
        <v>838</v>
      </c>
    </row>
    <row r="29" spans="1:21" x14ac:dyDescent="0.25">
      <c r="B29" s="363">
        <v>43347</v>
      </c>
      <c r="C29" s="7">
        <v>200</v>
      </c>
      <c r="D29" s="43">
        <v>21.28</v>
      </c>
      <c r="E29" s="43">
        <v>0</v>
      </c>
      <c r="F29" s="43">
        <f t="shared" si="2"/>
        <v>4256</v>
      </c>
      <c r="O29" s="79">
        <v>1</v>
      </c>
      <c r="P29" s="79">
        <f t="shared" si="3"/>
        <v>15.9</v>
      </c>
    </row>
    <row r="30" spans="1:21" ht="15" customHeight="1" x14ac:dyDescent="0.25">
      <c r="A30" s="900" t="s">
        <v>1274</v>
      </c>
      <c r="B30" s="363">
        <v>43367</v>
      </c>
      <c r="C30" s="7">
        <v>200</v>
      </c>
      <c r="D30" s="43">
        <v>20.98</v>
      </c>
      <c r="E30" s="43">
        <v>0</v>
      </c>
      <c r="F30" s="43">
        <f t="shared" si="2"/>
        <v>4196</v>
      </c>
      <c r="O30" s="79">
        <v>0.99</v>
      </c>
      <c r="P30" s="79">
        <f t="shared" si="3"/>
        <v>15.741</v>
      </c>
      <c r="T30" s="1">
        <v>43175</v>
      </c>
      <c r="U30" t="s">
        <v>1088</v>
      </c>
    </row>
    <row r="31" spans="1:21" x14ac:dyDescent="0.25">
      <c r="A31" s="900"/>
      <c r="B31" s="363">
        <v>43367</v>
      </c>
      <c r="C31" s="7">
        <v>100</v>
      </c>
      <c r="D31" s="43">
        <v>20.315000000000001</v>
      </c>
      <c r="E31" s="43">
        <v>0</v>
      </c>
      <c r="F31" s="43">
        <f t="shared" si="2"/>
        <v>2031.5000000000002</v>
      </c>
      <c r="O31" s="79">
        <v>0.98</v>
      </c>
      <c r="P31" s="79">
        <f t="shared" si="3"/>
        <v>15.582000000000001</v>
      </c>
      <c r="T31" s="1">
        <v>43178</v>
      </c>
      <c r="U31" t="s">
        <v>935</v>
      </c>
    </row>
    <row r="32" spans="1:21" x14ac:dyDescent="0.25">
      <c r="A32" s="900"/>
      <c r="B32" s="363">
        <v>43378</v>
      </c>
      <c r="C32" s="7">
        <v>100</v>
      </c>
      <c r="D32" s="43">
        <v>19.39</v>
      </c>
      <c r="E32" s="43">
        <v>0</v>
      </c>
      <c r="F32" s="43">
        <f t="shared" si="2"/>
        <v>1939</v>
      </c>
      <c r="O32" s="79">
        <v>0.97</v>
      </c>
      <c r="P32" s="79">
        <f t="shared" si="3"/>
        <v>15.423</v>
      </c>
    </row>
    <row r="33" spans="1:21" x14ac:dyDescent="0.25">
      <c r="A33" s="900"/>
      <c r="B33" s="70">
        <v>43378</v>
      </c>
      <c r="C33" s="7">
        <v>100</v>
      </c>
      <c r="D33" s="43">
        <v>18.75</v>
      </c>
      <c r="E33" s="43">
        <v>0</v>
      </c>
      <c r="F33" s="43">
        <f t="shared" si="2"/>
        <v>1875</v>
      </c>
      <c r="O33" s="79">
        <v>0.96</v>
      </c>
      <c r="P33" s="79">
        <f t="shared" si="3"/>
        <v>15.263999999999999</v>
      </c>
      <c r="T33" s="1">
        <v>43217</v>
      </c>
      <c r="U33" t="s">
        <v>1007</v>
      </c>
    </row>
    <row r="34" spans="1:21" x14ac:dyDescent="0.25">
      <c r="B34" s="363">
        <v>43511</v>
      </c>
      <c r="C34" s="4">
        <v>200</v>
      </c>
      <c r="D34" s="3">
        <v>17.68</v>
      </c>
      <c r="E34" s="3">
        <v>0</v>
      </c>
      <c r="F34" s="3">
        <f t="shared" si="2"/>
        <v>3536</v>
      </c>
      <c r="O34" s="79">
        <v>0.95</v>
      </c>
      <c r="P34" s="79">
        <f t="shared" si="3"/>
        <v>15.105</v>
      </c>
    </row>
    <row r="35" spans="1:21" x14ac:dyDescent="0.25">
      <c r="B35" s="363">
        <v>43546</v>
      </c>
      <c r="C35" s="7">
        <v>200</v>
      </c>
      <c r="D35" s="43">
        <v>15.12</v>
      </c>
      <c r="E35" s="43">
        <v>0</v>
      </c>
      <c r="F35" s="43">
        <f t="shared" si="2"/>
        <v>3024</v>
      </c>
      <c r="O35" s="79">
        <v>0.94</v>
      </c>
      <c r="P35" s="79">
        <f t="shared" si="3"/>
        <v>14.946</v>
      </c>
      <c r="T35" s="1">
        <v>43224</v>
      </c>
      <c r="U35" t="s">
        <v>82</v>
      </c>
    </row>
    <row r="36" spans="1:21" x14ac:dyDescent="0.25">
      <c r="B36" s="70">
        <v>43657</v>
      </c>
      <c r="C36" s="7">
        <v>200</v>
      </c>
      <c r="D36" s="43">
        <v>14.48</v>
      </c>
      <c r="E36" s="43">
        <v>0</v>
      </c>
      <c r="F36" s="43">
        <f t="shared" si="2"/>
        <v>2896</v>
      </c>
      <c r="O36" s="79">
        <v>0.93</v>
      </c>
      <c r="P36" s="79">
        <f t="shared" si="3"/>
        <v>14.787000000000001</v>
      </c>
    </row>
    <row r="37" spans="1:21" x14ac:dyDescent="0.25">
      <c r="B37" s="399">
        <v>43678</v>
      </c>
      <c r="C37" s="7">
        <v>200</v>
      </c>
      <c r="D37" s="43">
        <v>13.88</v>
      </c>
      <c r="E37" s="43">
        <v>0</v>
      </c>
      <c r="F37" s="43">
        <f t="shared" si="2"/>
        <v>2776</v>
      </c>
      <c r="O37" s="79">
        <v>0.92</v>
      </c>
      <c r="P37" s="79">
        <f t="shared" si="3"/>
        <v>14.628</v>
      </c>
    </row>
    <row r="38" spans="1:21" x14ac:dyDescent="0.25">
      <c r="B38" s="4"/>
      <c r="C38" s="4"/>
      <c r="D38" s="3"/>
      <c r="E38" s="3"/>
      <c r="F38" s="3"/>
      <c r="O38" s="79">
        <v>0.91</v>
      </c>
      <c r="P38" s="79">
        <f t="shared" si="3"/>
        <v>14.469000000000001</v>
      </c>
      <c r="T38" s="688">
        <v>43318</v>
      </c>
      <c r="U38" t="s">
        <v>82</v>
      </c>
    </row>
    <row r="39" spans="1:21" x14ac:dyDescent="0.25">
      <c r="O39" s="79">
        <v>0.9</v>
      </c>
      <c r="P39" s="79">
        <f t="shared" si="3"/>
        <v>14.31</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29 H128:K129">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0:F131 H130:K131">
    <cfRule type="expression" dxfId="889" priority="1">
      <formula>F130&gt;0</formula>
    </cfRule>
    <cfRule type="expression" dxfId="888"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C24" sqref="C24"/>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598</v>
      </c>
      <c r="AJ2">
        <f>$Q$2*$Q$4</f>
        <v>6995.9999999999991</v>
      </c>
      <c r="AK2">
        <f ca="1">AJ2*EXP(-$X$2 * AI2/365.25)</f>
        <v>40999.181763516091</v>
      </c>
      <c r="AM2" s="2">
        <f>Q10</f>
        <v>0</v>
      </c>
      <c r="AO2">
        <f ca="1" xml:space="preserve"> (SUM(AB:AB) - SUM(AE:AE) - SUM(AH:AH) - SUM(AK:AK))/SUM(AB:AB)</f>
        <v>-1.9776238500061389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598</v>
      </c>
      <c r="AJ3">
        <f t="shared" ref="AJ3:AJ17" si="11">$Q$2*$Q$4</f>
        <v>6995.9999999999991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17.489999999999998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598</v>
      </c>
      <c r="AJ4">
        <f t="shared" si="11"/>
        <v>6995.9999999999991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6995.9999999999991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598</v>
      </c>
      <c r="AJ5">
        <f t="shared" si="11"/>
        <v>6995.9999999999991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598</v>
      </c>
      <c r="AJ6">
        <f t="shared" si="11"/>
        <v>6995.9999999999991</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-3216.4899999999989</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598</v>
      </c>
      <c r="AJ7">
        <f t="shared" si="11"/>
        <v>6995.9999999999991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-3216.4899999999989</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598</v>
      </c>
      <c r="AJ8">
        <f t="shared" si="11"/>
        <v>6995.9999999999991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-0.3149564895534781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598</v>
      </c>
      <c r="AJ9">
        <f t="shared" si="11"/>
        <v>6995.9999999999991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598</v>
      </c>
      <c r="AJ10">
        <f t="shared" si="11"/>
        <v>6995.9999999999991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5.9462550028587774E-2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598</v>
      </c>
      <c r="AJ11">
        <f t="shared" si="11"/>
        <v>6995.9999999999991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598</v>
      </c>
      <c r="AJ12">
        <f t="shared" si="11"/>
        <v>6995.9999999999991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10.288235294117646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598</v>
      </c>
      <c r="AJ13">
        <f t="shared" si="11"/>
        <v>6995.9999999999991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598</v>
      </c>
      <c r="AJ14">
        <f t="shared" si="11"/>
        <v>6995.9999999999991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598</v>
      </c>
      <c r="AJ15">
        <f t="shared" si="11"/>
        <v>6995.9999999999991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598</v>
      </c>
      <c r="AJ16">
        <f t="shared" si="11"/>
        <v>6995.9999999999991</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598</v>
      </c>
      <c r="AJ17">
        <f t="shared" si="11"/>
        <v>6995.9999999999991</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19.239000000000001</v>
      </c>
      <c r="W19" s="132"/>
    </row>
    <row r="20" spans="1:39" x14ac:dyDescent="0.25">
      <c r="B20" s="70">
        <v>43440</v>
      </c>
      <c r="C20" s="7">
        <v>100</v>
      </c>
      <c r="D20" s="43">
        <v>23.38</v>
      </c>
      <c r="E20" s="43">
        <v>0</v>
      </c>
      <c r="F20" s="43">
        <f t="shared" si="12"/>
        <v>2338</v>
      </c>
      <c r="G20" s="4"/>
      <c r="H20" s="68"/>
      <c r="O20" s="79">
        <v>1.0900000000000001</v>
      </c>
      <c r="P20" s="79">
        <f t="shared" ref="P20:P39" si="13">O20*$Q$4</f>
        <v>19.0641</v>
      </c>
      <c r="T20" s="1">
        <v>43244</v>
      </c>
      <c r="U20" t="s">
        <v>1072</v>
      </c>
      <c r="W20" s="132"/>
    </row>
    <row r="21" spans="1:39" x14ac:dyDescent="0.25">
      <c r="B21" s="70">
        <v>43647</v>
      </c>
      <c r="C21" s="7">
        <v>100</v>
      </c>
      <c r="D21" s="43">
        <v>22.215</v>
      </c>
      <c r="E21" s="43">
        <v>0</v>
      </c>
      <c r="F21" s="43">
        <f t="shared" si="12"/>
        <v>2221.5</v>
      </c>
      <c r="O21" s="79">
        <v>1.08</v>
      </c>
      <c r="P21" s="79">
        <f t="shared" si="13"/>
        <v>18.889199999999999</v>
      </c>
      <c r="W21" s="132"/>
    </row>
    <row r="22" spans="1:39" x14ac:dyDescent="0.25">
      <c r="B22" s="70">
        <v>43657</v>
      </c>
      <c r="C22" s="4">
        <v>100</v>
      </c>
      <c r="D22" s="3">
        <v>21.35</v>
      </c>
      <c r="E22" s="3">
        <v>0</v>
      </c>
      <c r="F22" s="3">
        <f t="shared" si="12"/>
        <v>2135</v>
      </c>
      <c r="H22" s="68"/>
      <c r="O22" s="79">
        <v>1.07</v>
      </c>
      <c r="P22" s="79">
        <f t="shared" si="13"/>
        <v>18.714299999999998</v>
      </c>
      <c r="T22" s="688">
        <v>43288</v>
      </c>
      <c r="U22" t="s">
        <v>1153</v>
      </c>
      <c r="W22" s="132"/>
    </row>
    <row r="23" spans="1:39" x14ac:dyDescent="0.25">
      <c r="B23" s="399">
        <v>43682</v>
      </c>
      <c r="C23" s="4">
        <v>100</v>
      </c>
      <c r="D23" s="2">
        <v>18.600000000000001</v>
      </c>
      <c r="E23" s="2">
        <v>0</v>
      </c>
      <c r="F23" s="2">
        <f t="shared" si="12"/>
        <v>1860.0000000000002</v>
      </c>
      <c r="O23" s="79">
        <v>1.06</v>
      </c>
      <c r="P23" s="79">
        <f t="shared" si="13"/>
        <v>18.539400000000001</v>
      </c>
      <c r="T23" s="703"/>
      <c r="W23" s="132"/>
    </row>
    <row r="24" spans="1:39" x14ac:dyDescent="0.25">
      <c r="C24" s="4"/>
      <c r="D24" s="3"/>
      <c r="E24" s="3"/>
      <c r="F24" s="3"/>
      <c r="H24" s="68"/>
      <c r="O24" s="79">
        <v>1.05</v>
      </c>
      <c r="P24" s="79">
        <f t="shared" si="13"/>
        <v>18.3645</v>
      </c>
      <c r="T24" s="703"/>
      <c r="W24" s="132"/>
    </row>
    <row r="25" spans="1:39" x14ac:dyDescent="0.25">
      <c r="O25" s="79">
        <v>1.04</v>
      </c>
      <c r="P25" s="79">
        <f t="shared" si="13"/>
        <v>18.189599999999999</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18.014699999999998</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17.8398</v>
      </c>
      <c r="T27" s="1">
        <v>43342</v>
      </c>
      <c r="U27" t="s">
        <v>1256</v>
      </c>
      <c r="W27" s="132"/>
    </row>
    <row r="28" spans="1:39" x14ac:dyDescent="0.25">
      <c r="O28" s="79">
        <v>1.01</v>
      </c>
      <c r="P28" s="79">
        <f t="shared" si="13"/>
        <v>17.664899999999999</v>
      </c>
      <c r="U28" s="400" t="s">
        <v>1257</v>
      </c>
      <c r="W28" s="132"/>
    </row>
    <row r="29" spans="1:39" x14ac:dyDescent="0.25">
      <c r="O29" s="79">
        <v>1</v>
      </c>
      <c r="P29" s="79">
        <f t="shared" si="13"/>
        <v>17.489999999999998</v>
      </c>
      <c r="U29" t="s">
        <v>1258</v>
      </c>
      <c r="W29" s="132"/>
    </row>
    <row r="30" spans="1:39" x14ac:dyDescent="0.25">
      <c r="O30" s="79">
        <v>0.99</v>
      </c>
      <c r="P30" s="79">
        <f t="shared" si="13"/>
        <v>17.315099999999997</v>
      </c>
      <c r="W30" s="132"/>
    </row>
    <row r="31" spans="1:39" x14ac:dyDescent="0.25">
      <c r="O31" s="79">
        <v>0.98</v>
      </c>
      <c r="P31" s="79">
        <f t="shared" si="13"/>
        <v>17.140199999999997</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16.965299999999999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16.790399999999998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16.615499999999997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16.440599999999996</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16.265699999999999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16.090799999999998</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15.915899999999999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15.741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tabSelected="1" workbookViewId="0">
      <pane ySplit="1" topLeftCell="A77" activePane="bottomLeft" state="frozen"/>
      <selection activeCell="A2" sqref="A2"/>
      <selection pane="bottomLeft" activeCell="I23" sqref="I2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6.71</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16775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-11383.330000000013</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-11668.300000000017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-0.41023017722978733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2.7387755102040816</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7.3810000000000002</v>
      </c>
      <c r="T17" s="1">
        <v>43235</v>
      </c>
      <c r="U17" t="s">
        <v>1051</v>
      </c>
    </row>
    <row r="18" spans="1:21" x14ac:dyDescent="0.25">
      <c r="A18" s="895"/>
      <c r="B18" s="363">
        <v>43608</v>
      </c>
      <c r="C18" s="4">
        <v>400</v>
      </c>
      <c r="D18" s="3">
        <v>11.1</v>
      </c>
      <c r="E18" s="3">
        <v>0</v>
      </c>
      <c r="F18" s="3">
        <f t="shared" si="0"/>
        <v>4440</v>
      </c>
      <c r="O18" s="79">
        <v>1.0900000000000001</v>
      </c>
      <c r="P18" s="79">
        <f t="shared" ref="P18:P37" si="2">O18*$Q$4</f>
        <v>7.3139000000000003</v>
      </c>
      <c r="U18" t="s">
        <v>1052</v>
      </c>
    </row>
    <row r="19" spans="1:21" x14ac:dyDescent="0.25">
      <c r="A19" s="895"/>
      <c r="B19" s="363">
        <v>43613</v>
      </c>
      <c r="C19" s="4">
        <v>400</v>
      </c>
      <c r="D19" s="3">
        <v>9.32</v>
      </c>
      <c r="E19" s="3">
        <v>0</v>
      </c>
      <c r="F19" s="3">
        <f t="shared" si="0"/>
        <v>3728</v>
      </c>
      <c r="O19" s="79">
        <v>1.08</v>
      </c>
      <c r="P19" s="79">
        <f t="shared" si="2"/>
        <v>7.2468000000000004</v>
      </c>
    </row>
    <row r="20" spans="1:21" x14ac:dyDescent="0.25">
      <c r="A20" t="s">
        <v>942</v>
      </c>
      <c r="B20" s="363">
        <v>43628</v>
      </c>
      <c r="C20" s="7">
        <v>600</v>
      </c>
      <c r="D20" s="43">
        <v>8.2799999999999994</v>
      </c>
      <c r="E20" s="43">
        <v>0</v>
      </c>
      <c r="F20" s="43">
        <f t="shared" si="0"/>
        <v>4968</v>
      </c>
      <c r="O20" s="79">
        <v>1.07</v>
      </c>
      <c r="P20" s="79">
        <f t="shared" si="2"/>
        <v>7.1797000000000004</v>
      </c>
    </row>
    <row r="21" spans="1:21" x14ac:dyDescent="0.25">
      <c r="A21" t="s">
        <v>942</v>
      </c>
      <c r="B21" s="363">
        <v>43628</v>
      </c>
      <c r="C21" s="7">
        <v>800</v>
      </c>
      <c r="D21" s="43">
        <v>8.2799999999999994</v>
      </c>
      <c r="E21" s="43">
        <v>0</v>
      </c>
      <c r="F21" s="43">
        <f t="shared" ref="F21" si="3">C21*D21+E21</f>
        <v>6623.9999999999991</v>
      </c>
      <c r="O21" s="79">
        <v>1.06</v>
      </c>
      <c r="P21" s="79">
        <f t="shared" si="2"/>
        <v>7.1126000000000005</v>
      </c>
      <c r="T21" s="688">
        <v>43314</v>
      </c>
      <c r="U21" t="s">
        <v>1196</v>
      </c>
    </row>
    <row r="22" spans="1:21" x14ac:dyDescent="0.25">
      <c r="B22" s="363">
        <v>43628</v>
      </c>
      <c r="C22" s="7">
        <v>1400</v>
      </c>
      <c r="D22" s="43">
        <v>8.2799999999999994</v>
      </c>
      <c r="E22" s="43">
        <v>0</v>
      </c>
      <c r="F22" s="43">
        <f>C22*D22+E22</f>
        <v>11592</v>
      </c>
      <c r="O22" s="79">
        <v>1.05</v>
      </c>
      <c r="P22" s="79">
        <f t="shared" si="2"/>
        <v>7.0455000000000005</v>
      </c>
    </row>
    <row r="23" spans="1:21" x14ac:dyDescent="0.25">
      <c r="B23" s="363">
        <v>43631</v>
      </c>
      <c r="C23" s="4">
        <v>200</v>
      </c>
      <c r="D23" s="2">
        <v>8.23</v>
      </c>
      <c r="E23" s="2">
        <v>0</v>
      </c>
      <c r="F23" s="2">
        <f>C23*D23+E23</f>
        <v>1646</v>
      </c>
      <c r="O23" s="79">
        <v>1.04</v>
      </c>
      <c r="P23" s="79">
        <f t="shared" si="2"/>
        <v>6.9784000000000006</v>
      </c>
      <c r="T23" s="1">
        <v>43358</v>
      </c>
      <c r="U23" t="s">
        <v>1267</v>
      </c>
    </row>
    <row r="24" spans="1:21" x14ac:dyDescent="0.25">
      <c r="B24" s="363">
        <v>43636</v>
      </c>
      <c r="C24" s="7">
        <v>400</v>
      </c>
      <c r="D24" s="43">
        <v>8.1</v>
      </c>
      <c r="E24" s="43">
        <v>0</v>
      </c>
      <c r="F24" s="43">
        <f>C24*D24+E24</f>
        <v>3240</v>
      </c>
      <c r="O24" s="79">
        <v>1.03</v>
      </c>
      <c r="P24" s="79">
        <f t="shared" si="2"/>
        <v>6.9112999999999998</v>
      </c>
    </row>
    <row r="25" spans="1:21" x14ac:dyDescent="0.25">
      <c r="B25" s="399">
        <v>43683</v>
      </c>
      <c r="C25" s="4">
        <v>500</v>
      </c>
      <c r="D25" s="3">
        <v>7.45</v>
      </c>
      <c r="E25" s="3">
        <v>0</v>
      </c>
      <c r="F25" s="3">
        <f>C25*D25+E25</f>
        <v>3725</v>
      </c>
      <c r="O25" s="79">
        <v>1.02</v>
      </c>
      <c r="P25" s="79">
        <f t="shared" si="2"/>
        <v>6.8441999999999998</v>
      </c>
    </row>
    <row r="26" spans="1:21" x14ac:dyDescent="0.25">
      <c r="B26" s="399">
        <v>43692</v>
      </c>
      <c r="C26" s="7">
        <v>1500</v>
      </c>
      <c r="D26" s="43">
        <v>6.08</v>
      </c>
      <c r="E26" s="43">
        <v>0</v>
      </c>
      <c r="F26" s="43">
        <f>C26*D26+E26</f>
        <v>9120</v>
      </c>
      <c r="O26" s="79">
        <v>1.01</v>
      </c>
      <c r="P26" s="79">
        <f t="shared" si="2"/>
        <v>6.7770999999999999</v>
      </c>
    </row>
    <row r="27" spans="1:21" x14ac:dyDescent="0.25">
      <c r="O27" s="79">
        <v>1</v>
      </c>
      <c r="P27" s="79">
        <f t="shared" si="2"/>
        <v>6.71</v>
      </c>
    </row>
    <row r="28" spans="1:21" x14ac:dyDescent="0.25">
      <c r="C28" s="4"/>
      <c r="D28" s="3"/>
      <c r="E28" s="3"/>
      <c r="F28" s="3"/>
      <c r="O28" s="79">
        <v>0.99</v>
      </c>
      <c r="P28" s="79">
        <f t="shared" si="2"/>
        <v>6.6429</v>
      </c>
    </row>
    <row r="29" spans="1:21" x14ac:dyDescent="0.25">
      <c r="O29" s="79">
        <v>0.98</v>
      </c>
      <c r="P29" s="79">
        <f t="shared" si="2"/>
        <v>6.5758000000000001</v>
      </c>
    </row>
    <row r="30" spans="1:21" x14ac:dyDescent="0.25">
      <c r="C30" s="4"/>
      <c r="D30" s="3"/>
      <c r="E30" s="3"/>
      <c r="F30" s="3"/>
      <c r="O30" s="79">
        <v>0.97</v>
      </c>
      <c r="P30" s="79">
        <f t="shared" si="2"/>
        <v>6.5087000000000002</v>
      </c>
    </row>
    <row r="31" spans="1:21" x14ac:dyDescent="0.25">
      <c r="O31" s="79">
        <v>0.96</v>
      </c>
      <c r="P31" s="79">
        <f t="shared" si="2"/>
        <v>6.4415999999999993</v>
      </c>
    </row>
    <row r="32" spans="1:21" x14ac:dyDescent="0.25">
      <c r="C32" s="4"/>
      <c r="D32" s="3"/>
      <c r="E32" s="3"/>
      <c r="F32" s="3"/>
      <c r="O32" s="79">
        <v>0.95</v>
      </c>
      <c r="P32" s="79">
        <f t="shared" si="2"/>
        <v>6.3744999999999994</v>
      </c>
    </row>
    <row r="33" spans="1:18" x14ac:dyDescent="0.25">
      <c r="O33" s="79">
        <v>0.94</v>
      </c>
      <c r="P33" s="79">
        <f t="shared" si="2"/>
        <v>6.3073999999999995</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6.2403000000000004</v>
      </c>
    </row>
    <row r="35" spans="1:18" ht="15.75" thickBot="1" x14ac:dyDescent="0.3">
      <c r="A35" s="275" t="s">
        <v>191</v>
      </c>
      <c r="B35" s="276"/>
      <c r="C35" s="277">
        <f>SumByColor($A$35,C2:C33)</f>
        <v>4400</v>
      </c>
      <c r="D35" s="277"/>
      <c r="E35" s="277"/>
      <c r="F35" s="278">
        <f>SumByColor($A$35,F2:F33)</f>
        <v>50621</v>
      </c>
      <c r="G35" s="277"/>
      <c r="H35" s="277">
        <f>SumByColor($A$35,H2:H33)</f>
        <v>4400</v>
      </c>
      <c r="I35" s="277"/>
      <c r="J35" s="277"/>
      <c r="K35" s="278">
        <f>SumByColor($A$35,K3:K33)</f>
        <v>54882</v>
      </c>
      <c r="L35" s="277"/>
      <c r="M35" s="278">
        <f>SumByColor($A$35,M2:M33)</f>
        <v>0</v>
      </c>
      <c r="O35" s="79">
        <v>0.92</v>
      </c>
      <c r="P35" s="79">
        <f t="shared" si="2"/>
        <v>6.1732000000000005</v>
      </c>
    </row>
    <row r="36" spans="1:18" x14ac:dyDescent="0.25">
      <c r="O36" s="79">
        <v>0.91</v>
      </c>
      <c r="P36" s="79">
        <f t="shared" si="2"/>
        <v>6.1061000000000005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6.0389999999999997</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c r="B92" s="10"/>
      <c r="C92" s="10"/>
      <c r="D92" s="39"/>
      <c r="E92" s="39"/>
      <c r="F92" s="39"/>
      <c r="G92" s="39"/>
      <c r="H92" s="178"/>
      <c r="I92" s="178"/>
      <c r="J92" s="771"/>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27">C99*D99+E99</f>
        <v>2721.6000000000004</v>
      </c>
      <c r="G99" s="363">
        <v>42760</v>
      </c>
      <c r="H99" s="78">
        <v>80</v>
      </c>
      <c r="I99" s="43">
        <v>33.68</v>
      </c>
      <c r="J99" s="43">
        <v>0.06</v>
      </c>
      <c r="K99" s="43">
        <f t="shared" ref="K99:K107" si="28">H99*I99-J99</f>
        <v>2694.34</v>
      </c>
      <c r="L99" s="70">
        <v>42908</v>
      </c>
      <c r="M99" s="43">
        <v>54.4</v>
      </c>
    </row>
    <row r="100" spans="1:13" x14ac:dyDescent="0.25">
      <c r="A100" s="303" t="s">
        <v>71</v>
      </c>
      <c r="B100" s="363">
        <v>42758</v>
      </c>
      <c r="C100" s="7">
        <v>40</v>
      </c>
      <c r="D100" s="43">
        <v>32.28</v>
      </c>
      <c r="E100" s="43">
        <v>0</v>
      </c>
      <c r="F100" s="43">
        <f t="shared" si="27"/>
        <v>1291.2</v>
      </c>
      <c r="G100" s="363">
        <v>42766</v>
      </c>
      <c r="H100" s="78">
        <v>40</v>
      </c>
      <c r="I100" s="43">
        <v>31.8</v>
      </c>
      <c r="J100" s="43">
        <v>0.03</v>
      </c>
      <c r="K100" s="43">
        <f t="shared" si="28"/>
        <v>1271.97</v>
      </c>
      <c r="L100" s="70">
        <v>42908</v>
      </c>
      <c r="M100" s="43">
        <v>-8.16</v>
      </c>
    </row>
    <row r="101" spans="1:13" x14ac:dyDescent="0.25">
      <c r="A101" s="293"/>
      <c r="B101" s="363">
        <v>42843</v>
      </c>
      <c r="C101" s="7">
        <v>80</v>
      </c>
      <c r="D101" s="43">
        <v>31.08</v>
      </c>
      <c r="E101" s="43">
        <v>0</v>
      </c>
      <c r="F101" s="43">
        <f t="shared" si="27"/>
        <v>2486.3999999999996</v>
      </c>
      <c r="G101" s="363">
        <v>42901</v>
      </c>
      <c r="H101" s="78">
        <v>80</v>
      </c>
      <c r="I101" s="43">
        <v>31.3</v>
      </c>
      <c r="J101" s="43">
        <v>0.05</v>
      </c>
      <c r="K101" s="43">
        <f t="shared" si="28"/>
        <v>2503.9499999999998</v>
      </c>
      <c r="L101" s="70">
        <v>42992</v>
      </c>
      <c r="M101" s="43">
        <v>15.3</v>
      </c>
    </row>
    <row r="102" spans="1:13" x14ac:dyDescent="0.25">
      <c r="A102" s="293"/>
      <c r="B102" s="363">
        <v>42873</v>
      </c>
      <c r="C102" s="7">
        <v>80</v>
      </c>
      <c r="D102" s="43">
        <v>29.68</v>
      </c>
      <c r="E102" s="43">
        <v>0</v>
      </c>
      <c r="F102" s="43">
        <f t="shared" si="27"/>
        <v>2374.4</v>
      </c>
      <c r="G102" s="363">
        <v>42989</v>
      </c>
      <c r="H102" s="78">
        <v>100</v>
      </c>
      <c r="I102" s="43">
        <v>18.559999999999999</v>
      </c>
      <c r="J102" s="43">
        <v>0.04</v>
      </c>
      <c r="K102" s="43">
        <f t="shared" si="28"/>
        <v>1855.9599999999998</v>
      </c>
      <c r="L102" s="70">
        <v>42992</v>
      </c>
      <c r="M102" s="43">
        <v>-2.2999999999999998</v>
      </c>
    </row>
    <row r="103" spans="1:13" x14ac:dyDescent="0.25">
      <c r="A103" s="293"/>
      <c r="B103" s="363">
        <v>42957</v>
      </c>
      <c r="C103" s="7">
        <v>100</v>
      </c>
      <c r="D103" s="43">
        <v>17.28</v>
      </c>
      <c r="E103" s="43">
        <v>0</v>
      </c>
      <c r="F103" s="43">
        <f t="shared" si="27"/>
        <v>1728</v>
      </c>
      <c r="G103" s="363">
        <v>43010</v>
      </c>
      <c r="H103" s="78">
        <v>80</v>
      </c>
      <c r="I103" s="43">
        <v>18.68</v>
      </c>
      <c r="J103" s="43">
        <v>0.03</v>
      </c>
      <c r="K103" s="43">
        <f t="shared" si="28"/>
        <v>1494.3700000000001</v>
      </c>
      <c r="L103" s="70">
        <v>43082</v>
      </c>
      <c r="M103" s="7">
        <f>23.8-3.57</f>
        <v>20.23</v>
      </c>
    </row>
    <row r="104" spans="1:13" x14ac:dyDescent="0.25">
      <c r="A104" s="293"/>
      <c r="B104" s="363">
        <v>42996</v>
      </c>
      <c r="C104" s="7">
        <v>100</v>
      </c>
      <c r="D104" s="43">
        <v>17.68</v>
      </c>
      <c r="E104" s="43">
        <v>0</v>
      </c>
      <c r="F104" s="43">
        <f t="shared" si="27"/>
        <v>1768</v>
      </c>
      <c r="G104" s="363">
        <v>43045</v>
      </c>
      <c r="H104" s="78">
        <v>200</v>
      </c>
      <c r="I104" s="43">
        <v>12.08</v>
      </c>
      <c r="J104" s="43">
        <v>0.06</v>
      </c>
      <c r="K104" s="43">
        <f t="shared" si="28"/>
        <v>2415.94</v>
      </c>
      <c r="L104" s="4"/>
      <c r="M104" s="4"/>
    </row>
    <row r="105" spans="1:13" x14ac:dyDescent="0.25">
      <c r="A105" s="293"/>
      <c r="B105" s="363">
        <v>43011</v>
      </c>
      <c r="C105" s="7">
        <v>80</v>
      </c>
      <c r="D105" s="43">
        <v>17.95</v>
      </c>
      <c r="E105" s="43">
        <v>0</v>
      </c>
      <c r="F105" s="43">
        <f t="shared" si="27"/>
        <v>1436</v>
      </c>
      <c r="G105" s="363">
        <v>43070</v>
      </c>
      <c r="H105" s="78">
        <v>80</v>
      </c>
      <c r="I105" s="43">
        <v>15.27</v>
      </c>
      <c r="J105" s="43">
        <v>0.03</v>
      </c>
      <c r="K105" s="43">
        <f t="shared" si="28"/>
        <v>1221.57</v>
      </c>
    </row>
    <row r="106" spans="1:13" x14ac:dyDescent="0.25">
      <c r="A106" s="293"/>
      <c r="B106" s="363">
        <v>43013</v>
      </c>
      <c r="C106" s="7">
        <v>100</v>
      </c>
      <c r="D106" s="43">
        <v>15.8</v>
      </c>
      <c r="E106" s="43">
        <v>0</v>
      </c>
      <c r="F106" s="43">
        <f t="shared" si="27"/>
        <v>1580</v>
      </c>
      <c r="G106" s="363">
        <v>43111</v>
      </c>
      <c r="H106" s="78">
        <v>100</v>
      </c>
      <c r="I106" s="43">
        <v>21.31</v>
      </c>
      <c r="J106" s="43">
        <v>-0.05</v>
      </c>
      <c r="K106" s="43">
        <f t="shared" si="28"/>
        <v>2131.0500000000002</v>
      </c>
    </row>
    <row r="107" spans="1:13" x14ac:dyDescent="0.25">
      <c r="A107" s="293"/>
      <c r="B107" s="363">
        <v>43041</v>
      </c>
      <c r="C107" s="7">
        <v>200</v>
      </c>
      <c r="D107" s="43">
        <v>11.28</v>
      </c>
      <c r="E107" s="43">
        <v>0</v>
      </c>
      <c r="F107" s="43">
        <f t="shared" si="27"/>
        <v>2256</v>
      </c>
      <c r="G107" s="363">
        <v>43112</v>
      </c>
      <c r="H107" s="78">
        <v>100</v>
      </c>
      <c r="I107" s="43">
        <v>22.58</v>
      </c>
      <c r="J107" s="43">
        <v>0.05</v>
      </c>
      <c r="K107" s="43">
        <f t="shared" si="28"/>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29">C127*(E127-D127)</f>
        <v>-53.688000000000216</v>
      </c>
      <c r="G127" s="677">
        <f t="shared" ref="G127:G146" si="30">D127*C127</f>
        <v>2532.8879999999999</v>
      </c>
      <c r="H127" s="678">
        <f t="shared" ref="H127:H146" si="31">(E127-D127)/D127</f>
        <v>-2.1196357675507253E-2</v>
      </c>
      <c r="I127" s="679"/>
    </row>
    <row r="128" spans="1:13" x14ac:dyDescent="0.25">
      <c r="A128" s="675">
        <v>0</v>
      </c>
      <c r="B128" s="676">
        <v>42873</v>
      </c>
      <c r="C128" s="675">
        <v>160</v>
      </c>
      <c r="D128" s="677">
        <v>30.6706</v>
      </c>
      <c r="E128" s="677">
        <v>29.73</v>
      </c>
      <c r="F128" s="677">
        <f t="shared" si="29"/>
        <v>-150.49599999999998</v>
      </c>
      <c r="G128" s="677">
        <f t="shared" si="30"/>
        <v>4907.2960000000003</v>
      </c>
      <c r="H128" s="679">
        <f t="shared" si="31"/>
        <v>-3.0667805651014322E-2</v>
      </c>
      <c r="I128" s="679"/>
    </row>
    <row r="129" spans="1:9" x14ac:dyDescent="0.25">
      <c r="A129" s="675"/>
      <c r="B129" s="676">
        <v>42901</v>
      </c>
      <c r="C129" s="675">
        <v>80</v>
      </c>
      <c r="D129" s="677">
        <v>30.041799999999999</v>
      </c>
      <c r="E129" s="677">
        <v>30.43</v>
      </c>
      <c r="F129" s="677">
        <f t="shared" si="29"/>
        <v>31.056000000000097</v>
      </c>
      <c r="G129" s="677">
        <f t="shared" si="30"/>
        <v>2403.3440000000001</v>
      </c>
      <c r="H129" s="679">
        <f t="shared" si="31"/>
        <v>1.2921995353141331E-2</v>
      </c>
      <c r="I129" s="679"/>
    </row>
    <row r="130" spans="1:9" x14ac:dyDescent="0.25">
      <c r="A130" s="675">
        <v>80</v>
      </c>
      <c r="B130" s="676">
        <v>42917</v>
      </c>
      <c r="C130" s="675">
        <v>80</v>
      </c>
      <c r="D130" s="677">
        <v>29.463799999999999</v>
      </c>
      <c r="E130" s="677">
        <v>33.22</v>
      </c>
      <c r="F130" s="677">
        <f t="shared" si="29"/>
        <v>300.49599999999998</v>
      </c>
      <c r="G130" s="677">
        <f t="shared" si="30"/>
        <v>2357.1039999999998</v>
      </c>
      <c r="H130" s="679">
        <f t="shared" si="31"/>
        <v>0.12748525309023276</v>
      </c>
      <c r="I130" s="679"/>
    </row>
    <row r="131" spans="1:9" x14ac:dyDescent="0.25">
      <c r="A131" s="675">
        <v>80</v>
      </c>
      <c r="B131" s="676">
        <v>42957</v>
      </c>
      <c r="C131" s="675">
        <v>180</v>
      </c>
      <c r="D131" s="677">
        <v>22.695</v>
      </c>
      <c r="E131" s="677">
        <v>17.190000000000001</v>
      </c>
      <c r="F131" s="677">
        <f t="shared" si="29"/>
        <v>-990.89999999999986</v>
      </c>
      <c r="G131" s="677">
        <f t="shared" si="30"/>
        <v>4085.1</v>
      </c>
      <c r="H131" s="679">
        <f t="shared" si="31"/>
        <v>-0.24256444150693982</v>
      </c>
      <c r="I131" s="679"/>
    </row>
    <row r="132" spans="1:9" x14ac:dyDescent="0.25">
      <c r="A132" s="675">
        <v>80</v>
      </c>
      <c r="B132" s="676">
        <v>42983</v>
      </c>
      <c r="C132" s="675">
        <v>180</v>
      </c>
      <c r="D132" s="677">
        <v>22.695</v>
      </c>
      <c r="E132" s="677">
        <v>15.41</v>
      </c>
      <c r="F132" s="677">
        <f t="shared" si="29"/>
        <v>-1311.3</v>
      </c>
      <c r="G132" s="677">
        <f t="shared" si="30"/>
        <v>4085.1</v>
      </c>
      <c r="H132" s="679">
        <f t="shared" si="31"/>
        <v>-0.32099581405595945</v>
      </c>
      <c r="I132" s="679"/>
    </row>
    <row r="133" spans="1:9" x14ac:dyDescent="0.25">
      <c r="A133" s="675">
        <v>80</v>
      </c>
      <c r="B133" s="676">
        <v>42989</v>
      </c>
      <c r="C133" s="675">
        <v>80</v>
      </c>
      <c r="D133" s="677">
        <v>27.8643</v>
      </c>
      <c r="E133" s="677">
        <v>18.5</v>
      </c>
      <c r="F133" s="677">
        <f t="shared" si="29"/>
        <v>-749.14400000000001</v>
      </c>
      <c r="G133" s="677">
        <f t="shared" si="30"/>
        <v>2229.1440000000002</v>
      </c>
      <c r="H133" s="679">
        <f t="shared" si="31"/>
        <v>-0.33606801534580089</v>
      </c>
      <c r="I133" s="679"/>
    </row>
    <row r="134" spans="1:9" x14ac:dyDescent="0.25">
      <c r="A134" s="675">
        <v>80</v>
      </c>
      <c r="B134" s="676">
        <v>42996</v>
      </c>
      <c r="C134" s="675">
        <v>180</v>
      </c>
      <c r="D134" s="677">
        <v>22.1341</v>
      </c>
      <c r="E134" s="677">
        <v>16.989999999999998</v>
      </c>
      <c r="F134" s="677">
        <f t="shared" si="29"/>
        <v>-925.93800000000033</v>
      </c>
      <c r="G134" s="677">
        <f t="shared" si="30"/>
        <v>3984.1379999999999</v>
      </c>
      <c r="H134" s="679">
        <f t="shared" si="31"/>
        <v>-0.23240610641498871</v>
      </c>
      <c r="I134" s="679"/>
    </row>
    <row r="135" spans="1:9" x14ac:dyDescent="0.25">
      <c r="A135" s="675">
        <v>0</v>
      </c>
      <c r="B135" s="676">
        <v>43010</v>
      </c>
      <c r="C135" s="675">
        <v>100</v>
      </c>
      <c r="D135" s="677">
        <v>24.8977</v>
      </c>
      <c r="E135" s="677">
        <v>18.47</v>
      </c>
      <c r="F135" s="677">
        <f t="shared" si="29"/>
        <v>-642.77000000000021</v>
      </c>
      <c r="G135" s="677">
        <f t="shared" si="30"/>
        <v>2489.77</v>
      </c>
      <c r="H135" s="679">
        <f t="shared" si="31"/>
        <v>-0.25816440876064861</v>
      </c>
      <c r="I135" s="679"/>
    </row>
    <row r="136" spans="1:9" x14ac:dyDescent="0.25">
      <c r="A136" s="675">
        <v>0</v>
      </c>
      <c r="B136" s="676">
        <v>43011</v>
      </c>
      <c r="C136" s="675">
        <v>180</v>
      </c>
      <c r="D136" s="677">
        <v>21.809799999999999</v>
      </c>
      <c r="E136" s="677">
        <v>18.82</v>
      </c>
      <c r="F136" s="677">
        <f t="shared" si="29"/>
        <v>-538.16399999999976</v>
      </c>
      <c r="G136" s="677">
        <f t="shared" si="30"/>
        <v>3925.7639999999997</v>
      </c>
      <c r="H136" s="679">
        <f t="shared" si="31"/>
        <v>-0.13708516355033054</v>
      </c>
      <c r="I136" s="677">
        <v>21.5</v>
      </c>
    </row>
    <row r="137" spans="1:9" x14ac:dyDescent="0.25">
      <c r="A137" s="675">
        <v>0</v>
      </c>
      <c r="B137" s="676">
        <v>43012</v>
      </c>
      <c r="C137" s="675">
        <v>180</v>
      </c>
      <c r="D137" s="677">
        <v>21.81</v>
      </c>
      <c r="E137" s="677">
        <v>16.079999999999998</v>
      </c>
      <c r="F137" s="677">
        <f t="shared" si="29"/>
        <v>-1031.4000000000001</v>
      </c>
      <c r="G137" s="677">
        <f t="shared" si="30"/>
        <v>3925.7999999999997</v>
      </c>
      <c r="H137" s="679">
        <f t="shared" si="31"/>
        <v>-0.2627235213204952</v>
      </c>
      <c r="I137" s="679"/>
    </row>
    <row r="138" spans="1:9" x14ac:dyDescent="0.25">
      <c r="A138" s="675">
        <v>0</v>
      </c>
      <c r="B138" s="676">
        <v>43013</v>
      </c>
      <c r="C138" s="675">
        <v>280</v>
      </c>
      <c r="D138" s="677">
        <v>19.663499999999999</v>
      </c>
      <c r="E138" s="677">
        <v>15.68</v>
      </c>
      <c r="F138" s="677">
        <f t="shared" si="29"/>
        <v>-1115.3799999999999</v>
      </c>
      <c r="G138" s="677">
        <f t="shared" si="30"/>
        <v>5505.78</v>
      </c>
      <c r="H138" s="679">
        <f t="shared" si="31"/>
        <v>-0.2025834668294047</v>
      </c>
      <c r="I138" s="677">
        <v>19.5</v>
      </c>
    </row>
    <row r="139" spans="1:9" x14ac:dyDescent="0.25">
      <c r="A139" s="675">
        <v>100</v>
      </c>
      <c r="B139" s="676">
        <v>43031</v>
      </c>
      <c r="C139" s="675">
        <v>280</v>
      </c>
      <c r="D139" s="677">
        <v>19.663499999999999</v>
      </c>
      <c r="E139" s="677">
        <v>14.54</v>
      </c>
      <c r="F139" s="677">
        <f t="shared" si="29"/>
        <v>-1434.58</v>
      </c>
      <c r="G139" s="677">
        <f t="shared" si="30"/>
        <v>5505.78</v>
      </c>
      <c r="H139" s="679">
        <f t="shared" si="31"/>
        <v>-0.26055890355226691</v>
      </c>
      <c r="I139" s="677"/>
    </row>
    <row r="140" spans="1:9" x14ac:dyDescent="0.25">
      <c r="A140" s="675"/>
      <c r="B140" s="676">
        <v>43044</v>
      </c>
      <c r="C140" s="675">
        <v>480</v>
      </c>
      <c r="D140" s="677">
        <v>16.170000000000002</v>
      </c>
      <c r="E140" s="677">
        <v>11.4</v>
      </c>
      <c r="F140" s="677">
        <f t="shared" si="29"/>
        <v>-2289.6000000000008</v>
      </c>
      <c r="G140" s="677">
        <f t="shared" si="30"/>
        <v>7761.6</v>
      </c>
      <c r="H140" s="679">
        <f t="shared" si="31"/>
        <v>-0.29499072356215217</v>
      </c>
      <c r="I140" s="679"/>
    </row>
    <row r="141" spans="1:9" x14ac:dyDescent="0.25">
      <c r="A141" s="675">
        <v>80</v>
      </c>
      <c r="B141" s="676">
        <v>43045</v>
      </c>
      <c r="C141" s="675">
        <v>280</v>
      </c>
      <c r="D141" s="677">
        <v>19.092300000000002</v>
      </c>
      <c r="E141" s="677">
        <v>12.41</v>
      </c>
      <c r="F141" s="677">
        <f t="shared" si="29"/>
        <v>-1871.0440000000003</v>
      </c>
      <c r="G141" s="677">
        <f t="shared" si="30"/>
        <v>5345.8440000000001</v>
      </c>
      <c r="H141" s="679">
        <f t="shared" si="31"/>
        <v>-0.34999973811431839</v>
      </c>
      <c r="I141" s="680" t="s">
        <v>739</v>
      </c>
    </row>
    <row r="142" spans="1:9" x14ac:dyDescent="0.25">
      <c r="A142" s="675">
        <v>0</v>
      </c>
      <c r="B142" s="676">
        <v>43070</v>
      </c>
      <c r="C142" s="675">
        <v>200</v>
      </c>
      <c r="D142" s="677">
        <v>20.621300000000002</v>
      </c>
      <c r="E142" s="677">
        <v>15.26</v>
      </c>
      <c r="F142" s="677">
        <f t="shared" si="29"/>
        <v>-1072.2600000000004</v>
      </c>
      <c r="G142" s="677">
        <f t="shared" si="30"/>
        <v>4124.26</v>
      </c>
      <c r="H142" s="679">
        <f t="shared" si="31"/>
        <v>-0.25998845853559188</v>
      </c>
      <c r="I142" s="679"/>
    </row>
    <row r="143" spans="1:9" x14ac:dyDescent="0.25">
      <c r="A143" s="675">
        <v>200</v>
      </c>
      <c r="B143" s="676">
        <v>43077</v>
      </c>
      <c r="C143" s="675">
        <v>200</v>
      </c>
      <c r="D143" s="677">
        <v>20.62</v>
      </c>
      <c r="E143" s="677">
        <v>16.059999999999999</v>
      </c>
      <c r="F143" s="677">
        <f t="shared" si="29"/>
        <v>-912.00000000000045</v>
      </c>
      <c r="G143" s="677">
        <f t="shared" si="30"/>
        <v>4124</v>
      </c>
      <c r="H143" s="679">
        <f t="shared" si="31"/>
        <v>-0.22114451988360825</v>
      </c>
      <c r="I143" s="679"/>
    </row>
    <row r="144" spans="1:9" x14ac:dyDescent="0.25">
      <c r="A144" s="675">
        <v>200</v>
      </c>
      <c r="B144" s="676">
        <v>43082</v>
      </c>
      <c r="C144" s="675">
        <v>200</v>
      </c>
      <c r="D144" s="677">
        <v>20.52</v>
      </c>
      <c r="E144" s="677">
        <v>15.7</v>
      </c>
      <c r="F144" s="677">
        <f t="shared" si="29"/>
        <v>-964</v>
      </c>
      <c r="G144" s="677">
        <f t="shared" si="30"/>
        <v>4104</v>
      </c>
      <c r="H144" s="679">
        <f t="shared" si="31"/>
        <v>-0.23489278752436649</v>
      </c>
      <c r="I144" s="679" t="s">
        <v>184</v>
      </c>
    </row>
    <row r="145" spans="1:9" x14ac:dyDescent="0.25">
      <c r="A145" s="675">
        <v>200</v>
      </c>
      <c r="B145" s="676">
        <v>43083</v>
      </c>
      <c r="C145" s="675">
        <v>200</v>
      </c>
      <c r="D145" s="677">
        <v>20.520199999999999</v>
      </c>
      <c r="E145" s="677">
        <v>19.22</v>
      </c>
      <c r="F145" s="677">
        <f t="shared" si="29"/>
        <v>-260.04000000000008</v>
      </c>
      <c r="G145" s="677">
        <f t="shared" si="30"/>
        <v>4104.04</v>
      </c>
      <c r="H145" s="679">
        <f t="shared" si="31"/>
        <v>-6.3361955536495762E-2</v>
      </c>
      <c r="I145" s="679"/>
    </row>
    <row r="146" spans="1:9" x14ac:dyDescent="0.25">
      <c r="A146" s="675">
        <v>100</v>
      </c>
      <c r="B146" s="676">
        <v>43111</v>
      </c>
      <c r="C146" s="675">
        <v>100</v>
      </c>
      <c r="D146" s="677">
        <v>19.73</v>
      </c>
      <c r="E146" s="677">
        <v>21.74</v>
      </c>
      <c r="F146" s="677">
        <f t="shared" si="29"/>
        <v>200.9999999999998</v>
      </c>
      <c r="G146" s="677">
        <f t="shared" si="30"/>
        <v>1973</v>
      </c>
      <c r="H146" s="679">
        <f t="shared" si="31"/>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F90:F91">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H92:K92 F92: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32.24</v>
      </c>
      <c r="R4" s="420">
        <v>-5.4000000000000003E-3</v>
      </c>
      <c r="T4" s="688"/>
      <c r="U4" s="30"/>
    </row>
    <row r="5" spans="1:21" x14ac:dyDescent="0.25">
      <c r="B5" s="70"/>
      <c r="C5" s="4"/>
      <c r="D5" s="3"/>
      <c r="E5" s="3"/>
      <c r="F5" s="3"/>
      <c r="G5" s="70"/>
      <c r="H5" s="159"/>
      <c r="I5" s="3"/>
      <c r="J5" s="3"/>
      <c r="K5" s="3"/>
      <c r="L5" s="4"/>
      <c r="M5" s="4"/>
      <c r="O5" s="11" t="s">
        <v>67</v>
      </c>
      <c r="Q5" s="3">
        <f>Q4*Q2</f>
        <v>3224</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104</v>
      </c>
      <c r="R7" s="29">
        <v>43724</v>
      </c>
      <c r="T7" s="1"/>
    </row>
    <row r="8" spans="1:21" x14ac:dyDescent="0.25">
      <c r="B8" s="70"/>
      <c r="C8" s="4"/>
      <c r="D8" s="3"/>
      <c r="E8" s="3"/>
      <c r="F8" s="3"/>
      <c r="G8" s="70"/>
      <c r="H8" s="159"/>
      <c r="I8" s="3"/>
      <c r="J8" s="3"/>
      <c r="K8" s="3"/>
      <c r="L8" s="4"/>
      <c r="M8" s="4"/>
      <c r="O8" s="11" t="s">
        <v>179</v>
      </c>
      <c r="P8" s="33"/>
      <c r="Q8" s="2">
        <f>K18+M18-F18+Q2*Q4</f>
        <v>104</v>
      </c>
    </row>
    <row r="9" spans="1:21" x14ac:dyDescent="0.25">
      <c r="B9" s="4"/>
      <c r="C9" s="4"/>
      <c r="D9" s="3"/>
      <c r="E9" s="3"/>
      <c r="F9" s="3"/>
      <c r="G9" s="4"/>
      <c r="H9" s="159"/>
      <c r="I9" s="3"/>
      <c r="J9" s="3"/>
      <c r="K9" s="3"/>
      <c r="L9" s="4"/>
      <c r="M9" s="4"/>
      <c r="O9" s="11" t="s">
        <v>204</v>
      </c>
      <c r="Q9" s="132">
        <f>IF(Q2=0, 0, Q8/Q6)</f>
        <v>3.3333333333333333E-2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2.7295285359801486E-2</v>
      </c>
      <c r="R11">
        <f>0.88/4</f>
        <v>0.22</v>
      </c>
    </row>
    <row r="12" spans="1:21" x14ac:dyDescent="0.25">
      <c r="H12" s="68"/>
      <c r="O12" s="11" t="s">
        <v>921</v>
      </c>
      <c r="Q12" s="1" t="s">
        <v>1405</v>
      </c>
    </row>
    <row r="13" spans="1:21" x14ac:dyDescent="0.25">
      <c r="H13" s="68"/>
      <c r="O13" s="11" t="s">
        <v>947</v>
      </c>
      <c r="Q13" s="2">
        <f>Q4/4.4</f>
        <v>7.3272727272727272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35.464000000000006</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35.141600000000004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34.819200000000002</v>
      </c>
    </row>
    <row r="20" spans="1:16" x14ac:dyDescent="0.25">
      <c r="O20" s="79">
        <v>1.07</v>
      </c>
      <c r="P20" s="79">
        <f t="shared" si="0"/>
        <v>34.496800000000007</v>
      </c>
    </row>
    <row r="21" spans="1:16" x14ac:dyDescent="0.25">
      <c r="O21" s="79">
        <v>1.06</v>
      </c>
      <c r="P21" s="79">
        <f t="shared" si="0"/>
        <v>34.174400000000006</v>
      </c>
    </row>
    <row r="22" spans="1:16" x14ac:dyDescent="0.25">
      <c r="O22" s="79">
        <v>1.05</v>
      </c>
      <c r="P22" s="79">
        <f t="shared" si="0"/>
        <v>33.852000000000004</v>
      </c>
    </row>
    <row r="23" spans="1:16" x14ac:dyDescent="0.25">
      <c r="O23" s="79">
        <v>1.04</v>
      </c>
      <c r="P23" s="79">
        <f t="shared" si="0"/>
        <v>33.529600000000002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33.2072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32.884800000000006</v>
      </c>
    </row>
    <row r="26" spans="1:16" x14ac:dyDescent="0.25">
      <c r="B26" s="162"/>
      <c r="C26" s="10"/>
      <c r="D26" s="39"/>
      <c r="E26" s="39"/>
      <c r="F26" s="39"/>
      <c r="G26" s="39"/>
      <c r="H26" s="177"/>
      <c r="I26" s="39"/>
      <c r="J26" s="39"/>
      <c r="K26" s="39"/>
      <c r="L26" s="39"/>
      <c r="O26" s="79">
        <v>1.01</v>
      </c>
      <c r="P26" s="79">
        <f t="shared" si="0"/>
        <v>32.562400000000004</v>
      </c>
    </row>
    <row r="27" spans="1:16" x14ac:dyDescent="0.25">
      <c r="B27" s="162"/>
      <c r="C27" s="10"/>
      <c r="D27" s="39"/>
      <c r="E27" s="39"/>
      <c r="F27" s="39"/>
      <c r="G27" s="39"/>
      <c r="H27" s="177"/>
      <c r="I27" s="39"/>
      <c r="J27" s="39"/>
      <c r="K27" s="39"/>
      <c r="L27" s="39"/>
      <c r="O27" s="79">
        <v>1</v>
      </c>
      <c r="P27" s="79">
        <f t="shared" si="0"/>
        <v>32.24</v>
      </c>
    </row>
    <row r="28" spans="1:16" x14ac:dyDescent="0.25">
      <c r="B28" s="162"/>
      <c r="C28" s="10"/>
      <c r="D28" s="39"/>
      <c r="E28" s="39"/>
      <c r="F28" s="39"/>
      <c r="G28" s="39"/>
      <c r="H28" s="177"/>
      <c r="I28" s="39"/>
      <c r="J28" s="39"/>
      <c r="K28" s="39"/>
      <c r="L28" s="39"/>
      <c r="O28" s="79">
        <v>0.99</v>
      </c>
      <c r="P28" s="79">
        <f t="shared" si="0"/>
        <v>31.9176</v>
      </c>
    </row>
    <row r="29" spans="1:16" x14ac:dyDescent="0.25">
      <c r="B29" s="162"/>
      <c r="C29" s="10"/>
      <c r="D29" s="39"/>
      <c r="E29" s="39"/>
      <c r="F29" s="39"/>
      <c r="G29" s="39"/>
      <c r="H29" s="177"/>
      <c r="I29" s="39"/>
      <c r="J29" s="39"/>
      <c r="K29" s="39"/>
      <c r="L29" s="39"/>
      <c r="O29" s="79">
        <v>0.98</v>
      </c>
      <c r="P29" s="79">
        <f t="shared" si="0"/>
        <v>31.595200000000002</v>
      </c>
    </row>
    <row r="30" spans="1:16" x14ac:dyDescent="0.25">
      <c r="B30" s="162"/>
      <c r="C30" s="10"/>
      <c r="D30" s="39"/>
      <c r="E30" s="39"/>
      <c r="F30" s="39"/>
      <c r="G30" s="39"/>
      <c r="H30" s="177"/>
      <c r="I30" s="39"/>
      <c r="J30" s="39"/>
      <c r="K30" s="39"/>
      <c r="L30" s="39"/>
      <c r="O30" s="79">
        <v>0.97</v>
      </c>
      <c r="P30" s="79">
        <f t="shared" si="0"/>
        <v>31.2728</v>
      </c>
    </row>
    <row r="31" spans="1:16" x14ac:dyDescent="0.25">
      <c r="B31" s="162"/>
      <c r="C31" s="10"/>
      <c r="D31" s="39"/>
      <c r="E31" s="39"/>
      <c r="F31" s="39"/>
      <c r="G31" s="39"/>
      <c r="H31" s="177"/>
      <c r="I31" s="39"/>
      <c r="J31" s="39"/>
      <c r="K31" s="39"/>
      <c r="L31" s="39"/>
      <c r="O31" s="79">
        <v>0.96</v>
      </c>
      <c r="P31" s="79">
        <f t="shared" si="0"/>
        <v>30.950400000000002</v>
      </c>
    </row>
    <row r="32" spans="1:16" x14ac:dyDescent="0.25">
      <c r="B32" s="162"/>
      <c r="C32" s="10"/>
      <c r="D32" s="39"/>
      <c r="E32" s="39"/>
      <c r="F32" s="39"/>
      <c r="G32" s="39"/>
      <c r="H32" s="177"/>
      <c r="I32" s="39"/>
      <c r="J32" s="39"/>
      <c r="K32" s="39"/>
      <c r="L32" s="39"/>
      <c r="O32" s="79">
        <v>0.95</v>
      </c>
      <c r="P32" s="79">
        <f t="shared" si="0"/>
        <v>30.628</v>
      </c>
    </row>
    <row r="33" spans="2:17" x14ac:dyDescent="0.25">
      <c r="B33" s="162"/>
      <c r="C33" s="10"/>
      <c r="D33" s="39"/>
      <c r="E33" s="39"/>
      <c r="F33" s="39"/>
      <c r="G33" s="39"/>
      <c r="H33" s="177"/>
      <c r="I33" s="39"/>
      <c r="J33" s="39"/>
      <c r="K33" s="39"/>
      <c r="L33" s="39"/>
      <c r="O33" s="79">
        <v>0.94</v>
      </c>
      <c r="P33" s="79">
        <f t="shared" si="0"/>
        <v>30.305600000000002</v>
      </c>
    </row>
    <row r="34" spans="2:17" x14ac:dyDescent="0.25">
      <c r="B34" s="162"/>
      <c r="C34" s="10"/>
      <c r="D34" s="39"/>
      <c r="E34" s="39"/>
      <c r="F34" s="39"/>
      <c r="G34" s="39"/>
      <c r="H34" s="177"/>
      <c r="I34" s="39"/>
      <c r="J34" s="39"/>
      <c r="K34" s="39"/>
      <c r="L34" s="39"/>
      <c r="O34" s="79">
        <v>0.93</v>
      </c>
      <c r="P34" s="79">
        <f t="shared" si="0"/>
        <v>29.983200000000004</v>
      </c>
    </row>
    <row r="35" spans="2:17" x14ac:dyDescent="0.25">
      <c r="B35" s="162"/>
      <c r="C35" s="10"/>
      <c r="D35" s="39"/>
      <c r="E35" s="39"/>
      <c r="F35" s="39"/>
      <c r="G35" s="39"/>
      <c r="H35" s="177"/>
      <c r="I35" s="39"/>
      <c r="J35" s="39"/>
      <c r="K35" s="39"/>
      <c r="L35" s="39"/>
      <c r="O35" s="79">
        <v>0.92</v>
      </c>
      <c r="P35" s="79">
        <f t="shared" si="0"/>
        <v>29.660800000000002</v>
      </c>
    </row>
    <row r="36" spans="2:17" x14ac:dyDescent="0.25">
      <c r="B36" s="162"/>
      <c r="C36" s="10"/>
      <c r="D36" s="39"/>
      <c r="E36" s="39"/>
      <c r="F36" s="39"/>
      <c r="G36" s="39"/>
      <c r="H36" s="177"/>
      <c r="I36" s="39"/>
      <c r="J36" s="39"/>
      <c r="K36" s="39"/>
      <c r="L36" s="39"/>
      <c r="O36" s="79">
        <v>0.91</v>
      </c>
      <c r="P36" s="79">
        <f t="shared" si="0"/>
        <v>29.338400000000004</v>
      </c>
    </row>
    <row r="37" spans="2:17" x14ac:dyDescent="0.25">
      <c r="B37" s="162"/>
      <c r="C37" s="10"/>
      <c r="D37" s="39"/>
      <c r="E37" s="39"/>
      <c r="F37" s="39"/>
      <c r="G37" s="39"/>
      <c r="H37" s="177"/>
      <c r="I37" s="39"/>
      <c r="J37" s="39"/>
      <c r="K37" s="39"/>
      <c r="L37" s="39"/>
      <c r="O37" s="79">
        <v>0.9</v>
      </c>
      <c r="P37" s="79">
        <f t="shared" si="0"/>
        <v>29.016000000000002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89" priority="43">
      <formula>F54&gt;0</formula>
    </cfRule>
    <cfRule type="expression" dxfId="388" priority="44">
      <formula>F54&lt;0</formula>
    </cfRule>
  </conditionalFormatting>
  <conditionalFormatting sqref="Q7">
    <cfRule type="expression" dxfId="387" priority="41">
      <formula>Q7&gt;0</formula>
    </cfRule>
    <cfRule type="expression" dxfId="386" priority="42">
      <formula>Q7&lt;0</formula>
    </cfRule>
  </conditionalFormatting>
  <conditionalFormatting sqref="Q8">
    <cfRule type="expression" dxfId="385" priority="39">
      <formula>Q8&gt;0</formula>
    </cfRule>
    <cfRule type="expression" dxfId="384" priority="40">
      <formula>Q8&lt;0</formula>
    </cfRule>
  </conditionalFormatting>
  <conditionalFormatting sqref="F33:F36 F38:F53">
    <cfRule type="expression" dxfId="383" priority="37">
      <formula>F33&gt;0</formula>
    </cfRule>
    <cfRule type="expression" dxfId="382" priority="38">
      <formula>F33&lt;0</formula>
    </cfRule>
  </conditionalFormatting>
  <conditionalFormatting sqref="H33:H36 H38:H53">
    <cfRule type="expression" dxfId="381" priority="35">
      <formula>H33&gt;0</formula>
    </cfRule>
    <cfRule type="expression" dxfId="380" priority="36">
      <formula>H33&lt;0</formula>
    </cfRule>
  </conditionalFormatting>
  <conditionalFormatting sqref="Q10">
    <cfRule type="expression" dxfId="379" priority="33">
      <formula>Q10&gt;0</formula>
    </cfRule>
    <cfRule type="expression" dxfId="378" priority="34">
      <formula>Q10&lt;0</formula>
    </cfRule>
  </conditionalFormatting>
  <conditionalFormatting sqref="J25:J37">
    <cfRule type="expression" dxfId="377" priority="31">
      <formula>J25&gt;0</formula>
    </cfRule>
    <cfRule type="expression" dxfId="376" priority="32">
      <formula>J25&lt;0</formula>
    </cfRule>
  </conditionalFormatting>
  <conditionalFormatting sqref="K25:K38">
    <cfRule type="expression" dxfId="375" priority="29">
      <formula>K25&gt;0</formula>
    </cfRule>
    <cfRule type="expression" dxfId="374" priority="30">
      <formula>K25&lt;0</formula>
    </cfRule>
  </conditionalFormatting>
  <conditionalFormatting sqref="L25">
    <cfRule type="expression" dxfId="373" priority="27">
      <formula>L25&gt;0</formula>
    </cfRule>
    <cfRule type="expression" dxfId="372" priority="28">
      <formula>L25&lt;0</formula>
    </cfRule>
  </conditionalFormatting>
  <conditionalFormatting sqref="F89:F110">
    <cfRule type="expression" dxfId="371" priority="25">
      <formula>F89&gt;0</formula>
    </cfRule>
    <cfRule type="expression" dxfId="370" priority="26">
      <formula>F89&lt;0</formula>
    </cfRule>
  </conditionalFormatting>
  <conditionalFormatting sqref="H89:H110">
    <cfRule type="expression" dxfId="369" priority="23">
      <formula>H89&gt;0</formula>
    </cfRule>
    <cfRule type="expression" dxfId="368" priority="24">
      <formula>H89&lt;0</formula>
    </cfRule>
  </conditionalFormatting>
  <conditionalFormatting sqref="J89:J102">
    <cfRule type="expression" dxfId="367" priority="21">
      <formula>J89&gt;0</formula>
    </cfRule>
    <cfRule type="expression" dxfId="366" priority="22">
      <formula>J89&lt;0</formula>
    </cfRule>
  </conditionalFormatting>
  <conditionalFormatting sqref="K89:K102">
    <cfRule type="expression" dxfId="365" priority="19">
      <formula>K89&gt;0</formula>
    </cfRule>
    <cfRule type="expression" dxfId="364" priority="20">
      <formula>K89&lt;0</formula>
    </cfRule>
  </conditionalFormatting>
  <conditionalFormatting sqref="L89:L102">
    <cfRule type="expression" dxfId="363" priority="17">
      <formula>L89&gt;0</formula>
    </cfRule>
    <cfRule type="expression" dxfId="362" priority="18">
      <formula>L89&lt;0</formula>
    </cfRule>
  </conditionalFormatting>
  <conditionalFormatting sqref="F29:F32">
    <cfRule type="expression" dxfId="361" priority="15">
      <formula>F29&gt;0</formula>
    </cfRule>
    <cfRule type="expression" dxfId="360" priority="16">
      <formula>F29&lt;0</formula>
    </cfRule>
  </conditionalFormatting>
  <conditionalFormatting sqref="H29:H32">
    <cfRule type="expression" dxfId="359" priority="13">
      <formula>H29&gt;0</formula>
    </cfRule>
    <cfRule type="expression" dxfId="358" priority="14">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27.95</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5590</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59.819999999999709</v>
      </c>
      <c r="R7">
        <v>200</v>
      </c>
      <c r="T7" s="1"/>
    </row>
    <row r="8" spans="1:21" x14ac:dyDescent="0.25">
      <c r="B8" s="70"/>
      <c r="C8" s="4"/>
      <c r="D8" s="3"/>
      <c r="E8" s="3"/>
      <c r="F8" s="3"/>
      <c r="G8" s="70"/>
      <c r="H8" s="159"/>
      <c r="I8" s="3"/>
      <c r="J8" s="3"/>
      <c r="K8" s="3"/>
      <c r="L8" s="4"/>
      <c r="M8" s="4"/>
      <c r="O8" s="11" t="s">
        <v>179</v>
      </c>
      <c r="P8" s="33"/>
      <c r="Q8" s="2">
        <f>K18+M18-F18+Q2*Q4</f>
        <v>59.819999999999709</v>
      </c>
    </row>
    <row r="9" spans="1:21" x14ac:dyDescent="0.25">
      <c r="B9" s="4"/>
      <c r="C9" s="4"/>
      <c r="D9" s="3"/>
      <c r="E9" s="3"/>
      <c r="F9" s="3"/>
      <c r="G9" s="4"/>
      <c r="H9" s="159"/>
      <c r="I9" s="3"/>
      <c r="J9" s="3"/>
      <c r="K9" s="3"/>
      <c r="L9" s="4"/>
      <c r="M9" s="4"/>
      <c r="O9" s="11" t="s">
        <v>204</v>
      </c>
      <c r="Q9" s="132">
        <f>IF(Q2=0, 0, Q8/Q6)</f>
        <v>1.0817007764665834E-2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3.1484794275491952E-2</v>
      </c>
      <c r="R11">
        <f>0.88/4</f>
        <v>0.22</v>
      </c>
    </row>
    <row r="12" spans="1:21" x14ac:dyDescent="0.25">
      <c r="H12" s="68"/>
      <c r="O12" s="11" t="s">
        <v>921</v>
      </c>
      <c r="Q12" s="1" t="s">
        <v>1405</v>
      </c>
    </row>
    <row r="13" spans="1:21" x14ac:dyDescent="0.25">
      <c r="H13" s="68"/>
      <c r="O13" s="11" t="s">
        <v>947</v>
      </c>
      <c r="Q13" s="2">
        <f>Q4/4.4</f>
        <v>6.3522727272727266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30.745000000000001</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30.465500000000002</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30.186</v>
      </c>
    </row>
    <row r="20" spans="1:16" x14ac:dyDescent="0.25">
      <c r="O20" s="79">
        <v>1.07</v>
      </c>
      <c r="P20" s="79">
        <f t="shared" si="0"/>
        <v>29.906500000000001</v>
      </c>
    </row>
    <row r="21" spans="1:16" x14ac:dyDescent="0.25">
      <c r="O21" s="79">
        <v>1.06</v>
      </c>
      <c r="P21" s="79">
        <f t="shared" si="0"/>
        <v>29.627000000000002</v>
      </c>
    </row>
    <row r="22" spans="1:16" x14ac:dyDescent="0.25">
      <c r="O22" s="79">
        <v>1.05</v>
      </c>
      <c r="P22" s="79">
        <f t="shared" si="0"/>
        <v>29.3475</v>
      </c>
    </row>
    <row r="23" spans="1:16" x14ac:dyDescent="0.25">
      <c r="O23" s="79">
        <v>1.04</v>
      </c>
      <c r="P23" s="79">
        <f t="shared" si="0"/>
        <v>29.068000000000001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28.788499999999999</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28.509</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28.229499999999998</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27.95</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27.670500000000001</v>
      </c>
    </row>
    <row r="29" spans="1:16" x14ac:dyDescent="0.25">
      <c r="B29" s="162"/>
      <c r="C29" s="10"/>
      <c r="D29" s="39"/>
      <c r="E29" s="39"/>
      <c r="F29" s="39"/>
      <c r="G29" s="39"/>
      <c r="H29" s="177"/>
      <c r="I29" s="39"/>
      <c r="J29" s="39"/>
      <c r="K29" s="39"/>
      <c r="L29" s="39"/>
      <c r="O29" s="79">
        <v>0.98</v>
      </c>
      <c r="P29" s="79">
        <f t="shared" si="0"/>
        <v>27.390999999999998</v>
      </c>
    </row>
    <row r="30" spans="1:16" x14ac:dyDescent="0.25">
      <c r="B30" s="162"/>
      <c r="C30" s="10"/>
      <c r="D30" s="39"/>
      <c r="E30" s="39"/>
      <c r="F30" s="39"/>
      <c r="G30" s="39"/>
      <c r="H30" s="177"/>
      <c r="I30" s="39"/>
      <c r="J30" s="39"/>
      <c r="K30" s="39"/>
      <c r="L30" s="39"/>
      <c r="O30" s="79">
        <v>0.97</v>
      </c>
      <c r="P30" s="79">
        <f t="shared" si="0"/>
        <v>27.111499999999999</v>
      </c>
    </row>
    <row r="31" spans="1:16" x14ac:dyDescent="0.25">
      <c r="B31" s="162"/>
      <c r="C31" s="10"/>
      <c r="D31" s="39"/>
      <c r="E31" s="39"/>
      <c r="F31" s="39"/>
      <c r="G31" s="39"/>
      <c r="H31" s="177"/>
      <c r="I31" s="39"/>
      <c r="J31" s="39"/>
      <c r="K31" s="39"/>
      <c r="L31" s="39"/>
      <c r="O31" s="79">
        <v>0.96</v>
      </c>
      <c r="P31" s="79">
        <f t="shared" si="0"/>
        <v>26.831999999999997</v>
      </c>
    </row>
    <row r="32" spans="1:16" x14ac:dyDescent="0.25">
      <c r="B32" s="162"/>
      <c r="C32" s="10"/>
      <c r="D32" s="39"/>
      <c r="E32" s="39"/>
      <c r="F32" s="39"/>
      <c r="G32" s="39"/>
      <c r="H32" s="177"/>
      <c r="I32" s="39"/>
      <c r="J32" s="39"/>
      <c r="K32" s="39"/>
      <c r="L32" s="39"/>
      <c r="O32" s="79">
        <v>0.95</v>
      </c>
      <c r="P32" s="79">
        <f t="shared" si="0"/>
        <v>26.552499999999998</v>
      </c>
    </row>
    <row r="33" spans="2:17" x14ac:dyDescent="0.25">
      <c r="B33" s="162"/>
      <c r="C33" s="10"/>
      <c r="D33" s="39"/>
      <c r="E33" s="39"/>
      <c r="F33" s="39"/>
      <c r="G33" s="39"/>
      <c r="H33" s="177"/>
      <c r="I33" s="39"/>
      <c r="J33" s="39"/>
      <c r="K33" s="39"/>
      <c r="L33" s="39"/>
      <c r="O33" s="79">
        <v>0.94</v>
      </c>
      <c r="P33" s="79">
        <f t="shared" si="0"/>
        <v>26.272999999999996</v>
      </c>
    </row>
    <row r="34" spans="2:17" x14ac:dyDescent="0.25">
      <c r="B34" s="162"/>
      <c r="C34" s="10"/>
      <c r="D34" s="39"/>
      <c r="E34" s="39"/>
      <c r="F34" s="39"/>
      <c r="G34" s="39"/>
      <c r="H34" s="177"/>
      <c r="I34" s="39"/>
      <c r="J34" s="39"/>
      <c r="K34" s="39"/>
      <c r="L34" s="39"/>
      <c r="O34" s="79">
        <v>0.93</v>
      </c>
      <c r="P34" s="79">
        <f t="shared" si="0"/>
        <v>25.993500000000001</v>
      </c>
    </row>
    <row r="35" spans="2:17" x14ac:dyDescent="0.25">
      <c r="B35" s="162"/>
      <c r="C35" s="10"/>
      <c r="D35" s="39"/>
      <c r="E35" s="39"/>
      <c r="F35" s="39"/>
      <c r="G35" s="39"/>
      <c r="H35" s="177"/>
      <c r="I35" s="39"/>
      <c r="J35" s="39"/>
      <c r="K35" s="39"/>
      <c r="L35" s="39"/>
      <c r="O35" s="79">
        <v>0.92</v>
      </c>
      <c r="P35" s="79">
        <f t="shared" si="0"/>
        <v>25.714000000000002</v>
      </c>
    </row>
    <row r="36" spans="2:17" x14ac:dyDescent="0.25">
      <c r="B36" s="162"/>
      <c r="C36" s="10"/>
      <c r="D36" s="39"/>
      <c r="E36" s="39"/>
      <c r="F36" s="39"/>
      <c r="G36" s="39"/>
      <c r="H36" s="177"/>
      <c r="I36" s="39"/>
      <c r="J36" s="39"/>
      <c r="K36" s="39"/>
      <c r="L36" s="39"/>
      <c r="O36" s="79">
        <v>0.91</v>
      </c>
      <c r="P36" s="79">
        <f t="shared" si="0"/>
        <v>25.4345</v>
      </c>
    </row>
    <row r="37" spans="2:17" x14ac:dyDescent="0.25">
      <c r="B37" s="162"/>
      <c r="C37" s="10"/>
      <c r="D37" s="39"/>
      <c r="E37" s="39"/>
      <c r="F37" s="39"/>
      <c r="G37" s="39"/>
      <c r="H37" s="177"/>
      <c r="I37" s="39"/>
      <c r="J37" s="39"/>
      <c r="K37" s="39"/>
      <c r="L37" s="39"/>
      <c r="O37" s="79">
        <v>0.9</v>
      </c>
      <c r="P37" s="79">
        <f t="shared" si="0"/>
        <v>25.155000000000001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45.25</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5430</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1802.6199999999953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198.0399999999936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3.7851971345345424E-2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3.8011049723756907E-2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10.011061946902656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49.775000000000006</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49.322500000000005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48.870000000000005</v>
      </c>
      <c r="W19" s="2"/>
      <c r="X19" s="132"/>
      <c r="AD19" s="180"/>
      <c r="AG19" s="180"/>
    </row>
    <row r="20" spans="1:33" x14ac:dyDescent="0.25">
      <c r="P20" s="79">
        <v>1.07</v>
      </c>
      <c r="Q20" s="79">
        <f t="shared" si="2"/>
        <v>48.417500000000004</v>
      </c>
      <c r="W20" s="2"/>
      <c r="X20" s="132"/>
    </row>
    <row r="21" spans="1:33" x14ac:dyDescent="0.25">
      <c r="P21" s="79">
        <v>1.06</v>
      </c>
      <c r="Q21" s="79">
        <f t="shared" si="2"/>
        <v>47.965000000000003</v>
      </c>
      <c r="W21" s="2"/>
      <c r="X21" s="132"/>
      <c r="AD21" s="180"/>
      <c r="AG21" s="180"/>
    </row>
    <row r="22" spans="1:33" x14ac:dyDescent="0.25">
      <c r="P22" s="79">
        <v>1.05</v>
      </c>
      <c r="Q22" s="79">
        <f t="shared" si="2"/>
        <v>47.512500000000003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47.06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46.607500000000002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46.155000000000001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45.702500000000001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45.25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44.797499999999999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44.344999999999999</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43.892499999999998</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43.44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42.987499999999997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42.534999999999997</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42.082500000000003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41.63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41.177500000000002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40.725000000000001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33.979999999999997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13591.999999999998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-3493.8700000000117</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-3493.8700000000117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-0.2044888554109337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5.3560918187168932E-2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7.3869565217391306</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37.378</v>
      </c>
    </row>
    <row r="18" spans="1:20" x14ac:dyDescent="0.25">
      <c r="B18" s="399">
        <v>43682</v>
      </c>
      <c r="C18" s="4">
        <v>100</v>
      </c>
      <c r="D18" s="3">
        <v>35.200000000000003</v>
      </c>
      <c r="E18" s="3">
        <v>0</v>
      </c>
      <c r="F18" s="3">
        <f t="shared" si="0"/>
        <v>3520.0000000000005</v>
      </c>
      <c r="H18" s="68"/>
      <c r="O18" s="79">
        <v>1.0900000000000001</v>
      </c>
      <c r="P18" s="79">
        <f t="shared" ref="P18:P37" si="2">O18*$Q$4</f>
        <v>37.038199999999996</v>
      </c>
      <c r="T18" s="1"/>
    </row>
    <row r="19" spans="1:20" x14ac:dyDescent="0.25">
      <c r="O19" s="79">
        <v>1.08</v>
      </c>
      <c r="P19" s="79">
        <f t="shared" si="2"/>
        <v>36.698399999999999</v>
      </c>
    </row>
    <row r="20" spans="1:20" x14ac:dyDescent="0.25">
      <c r="C20" s="4"/>
      <c r="D20" s="3"/>
      <c r="E20" s="3"/>
      <c r="F20" s="3"/>
      <c r="H20" s="68"/>
      <c r="O20" s="79">
        <v>1.07</v>
      </c>
      <c r="P20" s="79">
        <f t="shared" si="2"/>
        <v>36.358599999999996</v>
      </c>
    </row>
    <row r="21" spans="1:20" x14ac:dyDescent="0.25">
      <c r="O21" s="79">
        <v>1.06</v>
      </c>
      <c r="P21" s="79">
        <f t="shared" si="2"/>
        <v>36.018799999999999</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35.678999999999995</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35.339199999999998</v>
      </c>
    </row>
    <row r="24" spans="1:20" x14ac:dyDescent="0.25">
      <c r="O24" s="79">
        <v>1.03</v>
      </c>
      <c r="P24" s="79">
        <f t="shared" si="2"/>
        <v>34.999399999999994</v>
      </c>
    </row>
    <row r="25" spans="1:20" x14ac:dyDescent="0.25">
      <c r="O25" s="79">
        <v>1.02</v>
      </c>
      <c r="P25" s="79">
        <f t="shared" si="2"/>
        <v>34.659599999999998</v>
      </c>
    </row>
    <row r="26" spans="1:20" x14ac:dyDescent="0.25">
      <c r="O26" s="79">
        <v>1.01</v>
      </c>
      <c r="P26" s="79">
        <f t="shared" si="2"/>
        <v>34.319799999999994</v>
      </c>
    </row>
    <row r="27" spans="1:20" x14ac:dyDescent="0.25">
      <c r="O27" s="79">
        <v>1</v>
      </c>
      <c r="P27" s="79">
        <f t="shared" si="2"/>
        <v>33.979999999999997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33.6402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33.300399999999996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32.960599999999999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32.620799999999996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32.280999999999999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31.941199999999995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31.601399999999998</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31.261599999999998</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30.921799999999998</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30.581999999999997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115">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22.32</v>
      </c>
      <c r="R4" s="420">
        <v>-9.2999999999999992E-3</v>
      </c>
      <c r="T4" s="688"/>
      <c r="U4" s="30"/>
    </row>
    <row r="5" spans="1:21" x14ac:dyDescent="0.25">
      <c r="B5" s="70"/>
      <c r="C5" s="4"/>
      <c r="D5" s="3"/>
      <c r="E5" s="3"/>
      <c r="F5" s="3"/>
      <c r="G5" s="70"/>
      <c r="H5" s="159"/>
      <c r="I5" s="3"/>
      <c r="J5" s="3"/>
      <c r="K5" s="3"/>
      <c r="L5" s="4"/>
      <c r="M5" s="4"/>
      <c r="O5" s="11" t="s">
        <v>67</v>
      </c>
      <c r="Q5" s="3">
        <f>Q4*Q2</f>
        <v>15624</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-1585.0900000000001</v>
      </c>
      <c r="R7">
        <v>500</v>
      </c>
      <c r="T7" s="1"/>
    </row>
    <row r="8" spans="1:21" x14ac:dyDescent="0.25">
      <c r="B8" s="70"/>
      <c r="C8" s="4"/>
      <c r="D8" s="3"/>
      <c r="E8" s="3"/>
      <c r="F8" s="3"/>
      <c r="G8" s="70"/>
      <c r="H8" s="159"/>
      <c r="I8" s="3"/>
      <c r="J8" s="3"/>
      <c r="K8" s="3"/>
      <c r="L8" s="4"/>
      <c r="M8" s="4"/>
      <c r="O8" s="11" t="s">
        <v>179</v>
      </c>
      <c r="P8" s="33"/>
      <c r="Q8" s="2">
        <f>K18+M18-F18+Q2*Q4</f>
        <v>-1585.0900000000001</v>
      </c>
    </row>
    <row r="9" spans="1:21" x14ac:dyDescent="0.25">
      <c r="B9" s="4"/>
      <c r="C9" s="4"/>
      <c r="D9" s="3"/>
      <c r="E9" s="3"/>
      <c r="F9" s="3"/>
      <c r="G9" s="4"/>
      <c r="H9" s="159"/>
      <c r="I9" s="3"/>
      <c r="J9" s="3"/>
      <c r="K9" s="3"/>
      <c r="L9" s="4"/>
      <c r="M9" s="4"/>
      <c r="O9" s="11" t="s">
        <v>204</v>
      </c>
      <c r="Q9" s="132">
        <f>IF(Q2=0, 0, Q8/Q6)</f>
        <v>-9.2107717491163102E-2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24.552000000000003</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24.328800000000001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24.105600000000003</v>
      </c>
    </row>
    <row r="20" spans="1:16" x14ac:dyDescent="0.25">
      <c r="O20" s="79">
        <v>1.07</v>
      </c>
      <c r="P20" s="79">
        <f t="shared" si="0"/>
        <v>23.882400000000001</v>
      </c>
    </row>
    <row r="21" spans="1:16" x14ac:dyDescent="0.25">
      <c r="O21" s="79">
        <v>1.06</v>
      </c>
      <c r="P21" s="79">
        <f t="shared" si="0"/>
        <v>23.659200000000002</v>
      </c>
    </row>
    <row r="22" spans="1:16" x14ac:dyDescent="0.25">
      <c r="O22" s="79">
        <v>1.05</v>
      </c>
      <c r="P22" s="79">
        <f t="shared" si="0"/>
        <v>23.436</v>
      </c>
    </row>
    <row r="23" spans="1:16" x14ac:dyDescent="0.25">
      <c r="O23" s="79">
        <v>1.04</v>
      </c>
      <c r="P23" s="79">
        <f t="shared" si="0"/>
        <v>23.212800000000001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22.989599999999999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22.766400000000001</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22.543199999999999</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22.32</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22.096800000000002</v>
      </c>
    </row>
    <row r="29" spans="1:16" x14ac:dyDescent="0.25">
      <c r="B29" s="162"/>
      <c r="C29" s="10"/>
      <c r="D29" s="39"/>
      <c r="E29" s="39"/>
      <c r="F29" s="39"/>
      <c r="G29" s="39"/>
      <c r="H29" s="177"/>
      <c r="I29" s="39"/>
      <c r="J29" s="39"/>
      <c r="K29" s="39"/>
      <c r="L29" s="39"/>
      <c r="O29" s="79">
        <v>0.98</v>
      </c>
      <c r="P29" s="79">
        <f t="shared" si="0"/>
        <v>21.8736</v>
      </c>
    </row>
    <row r="30" spans="1:16" x14ac:dyDescent="0.25">
      <c r="B30" s="162"/>
      <c r="C30" s="10"/>
      <c r="D30" s="39"/>
      <c r="E30" s="39"/>
      <c r="F30" s="39"/>
      <c r="G30" s="39"/>
      <c r="H30" s="177"/>
      <c r="I30" s="39"/>
      <c r="J30" s="39"/>
      <c r="K30" s="39"/>
      <c r="L30" s="39"/>
      <c r="O30" s="79">
        <v>0.97</v>
      </c>
      <c r="P30" s="79">
        <f t="shared" si="0"/>
        <v>21.650400000000001</v>
      </c>
    </row>
    <row r="31" spans="1:16" x14ac:dyDescent="0.25">
      <c r="B31" s="162"/>
      <c r="C31" s="10"/>
      <c r="D31" s="39"/>
      <c r="E31" s="39"/>
      <c r="F31" s="39"/>
      <c r="G31" s="39"/>
      <c r="H31" s="177"/>
      <c r="I31" s="39"/>
      <c r="J31" s="39"/>
      <c r="K31" s="39"/>
      <c r="L31" s="39"/>
      <c r="O31" s="79">
        <v>0.96</v>
      </c>
      <c r="P31" s="79">
        <f t="shared" si="0"/>
        <v>21.427199999999999</v>
      </c>
    </row>
    <row r="32" spans="1:16" x14ac:dyDescent="0.25">
      <c r="B32" s="162"/>
      <c r="C32" s="10"/>
      <c r="D32" s="39"/>
      <c r="E32" s="39"/>
      <c r="F32" s="39"/>
      <c r="G32" s="39"/>
      <c r="H32" s="177"/>
      <c r="I32" s="39"/>
      <c r="J32" s="39"/>
      <c r="K32" s="39"/>
      <c r="L32" s="39"/>
      <c r="O32" s="79">
        <v>0.95</v>
      </c>
      <c r="P32" s="79">
        <f t="shared" si="0"/>
        <v>21.204000000000001</v>
      </c>
    </row>
    <row r="33" spans="2:17" x14ac:dyDescent="0.25">
      <c r="B33" s="162"/>
      <c r="C33" s="10"/>
      <c r="D33" s="39"/>
      <c r="E33" s="39"/>
      <c r="F33" s="39"/>
      <c r="G33" s="39"/>
      <c r="H33" s="177"/>
      <c r="I33" s="39"/>
      <c r="J33" s="39"/>
      <c r="K33" s="39"/>
      <c r="L33" s="39"/>
      <c r="O33" s="79">
        <v>0.94</v>
      </c>
      <c r="P33" s="79">
        <f t="shared" si="0"/>
        <v>20.980799999999999</v>
      </c>
    </row>
    <row r="34" spans="2:17" x14ac:dyDescent="0.25">
      <c r="B34" s="162"/>
      <c r="C34" s="10"/>
      <c r="D34" s="39"/>
      <c r="E34" s="39"/>
      <c r="F34" s="39"/>
      <c r="G34" s="39"/>
      <c r="H34" s="177"/>
      <c r="I34" s="39"/>
      <c r="J34" s="39"/>
      <c r="K34" s="39"/>
      <c r="L34" s="39"/>
      <c r="O34" s="79">
        <v>0.93</v>
      </c>
      <c r="P34" s="79">
        <f t="shared" si="0"/>
        <v>20.7576</v>
      </c>
    </row>
    <row r="35" spans="2:17" x14ac:dyDescent="0.25">
      <c r="B35" s="162"/>
      <c r="C35" s="10"/>
      <c r="D35" s="39"/>
      <c r="E35" s="39"/>
      <c r="F35" s="39"/>
      <c r="G35" s="39"/>
      <c r="H35" s="177"/>
      <c r="I35" s="39"/>
      <c r="J35" s="39"/>
      <c r="K35" s="39"/>
      <c r="L35" s="39"/>
      <c r="O35" s="79">
        <v>0.92</v>
      </c>
      <c r="P35" s="79">
        <f t="shared" si="0"/>
        <v>20.534400000000002</v>
      </c>
    </row>
    <row r="36" spans="2:17" x14ac:dyDescent="0.25">
      <c r="B36" s="162"/>
      <c r="C36" s="10"/>
      <c r="D36" s="39"/>
      <c r="E36" s="39"/>
      <c r="F36" s="39"/>
      <c r="G36" s="39"/>
      <c r="H36" s="177"/>
      <c r="I36" s="39"/>
      <c r="J36" s="39"/>
      <c r="K36" s="39"/>
      <c r="L36" s="39"/>
      <c r="O36" s="79">
        <v>0.91</v>
      </c>
      <c r="P36" s="79">
        <f t="shared" si="0"/>
        <v>20.311199999999999</v>
      </c>
    </row>
    <row r="37" spans="2:17" x14ac:dyDescent="0.25">
      <c r="B37" s="162"/>
      <c r="C37" s="10"/>
      <c r="D37" s="39"/>
      <c r="E37" s="39"/>
      <c r="F37" s="39"/>
      <c r="G37" s="39"/>
      <c r="H37" s="177"/>
      <c r="I37" s="39"/>
      <c r="J37" s="39"/>
      <c r="K37" s="39"/>
      <c r="L37" s="39"/>
      <c r="O37" s="79">
        <v>0.9</v>
      </c>
      <c r="P37" s="79">
        <f t="shared" si="0"/>
        <v>20.088000000000001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2019-08-19T21:50:03Z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