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2.xml" ContentType="application/vnd.openxmlformats-officedocument.spreadsheetml.queryTab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27"/>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r:id="rId36"/>
    <sheet name="DOW" sheetId="128" r:id="rId37"/>
    <sheet name="DVN" sheetId="116" state="hidden" r:id="rId38"/>
    <sheet name="ET" sheetId="124" state="hidden" r:id="rId39"/>
    <sheet name="XRAY" sheetId="103" state="hidden" r:id="rId40"/>
    <sheet name="ATVI" sheetId="127" state="hidden" r:id="rId41"/>
    <sheet name="CRI" sheetId="114" state="hidden" r:id="rId42"/>
    <sheet name="PXD" sheetId="119" state="hidden" r:id="rId43"/>
    <sheet name="SLCA" sheetId="122" state="hidden" r:id="rId44"/>
    <sheet name="XLP" sheetId="104" state="hidden" r:id="rId45"/>
    <sheet name="F" sheetId="54" state="hidden" r:id="rId46"/>
    <sheet name="JNJ" sheetId="68" state="hidden" r:id="rId47"/>
    <sheet name="FRC" sheetId="89" r:id="rId48"/>
    <sheet name="CMCSA" sheetId="99" state="hidden" r:id="rId49"/>
    <sheet name="XEC" sheetId="100" state="hidden" r:id="rId50"/>
    <sheet name="CPN" sheetId="7" state="hidden" r:id="rId51"/>
    <sheet name="DIA" sheetId="91" state="hidden" r:id="rId52"/>
    <sheet name="EW" sheetId="72" state="hidden" r:id="rId53"/>
    <sheet name="TJX" sheetId="79" state="hidden" r:id="rId54"/>
    <sheet name="WBA" sheetId="84" state="hidden" r:id="rId55"/>
    <sheet name="FL" sheetId="98" state="hidden" r:id="rId56"/>
    <sheet name="GILD" sheetId="31" state="hidden" r:id="rId57"/>
    <sheet name="HAS" sheetId="90" state="hidden" r:id="rId58"/>
    <sheet name="GE" sheetId="86" r:id="rId59"/>
    <sheet name="HSIC" sheetId="82" r:id="rId60"/>
    <sheet name="IEMG" sheetId="105" r:id="rId61"/>
    <sheet name="IPGP" sheetId="120" r:id="rId62"/>
    <sheet name="IWM" sheetId="123" r:id="rId63"/>
    <sheet name="KBWY" sheetId="94" r:id="rId64"/>
    <sheet name="KHC" sheetId="96" r:id="rId65"/>
    <sheet name="KR" sheetId="51" r:id="rId66"/>
    <sheet name="MLM" sheetId="97" state="hidden" r:id="rId67"/>
    <sheet name="ICE" sheetId="95" state="hidden" r:id="rId68"/>
    <sheet name="NKE" sheetId="50" state="hidden" r:id="rId69"/>
    <sheet name="KWEB" sheetId="125" r:id="rId70"/>
    <sheet name="MO" sheetId="102" r:id="rId71"/>
    <sheet name="HES" sheetId="10" state="hidden" r:id="rId72"/>
    <sheet name="MOS" sheetId="58" r:id="rId73"/>
    <sheet name="MRO" sheetId="25" r:id="rId74"/>
    <sheet name="MYL" sheetId="56" state="hidden" r:id="rId75"/>
    <sheet name="VGK" sheetId="59" state="hidden" r:id="rId76"/>
    <sheet name="MU" sheetId="17" state="hidden" r:id="rId77"/>
    <sheet name="IP" sheetId="44" state="hidden" r:id="rId78"/>
    <sheet name="INTC" sheetId="13" state="hidden" r:id="rId79"/>
    <sheet name="UNP" sheetId="20" state="hidden" r:id="rId80"/>
    <sheet name="NCLH" sheetId="67" state="hidden" r:id="rId81"/>
    <sheet name="SWKS" sheetId="41" state="hidden" r:id="rId82"/>
    <sheet name="CNI" sheetId="42" state="hidden" r:id="rId83"/>
    <sheet name="CF" sheetId="61" state="hidden" r:id="rId84"/>
    <sheet name="TGT" sheetId="75" state="hidden" r:id="rId85"/>
    <sheet name="NWL" sheetId="46" state="hidden" r:id="rId86"/>
    <sheet name="PDCO" sheetId="88"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T" sheetId="93" state="hidden" r:id="rId97"/>
    <sheet name="DIS" sheetId="34" state="hidden" r:id="rId98"/>
    <sheet name="FTR" sheetId="40" state="hidden" r:id="rId99"/>
    <sheet name="STNE" sheetId="133" r:id="rId100"/>
    <sheet name="TEVA" sheetId="74" r:id="rId101"/>
    <sheet name="ULTA" sheetId="81" r:id="rId102"/>
    <sheet name="UVE" sheetId="130"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2">CNI!$W$1:$AC$69</definedName>
    <definedName name="hp?s_CPN_Historical_Prices" localSheetId="50">CPN!$W$1:$AC$68</definedName>
    <definedName name="hp?s_DIS" localSheetId="15">CCEP!#REF!</definedName>
    <definedName name="hp?s_DIS" localSheetId="97">DIS!$W$1:$AC$68</definedName>
    <definedName name="hp?s_DIS" localSheetId="98">FTR!#REF!</definedName>
    <definedName name="hp?s_ew_Historical_Prices" localSheetId="52">EW!$W$1:$AC$68</definedName>
    <definedName name="hp?s_foxa" localSheetId="12">FOXA!$W$1:$AC$69</definedName>
    <definedName name="hp?s_GILD" localSheetId="56">GILD!#REF!</definedName>
    <definedName name="hp?s_GIS" localSheetId="112">GIS!#REF!</definedName>
    <definedName name="hp?s_GM" localSheetId="113">GM!$W$1:$AC$69</definedName>
    <definedName name="hp?s_HES" localSheetId="71">HES!$W$1:$AC$69</definedName>
    <definedName name="hp?s_INTC_Historical_Prices" localSheetId="78">INTC!$W$1:$AC$69</definedName>
    <definedName name="hp?s_IP" localSheetId="77">IP!$W$1:$AC$69</definedName>
    <definedName name="hp?s_KORS" localSheetId="89">CPRI!$W$1:$AC$68</definedName>
    <definedName name="hp?s_MYL" localSheetId="74">MYL!$W$1:$AC$68</definedName>
    <definedName name="hp?s_nclh" localSheetId="80">NCLH!$W$1:$AC$68</definedName>
    <definedName name="hp?s_nke" localSheetId="68">NKE!$W$1:$AC$69</definedName>
    <definedName name="hp?s_NWL" localSheetId="85">NWL!#REF!</definedName>
    <definedName name="hp?s_pinc" localSheetId="11">PINC!$W$1:$AC$68</definedName>
    <definedName name="hp?s_SWKS" localSheetId="81">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0">#REF!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3">#REF!</definedName>
    <definedName name="PL" localSheetId="48">#REF!</definedName>
    <definedName name="PL" localSheetId="28">#REF!</definedName>
    <definedName name="PL" localSheetId="22">#REF!</definedName>
    <definedName name="PL" localSheetId="41">#REF!</definedName>
    <definedName name="PL" localSheetId="21">#REF!</definedName>
    <definedName name="PL" localSheetId="29">#REF!</definedName>
    <definedName name="PL" localSheetId="35">#REF!</definedName>
    <definedName name="PL" localSheetId="10">#REF!</definedName>
    <definedName name="PL" localSheetId="51">#REF!</definedName>
    <definedName name="PL" localSheetId="36">#REF!</definedName>
    <definedName name="PL" localSheetId="37">#REF!</definedName>
    <definedName name="PL" localSheetId="33">#REF!</definedName>
    <definedName name="PL" localSheetId="38">#REF!</definedName>
    <definedName name="PL" localSheetId="52">#REF!</definedName>
    <definedName name="PL" localSheetId="45">#REF!</definedName>
    <definedName name="PL" localSheetId="30">#REF!</definedName>
    <definedName name="PL" localSheetId="55">#REF!</definedName>
    <definedName name="PL" localSheetId="12">#REF!</definedName>
    <definedName name="PL" localSheetId="47">#REF!</definedName>
    <definedName name="PL" localSheetId="58">#REF!</definedName>
    <definedName name="PL" localSheetId="17">#REF!</definedName>
    <definedName name="PL" localSheetId="57">#REF!</definedName>
    <definedName name="PL" localSheetId="59">#REF!</definedName>
    <definedName name="PL" localSheetId="67">#REF!</definedName>
    <definedName name="PL" localSheetId="60">#REF!</definedName>
    <definedName name="PL" localSheetId="61">#REF!</definedName>
    <definedName name="PL" localSheetId="62">#REF!</definedName>
    <definedName name="PL" localSheetId="46">#REF!</definedName>
    <definedName name="PL" localSheetId="63">#REF!</definedName>
    <definedName name="PL" localSheetId="64">#REF!</definedName>
    <definedName name="PL" localSheetId="65">#REF!</definedName>
    <definedName name="PL" localSheetId="6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0">NCLH!$Q$7</definedName>
    <definedName name="PL" localSheetId="68">#REF!</definedName>
    <definedName name="PL" localSheetId="6">#REF!</definedName>
    <definedName name="PL" localSheetId="86">#REF!</definedName>
    <definedName name="PL" localSheetId="11">PINC!$Q$7</definedName>
    <definedName name="PL" localSheetId="31">#REF!</definedName>
    <definedName name="PL" localSheetId="42">#REF!</definedName>
    <definedName name="PL" localSheetId="87">#REF!</definedName>
    <definedName name="PL" localSheetId="32">#REF!</definedName>
    <definedName name="PL" localSheetId="43">#REF!</definedName>
    <definedName name="PL" localSheetId="88">SPY!$Q$7</definedName>
    <definedName name="PL" localSheetId="99">#REF!</definedName>
    <definedName name="PL" localSheetId="81">SWKS!$Q$7</definedName>
    <definedName name="PL" localSheetId="96">#REF!</definedName>
    <definedName name="PL" localSheetId="104">#REF!</definedName>
    <definedName name="PL" localSheetId="84">#REF!</definedName>
    <definedName name="PL" localSheetId="103">#REF!</definedName>
    <definedName name="PL" localSheetId="53">#REF!</definedName>
    <definedName name="PL" localSheetId="93">#REF!</definedName>
    <definedName name="PL" localSheetId="101">#REF!</definedName>
    <definedName name="PL" localSheetId="102">#REF!</definedName>
    <definedName name="PL" localSheetId="75">#REF!</definedName>
    <definedName name="PL" localSheetId="54">#REF!</definedName>
    <definedName name="PL" localSheetId="107">WFC!$Q$7</definedName>
    <definedName name="PL" localSheetId="108">#REF!</definedName>
    <definedName name="PL" localSheetId="49">#REF!</definedName>
    <definedName name="PL" localSheetId="109">#REF!</definedName>
    <definedName name="PL" localSheetId="44">#REF!</definedName>
    <definedName name="PL" localSheetId="110">#REF!</definedName>
    <definedName name="PL" localSheetId="39">#REF!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3">CF!$T$56:$U$71</definedName>
    <definedName name="q?s_CNI" localSheetId="82">CNI!$T$43:$U$58</definedName>
    <definedName name="q?s_CPN" localSheetId="50">CPN!$T$43:$U$58</definedName>
    <definedName name="q?s_dg" localSheetId="10">DG!$T$43:$U$58</definedName>
    <definedName name="q?s_DIS" localSheetId="97">DIS!$T$43:$U$58</definedName>
    <definedName name="q?s_ew" localSheetId="52">EW!$T$43:$U$58</definedName>
    <definedName name="q?s_F" localSheetId="45">F!$T$43:$U$58</definedName>
    <definedName name="q?s_foxa" localSheetId="12">FOXA!$T$43:$U$58</definedName>
    <definedName name="q?s_FTR" localSheetId="98">FTR!$T$43:$U$58</definedName>
    <definedName name="q?s_GILD" localSheetId="56">GILD!$T$43:$U$58</definedName>
    <definedName name="q?s_GM" localSheetId="113">GM!$T$43:$U$58</definedName>
    <definedName name="q?s_HES" localSheetId="71">HES!$T$43:$U$58</definedName>
    <definedName name="q?s_INTC" localSheetId="78">INTC!$T$43:$U$58</definedName>
    <definedName name="q?s_IP" localSheetId="77">IP!$T$43:$U$58</definedName>
    <definedName name="q?s_JNJ" localSheetId="46">JNJ!$T$43:$U$58</definedName>
    <definedName name="q?s_KORS" localSheetId="89">CPRI!$T$43:$U$58</definedName>
    <definedName name="q?s_MU" localSheetId="76">MU!#REF!</definedName>
    <definedName name="q?s_MYL" localSheetId="74">MYL!$T$43:$U$58</definedName>
    <definedName name="q?s_nclh" localSheetId="80">NCLH!$T$40:$U$55</definedName>
    <definedName name="q?s_NKE" localSheetId="68">NKE!$T$43:$U$58</definedName>
    <definedName name="q?s_NSC" localSheetId="79">UNP!$T$43:$U$58</definedName>
    <definedName name="q?s_pinc" localSheetId="11">PINC!$T$40:$U$55</definedName>
    <definedName name="q?s_SIG" localSheetId="7">SIG!#REF!</definedName>
    <definedName name="q?s_SWKS" localSheetId="81">SWKS!$T$40:$U$55</definedName>
    <definedName name="q?s_tgt" localSheetId="84">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20" l="1"/>
  <c r="A971" i="38"/>
  <c r="D971" i="38"/>
  <c r="V971" i="38" s="1"/>
  <c r="X971" i="38" s="1"/>
  <c r="E971" i="38"/>
  <c r="G971" i="38"/>
  <c r="H971" i="38"/>
  <c r="K971" i="38"/>
  <c r="L971" i="38" s="1"/>
  <c r="M971" i="38"/>
  <c r="N971" i="38" s="1"/>
  <c r="S971" i="38"/>
  <c r="F32" i="131"/>
  <c r="H32" i="131"/>
  <c r="J32" i="131"/>
  <c r="G32" i="131"/>
  <c r="F3" i="120"/>
  <c r="F27" i="120"/>
  <c r="G27" i="120"/>
  <c r="H27" i="120"/>
  <c r="J27" i="120"/>
  <c r="G131" i="46"/>
  <c r="F131" i="46"/>
  <c r="K131" i="46" s="1"/>
  <c r="H131" i="46"/>
  <c r="K29" i="46"/>
  <c r="O971" i="38" l="1"/>
  <c r="Z971" i="38"/>
  <c r="W971" i="38"/>
  <c r="P971" i="38"/>
  <c r="Q971" i="38" s="1"/>
  <c r="T287" i="1"/>
  <c r="A970" i="38"/>
  <c r="D970" i="38"/>
  <c r="E970" i="38"/>
  <c r="G970" i="38"/>
  <c r="H970" i="38"/>
  <c r="K970" i="38"/>
  <c r="L970" i="38"/>
  <c r="P970" i="38" s="1"/>
  <c r="M970" i="38"/>
  <c r="N970" i="38" s="1"/>
  <c r="O970" i="38" s="1"/>
  <c r="S970" i="38"/>
  <c r="F66" i="45"/>
  <c r="G66" i="45"/>
  <c r="H66" i="45"/>
  <c r="F31" i="131"/>
  <c r="G31" i="131"/>
  <c r="F6" i="131"/>
  <c r="F198" i="58"/>
  <c r="H198" i="58"/>
  <c r="G198" i="58"/>
  <c r="F55" i="58"/>
  <c r="F27" i="132"/>
  <c r="F3" i="132"/>
  <c r="F26" i="120"/>
  <c r="G26" i="120"/>
  <c r="H26" i="120"/>
  <c r="F4" i="120"/>
  <c r="Y971" i="38" l="1"/>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85" i="133"/>
  <c r="F85" i="133"/>
  <c r="H19" i="133"/>
  <c r="K85" i="133"/>
  <c r="M19" i="133"/>
  <c r="C85" i="133"/>
  <c r="F19" i="133"/>
  <c r="C19" i="133"/>
  <c r="K19" i="133"/>
  <c r="O961" i="38" l="1"/>
  <c r="M66" i="133"/>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M74" i="92"/>
  <c r="H74" i="92"/>
  <c r="K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H19" i="132"/>
  <c r="M85" i="132"/>
  <c r="C85" i="132"/>
  <c r="F85" i="132"/>
  <c r="F19" i="132"/>
  <c r="H85" i="132"/>
  <c r="M19" i="132"/>
  <c r="K19"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K85" i="131"/>
  <c r="H19" i="131"/>
  <c r="F19" i="131"/>
  <c r="M19" i="131"/>
  <c r="F85" i="131"/>
  <c r="C19" i="131"/>
  <c r="C85" i="131"/>
  <c r="H85"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19" i="130"/>
  <c r="K85" i="130"/>
  <c r="F85" i="130"/>
  <c r="C19" i="130"/>
  <c r="M19" i="130"/>
  <c r="C85" i="130"/>
  <c r="K19" i="130"/>
  <c r="M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F19" i="129"/>
  <c r="M19" i="129"/>
  <c r="M85" i="129"/>
  <c r="F85" i="129"/>
  <c r="C85" i="129"/>
  <c r="K19" i="129"/>
  <c r="H19" i="129"/>
  <c r="H85"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F19" i="128"/>
  <c r="C85" i="128"/>
  <c r="C19" i="128"/>
  <c r="M19" i="128"/>
  <c r="F85" i="128"/>
  <c r="H85" i="128"/>
  <c r="K85" i="128"/>
  <c r="K19" i="128"/>
  <c r="M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F85" i="127"/>
  <c r="M85" i="127"/>
  <c r="H85" i="127"/>
  <c r="C85" i="127"/>
  <c r="C19" i="127"/>
  <c r="K85" i="127"/>
  <c r="M19" i="127"/>
  <c r="F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H85" i="126"/>
  <c r="F85" i="126"/>
  <c r="H19" i="126"/>
  <c r="M19" i="126"/>
  <c r="C85" i="126"/>
  <c r="M85" i="126"/>
  <c r="K85"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19" i="125"/>
  <c r="H19" i="125"/>
  <c r="K85" i="125"/>
  <c r="C19" i="125"/>
  <c r="M85" i="125"/>
  <c r="C85" i="125"/>
  <c r="H85" i="125"/>
  <c r="K19" i="125"/>
  <c r="F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H85" i="124"/>
  <c r="H85" i="123"/>
  <c r="M19" i="123"/>
  <c r="F19" i="123"/>
  <c r="K85" i="124"/>
  <c r="K85" i="123"/>
  <c r="F85" i="123"/>
  <c r="F85" i="124"/>
  <c r="H19" i="124"/>
  <c r="C19" i="123"/>
  <c r="M85" i="124"/>
  <c r="C19" i="124"/>
  <c r="C85" i="123"/>
  <c r="H19" i="123"/>
  <c r="K19" i="124"/>
  <c r="C85" i="124"/>
  <c r="M85" i="123"/>
  <c r="K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C85" i="122"/>
  <c r="M85" i="122"/>
  <c r="M19" i="122"/>
  <c r="H85" i="122"/>
  <c r="K19" i="122"/>
  <c r="H19" i="122"/>
  <c r="C19" i="122"/>
  <c r="F85" i="122"/>
  <c r="K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C19" i="121"/>
  <c r="F85" i="121"/>
  <c r="K19" i="121"/>
  <c r="H85" i="121"/>
  <c r="H19" i="120"/>
  <c r="C19" i="120"/>
  <c r="M19" i="121"/>
  <c r="M85" i="120"/>
  <c r="K85" i="120"/>
  <c r="M19" i="120"/>
  <c r="K19" i="120"/>
  <c r="F19" i="121"/>
  <c r="H85" i="120"/>
  <c r="H19" i="121"/>
  <c r="C85" i="121"/>
  <c r="F85" i="120"/>
  <c r="C85" i="120"/>
  <c r="M85" i="121"/>
  <c r="K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5" i="120" l="1"/>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K19" i="119"/>
  <c r="M85" i="119"/>
  <c r="C85" i="119"/>
  <c r="K85" i="119"/>
  <c r="H85" i="119"/>
  <c r="H19" i="119"/>
  <c r="F85" i="119"/>
  <c r="M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M19" i="118"/>
  <c r="H85" i="118"/>
  <c r="K85" i="118"/>
  <c r="K19" i="118"/>
  <c r="C19" i="118"/>
  <c r="H19" i="118"/>
  <c r="C85" i="118"/>
  <c r="F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F85" i="116"/>
  <c r="C19" i="117"/>
  <c r="K19" i="117"/>
  <c r="M19" i="116"/>
  <c r="H19" i="117"/>
  <c r="C19" i="116"/>
  <c r="F19" i="117"/>
  <c r="M85" i="116"/>
  <c r="H85" i="117"/>
  <c r="F19" i="116"/>
  <c r="K85" i="116"/>
  <c r="C85" i="116"/>
  <c r="F85" i="117"/>
  <c r="K85" i="117"/>
  <c r="M85" i="117"/>
  <c r="C85" i="117"/>
  <c r="M19" i="117"/>
  <c r="H85" i="116"/>
  <c r="H19"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C85" i="115"/>
  <c r="M19" i="115"/>
  <c r="H85" i="115"/>
  <c r="M85" i="115"/>
  <c r="F85" i="115"/>
  <c r="K85" i="115"/>
  <c r="F19" i="115"/>
  <c r="H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K85" i="114"/>
  <c r="M85" i="114"/>
  <c r="H85" i="114"/>
  <c r="F19" i="114"/>
  <c r="M19" i="114"/>
  <c r="C85" i="114"/>
  <c r="K19" i="114"/>
  <c r="H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H19" i="112"/>
  <c r="H19" i="113"/>
  <c r="C19" i="113"/>
  <c r="F85" i="112"/>
  <c r="K85" i="112"/>
  <c r="M85" i="112"/>
  <c r="K19" i="112"/>
  <c r="C85" i="112"/>
  <c r="M85" i="113"/>
  <c r="K85" i="113"/>
  <c r="M19" i="112"/>
  <c r="H85" i="113"/>
  <c r="M19" i="113"/>
  <c r="K19" i="113"/>
  <c r="F85" i="113"/>
  <c r="F19" i="112"/>
  <c r="C19" i="112"/>
  <c r="C85" i="113"/>
  <c r="F19" i="113"/>
  <c r="H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K19" i="110"/>
  <c r="C19" i="111"/>
  <c r="F85" i="110"/>
  <c r="F19" i="110"/>
  <c r="K19" i="111"/>
  <c r="H19" i="110"/>
  <c r="F19" i="111"/>
  <c r="C85" i="111"/>
  <c r="H85" i="110"/>
  <c r="M19" i="110"/>
  <c r="F85" i="111"/>
  <c r="H85" i="111"/>
  <c r="K85" i="110"/>
  <c r="H19" i="111"/>
  <c r="M19" i="111"/>
  <c r="M85" i="111"/>
  <c r="K85" i="111"/>
  <c r="C19"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C19" i="109"/>
  <c r="F19" i="109"/>
  <c r="H73" i="109"/>
  <c r="F73" i="109"/>
  <c r="K73" i="109"/>
  <c r="K19" i="109"/>
  <c r="M73" i="109"/>
  <c r="C73" i="109"/>
  <c r="H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C23" i="108"/>
  <c r="K23" i="108"/>
  <c r="M99" i="108"/>
  <c r="K99" i="108"/>
  <c r="H23" i="108"/>
  <c r="M23" i="108"/>
  <c r="F23" i="108"/>
  <c r="F99" i="108"/>
  <c r="C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C89" i="107"/>
  <c r="H89" i="107"/>
  <c r="K89" i="107"/>
  <c r="F19" i="107"/>
  <c r="H19" i="107"/>
  <c r="C19" i="107"/>
  <c r="M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85" i="106"/>
  <c r="F85" i="106"/>
  <c r="C19" i="106"/>
  <c r="K19" i="106"/>
  <c r="C85" i="106"/>
  <c r="F19" i="106"/>
  <c r="H19" i="106"/>
  <c r="M85" i="106"/>
  <c r="M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H43" i="46"/>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K91" i="105"/>
  <c r="C19" i="105"/>
  <c r="M19" i="105"/>
  <c r="H19" i="105"/>
  <c r="H91" i="105"/>
  <c r="K19" i="105"/>
  <c r="C91" i="105"/>
  <c r="M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C85" i="104"/>
  <c r="C19" i="104"/>
  <c r="K85" i="104"/>
  <c r="K19" i="104"/>
  <c r="M19" i="104"/>
  <c r="H85" i="104"/>
  <c r="F85" i="104"/>
  <c r="M85"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91" i="103"/>
  <c r="H19" i="103"/>
  <c r="M19" i="103"/>
  <c r="K91" i="103"/>
  <c r="K19" i="103"/>
  <c r="C91" i="103"/>
  <c r="F19" i="103"/>
  <c r="M91" i="103"/>
  <c r="H91" i="103"/>
  <c r="K19" i="89"/>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91" i="102"/>
  <c r="K19" i="102"/>
  <c r="M91" i="102"/>
  <c r="H19" i="102"/>
  <c r="C19" i="102"/>
  <c r="M19" i="102"/>
  <c r="F91" i="102"/>
  <c r="H91" i="102"/>
  <c r="F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F90" i="101"/>
  <c r="K90" i="101"/>
  <c r="F85" i="100"/>
  <c r="F22" i="101"/>
  <c r="H90" i="101"/>
  <c r="H19" i="100"/>
  <c r="M85" i="100"/>
  <c r="M90" i="101"/>
  <c r="K85" i="100"/>
  <c r="H22" i="101"/>
  <c r="F19" i="99"/>
  <c r="C19" i="99"/>
  <c r="C85" i="100"/>
  <c r="M19" i="100"/>
  <c r="K19" i="99"/>
  <c r="K85" i="99"/>
  <c r="C22" i="101"/>
  <c r="C19" i="100"/>
  <c r="K22" i="101"/>
  <c r="M22" i="101"/>
  <c r="H85" i="100"/>
  <c r="M19" i="99"/>
  <c r="M85" i="99"/>
  <c r="C90" i="101"/>
  <c r="K19" i="100"/>
  <c r="H19" i="99"/>
  <c r="C85" i="99"/>
  <c r="F19" i="100"/>
  <c r="F85" i="99"/>
  <c r="H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K85" i="97"/>
  <c r="M19" i="97"/>
  <c r="C19" i="97"/>
  <c r="K19" i="97"/>
  <c r="H85" i="98"/>
  <c r="K19" i="98"/>
  <c r="H19" i="97"/>
  <c r="K27" i="88"/>
  <c r="M19" i="98"/>
  <c r="C85" i="97"/>
  <c r="C19" i="98"/>
  <c r="C85" i="98"/>
  <c r="F85" i="98"/>
  <c r="H19" i="98"/>
  <c r="F19" i="97"/>
  <c r="H85" i="97"/>
  <c r="M85" i="98"/>
  <c r="F85" i="97"/>
  <c r="M85" i="97"/>
  <c r="F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F19" i="96"/>
  <c r="H19" i="96"/>
  <c r="F100" i="96"/>
  <c r="H100" i="96"/>
  <c r="K100" i="96"/>
  <c r="M100" i="96"/>
  <c r="C19" i="96"/>
  <c r="C100" i="96"/>
  <c r="K19" i="96"/>
  <c r="M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M19" i="95"/>
  <c r="C85" i="95"/>
  <c r="H85" i="95"/>
  <c r="C19" i="95"/>
  <c r="K85" i="95"/>
  <c r="H19" i="95"/>
  <c r="F85"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F85" i="94"/>
  <c r="M19" i="94"/>
  <c r="C85" i="94"/>
  <c r="M85" i="94"/>
  <c r="F19" i="94"/>
  <c r="C19" i="94"/>
  <c r="H19"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26" i="93"/>
  <c r="M113" i="93"/>
  <c r="M26" i="93"/>
  <c r="K113" i="93"/>
  <c r="H113"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30" i="92"/>
  <c r="F19" i="91"/>
  <c r="K19" i="91"/>
  <c r="M30" i="92"/>
  <c r="C19" i="91"/>
  <c r="F85" i="91"/>
  <c r="K85" i="91"/>
  <c r="C30" i="92"/>
  <c r="F19" i="47"/>
  <c r="C85" i="91"/>
  <c r="H19" i="91"/>
  <c r="M85" i="91"/>
  <c r="K30" i="92"/>
  <c r="H85" i="91"/>
  <c r="F30" i="92"/>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H19" i="90"/>
  <c r="C85" i="90"/>
  <c r="M85" i="90"/>
  <c r="F85" i="90"/>
  <c r="C19" i="90"/>
  <c r="K85" i="90"/>
  <c r="K19" i="90"/>
  <c r="M19"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19" i="89"/>
  <c r="H85" i="89"/>
  <c r="H19" i="89"/>
  <c r="M85" i="89"/>
  <c r="C85" i="89"/>
  <c r="F85" i="89"/>
  <c r="K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22" i="88"/>
  <c r="C19" i="87"/>
  <c r="F85" i="87"/>
  <c r="H19" i="87"/>
  <c r="C85" i="87"/>
  <c r="F27" i="88"/>
  <c r="C122" i="88"/>
  <c r="K85" i="87"/>
  <c r="M19" i="87"/>
  <c r="H122" i="88"/>
  <c r="K122" i="88"/>
  <c r="M27" i="88"/>
  <c r="M85" i="87"/>
  <c r="H85" i="87"/>
  <c r="K19" i="87"/>
  <c r="F122" i="88"/>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89" i="86"/>
  <c r="C19" i="86"/>
  <c r="K89" i="86"/>
  <c r="M89" i="86"/>
  <c r="H19" i="86"/>
  <c r="F19" i="86"/>
  <c r="M19" i="86"/>
  <c r="F89" i="86"/>
  <c r="C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M85" i="85"/>
  <c r="H19" i="85"/>
  <c r="M19" i="85"/>
  <c r="K85" i="85"/>
  <c r="K19" i="85"/>
  <c r="F85" i="85"/>
  <c r="C19" i="85"/>
  <c r="C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F110" i="84"/>
  <c r="C85" i="83"/>
  <c r="C25" i="84"/>
  <c r="K19" i="83"/>
  <c r="H25" i="84"/>
  <c r="K85" i="83"/>
  <c r="H110" i="84"/>
  <c r="M25" i="84"/>
  <c r="M110" i="84"/>
  <c r="M85" i="83"/>
  <c r="C110" i="84"/>
  <c r="F85" i="83"/>
  <c r="C19" i="83"/>
  <c r="F19" i="83"/>
  <c r="M19" i="83"/>
  <c r="K110" i="84"/>
  <c r="H19" i="83"/>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H60" i="82"/>
  <c r="M60" i="82"/>
  <c r="C60" i="82"/>
  <c r="M35" i="74"/>
  <c r="C35" i="74"/>
  <c r="F19" i="82"/>
  <c r="H19" i="82"/>
  <c r="M19" i="82"/>
  <c r="K60" i="82"/>
  <c r="C19" i="82"/>
  <c r="F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H78" i="75"/>
  <c r="M78" i="75"/>
  <c r="C78" i="75"/>
  <c r="K96" i="31"/>
  <c r="F96" i="31"/>
  <c r="C96" i="31"/>
  <c r="H96" i="31"/>
  <c r="M96" i="31"/>
  <c r="K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85" i="64"/>
  <c r="K19" i="64"/>
  <c r="M85" i="64"/>
  <c r="M19" i="64"/>
  <c r="H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H110" i="81"/>
  <c r="K110" i="81"/>
  <c r="M30" i="81"/>
  <c r="M110" i="81"/>
  <c r="H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85" i="80"/>
  <c r="C85" i="80"/>
  <c r="F19" i="80"/>
  <c r="H19" i="80"/>
  <c r="H85" i="80"/>
  <c r="M19" i="80"/>
  <c r="M85" i="80"/>
  <c r="K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19" i="79"/>
  <c r="F65" i="79"/>
  <c r="K65" i="79"/>
  <c r="F19" i="79"/>
  <c r="M65" i="79"/>
  <c r="C65" i="79"/>
  <c r="K19" i="79"/>
  <c r="H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19" i="78"/>
  <c r="C19" i="78"/>
  <c r="K85" i="78"/>
  <c r="F85" i="78"/>
  <c r="H19" i="78"/>
  <c r="C85" i="78"/>
  <c r="M85" i="78"/>
  <c r="H85" i="78"/>
  <c r="K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F19" i="77"/>
  <c r="K89" i="77"/>
  <c r="H19" i="77"/>
  <c r="M89" i="77"/>
  <c r="H89" i="77"/>
  <c r="C89" i="77"/>
  <c r="M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F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H93" i="68"/>
  <c r="M93" i="68"/>
  <c r="F93" i="68"/>
  <c r="C93" i="68"/>
  <c r="K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48" i="25"/>
  <c r="C948" i="25"/>
  <c r="M948" i="25"/>
  <c r="K948" i="25"/>
  <c r="F948" i="25"/>
  <c r="O364" i="38" l="1"/>
  <c r="Z364" i="38"/>
  <c r="N363" i="38"/>
  <c r="F947" i="25"/>
  <c r="K947" i="25"/>
  <c r="P363" i="38"/>
  <c r="O363" i="38" l="1"/>
  <c r="Z363" i="38"/>
  <c r="M684" i="25"/>
  <c r="Q10" i="25" s="1"/>
  <c r="K419" i="25" s="1"/>
  <c r="E362" i="38"/>
  <c r="H362" i="38"/>
  <c r="K362" i="38"/>
  <c r="M362" i="38"/>
  <c r="U362" i="38" s="1"/>
  <c r="S362" i="38"/>
  <c r="K417" i="25" l="1"/>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19" i="7"/>
  <c r="C19" i="73"/>
  <c r="F77" i="70"/>
  <c r="F153" i="25"/>
  <c r="C19" i="61"/>
  <c r="C72" i="59"/>
  <c r="C51" i="54"/>
  <c r="K19" i="34"/>
  <c r="K35" i="74"/>
  <c r="M65" i="71"/>
  <c r="F19" i="75"/>
  <c r="M67" i="60"/>
  <c r="H19" i="75"/>
  <c r="H51" i="54"/>
  <c r="H23" i="17"/>
  <c r="C90" i="72"/>
  <c r="K19" i="63"/>
  <c r="F19" i="61"/>
  <c r="K81" i="61"/>
  <c r="C65" i="71"/>
  <c r="C19" i="59"/>
  <c r="C30" i="49"/>
  <c r="M100" i="34"/>
  <c r="M19" i="45"/>
  <c r="H67" i="60"/>
  <c r="K94" i="52"/>
  <c r="F19" i="45"/>
  <c r="C19" i="50"/>
  <c r="K77" i="70"/>
  <c r="H19" i="59"/>
  <c r="C60" i="58"/>
  <c r="H75" i="41"/>
  <c r="M72" i="59"/>
  <c r="K19" i="52"/>
  <c r="C81" i="61"/>
  <c r="M19" i="52"/>
  <c r="F100" i="34"/>
  <c r="C19" i="64"/>
  <c r="M19" i="54"/>
  <c r="F19" i="73"/>
  <c r="F19" i="52"/>
  <c r="C19" i="70"/>
  <c r="K19" i="72"/>
  <c r="M19" i="50"/>
  <c r="H19" i="70"/>
  <c r="H19" i="55"/>
  <c r="M19" i="41"/>
  <c r="F19" i="62"/>
  <c r="C19" i="45"/>
  <c r="F19" i="72"/>
  <c r="M19" i="70"/>
  <c r="F19" i="64"/>
  <c r="C19" i="52"/>
  <c r="H72" i="59"/>
  <c r="M267" i="58"/>
  <c r="C19" i="55"/>
  <c r="H100" i="34"/>
  <c r="K213" i="57"/>
  <c r="H19" i="53"/>
  <c r="M19" i="66"/>
  <c r="K19" i="59"/>
  <c r="F63" i="66"/>
  <c r="H19" i="63"/>
  <c r="M94" i="52"/>
  <c r="C65" i="63"/>
  <c r="H19" i="68"/>
  <c r="C19" i="71"/>
  <c r="M60" i="58"/>
  <c r="M75" i="41"/>
  <c r="H119" i="7"/>
  <c r="M19" i="63"/>
  <c r="C19" i="54"/>
  <c r="M30" i="40"/>
  <c r="F19" i="63"/>
  <c r="K23" i="17"/>
  <c r="F19" i="3"/>
  <c r="F30" i="40"/>
  <c r="C451" i="17"/>
  <c r="F65" i="63"/>
  <c r="C19" i="72"/>
  <c r="C19" i="69"/>
  <c r="C19" i="62"/>
  <c r="H90" i="72"/>
  <c r="M65" i="63"/>
  <c r="C19" i="75"/>
  <c r="M451" i="17"/>
  <c r="K65" i="63"/>
  <c r="C267" i="58"/>
  <c r="C213" i="57"/>
  <c r="K18" i="51"/>
  <c r="H19" i="62"/>
  <c r="M19" i="3"/>
  <c r="F18" i="51"/>
  <c r="C23" i="17"/>
  <c r="M90" i="72"/>
  <c r="M19" i="59"/>
  <c r="K72" i="59"/>
  <c r="F65" i="71"/>
  <c r="F23" i="17"/>
  <c r="F213" i="57"/>
  <c r="H451" i="17"/>
  <c r="K19" i="50"/>
  <c r="H19" i="69"/>
  <c r="C156" i="49"/>
  <c r="K19" i="75"/>
  <c r="M55" i="50"/>
  <c r="C67" i="60"/>
  <c r="M19" i="61"/>
  <c r="C30" i="40"/>
  <c r="F19" i="55"/>
  <c r="F75" i="41"/>
  <c r="H19" i="72"/>
  <c r="H30" i="40"/>
  <c r="K19" i="3"/>
  <c r="F30" i="49"/>
  <c r="C94" i="52"/>
  <c r="H86" i="53"/>
  <c r="H65" i="63"/>
  <c r="K19" i="55"/>
  <c r="H55" i="50"/>
  <c r="C100" i="34"/>
  <c r="F60" i="58"/>
  <c r="F19" i="69"/>
  <c r="M51" i="54"/>
  <c r="M19" i="53"/>
  <c r="F90" i="72"/>
  <c r="F19" i="60"/>
  <c r="M213" i="57"/>
  <c r="M63" i="66"/>
  <c r="C19" i="60"/>
  <c r="C77" i="70"/>
  <c r="M25" i="31"/>
  <c r="F85" i="64"/>
  <c r="K19" i="54"/>
  <c r="K75" i="41"/>
  <c r="H19" i="41"/>
  <c r="H213" i="57"/>
  <c r="C23" i="57"/>
  <c r="C86" i="53"/>
  <c r="M19" i="68"/>
  <c r="F72" i="59"/>
  <c r="F19" i="34"/>
  <c r="F267" i="58"/>
  <c r="C19" i="53"/>
  <c r="M23" i="57"/>
  <c r="K19" i="66"/>
  <c r="F35" i="74"/>
  <c r="K55" i="50"/>
  <c r="K19" i="71"/>
  <c r="F19" i="66"/>
  <c r="M156" i="49"/>
  <c r="C25" i="31"/>
  <c r="K115" i="45"/>
  <c r="H19" i="60"/>
  <c r="F19" i="70"/>
  <c r="F19" i="54"/>
  <c r="K19" i="73"/>
  <c r="H19" i="71"/>
  <c r="F23" i="57"/>
  <c r="H25" i="31"/>
  <c r="M77" i="70"/>
  <c r="M115" i="45"/>
  <c r="K90" i="72"/>
  <c r="C19" i="3"/>
  <c r="H19" i="54"/>
  <c r="M81" i="61"/>
  <c r="M19" i="71"/>
  <c r="F19" i="59"/>
  <c r="M19" i="55"/>
  <c r="M19" i="62"/>
  <c r="H19" i="34"/>
  <c r="H77" i="70"/>
  <c r="H19" i="66"/>
  <c r="H115" i="45"/>
  <c r="H81" i="61"/>
  <c r="K65" i="71"/>
  <c r="K19" i="68"/>
  <c r="K19" i="70"/>
  <c r="K19" i="62"/>
  <c r="K19" i="53"/>
  <c r="M19" i="75"/>
  <c r="H19" i="3"/>
  <c r="K60" i="58"/>
  <c r="H60" i="58"/>
  <c r="M19" i="72"/>
  <c r="F94" i="52"/>
  <c r="K67" i="60"/>
  <c r="M19" i="73"/>
  <c r="C119" i="7"/>
  <c r="F115" i="45"/>
  <c r="F86" i="53"/>
  <c r="C19" i="63"/>
  <c r="F28" i="43"/>
  <c r="K51" i="54"/>
  <c r="K267" i="58"/>
  <c r="F55" i="50"/>
  <c r="H65" i="71"/>
  <c r="F19" i="50"/>
  <c r="K63" i="66"/>
  <c r="M19" i="60"/>
  <c r="C85" i="64"/>
  <c r="M86" i="53"/>
  <c r="H156" i="49"/>
  <c r="K19" i="61"/>
  <c r="M30" i="49"/>
  <c r="H19" i="61"/>
  <c r="C19" i="41"/>
  <c r="K25" i="31"/>
  <c r="F19" i="53"/>
  <c r="C19" i="34"/>
  <c r="K156" i="49"/>
  <c r="C75" i="41"/>
  <c r="K19" i="41"/>
  <c r="M23" i="17"/>
  <c r="K119" i="7"/>
  <c r="F81" i="61"/>
  <c r="H19" i="73"/>
  <c r="H153" i="25"/>
  <c r="F156" i="49"/>
  <c r="F51" i="54"/>
  <c r="F19" i="71"/>
  <c r="M19" i="34"/>
  <c r="M19" i="69"/>
  <c r="F451" i="17"/>
  <c r="C115" i="45"/>
  <c r="C63" i="66"/>
  <c r="F67" i="60"/>
  <c r="C19" i="68"/>
  <c r="H63" i="66"/>
  <c r="K86" i="53"/>
  <c r="H267" i="58"/>
  <c r="K23" i="57"/>
  <c r="H94" i="52"/>
  <c r="K451" i="17"/>
  <c r="C55" i="50"/>
  <c r="M119" i="7"/>
  <c r="M18" i="51"/>
  <c r="F25" i="31"/>
  <c r="H19" i="52"/>
  <c r="K19" i="60"/>
  <c r="H19" i="50"/>
  <c r="K19" i="69"/>
  <c r="F19" i="41"/>
  <c r="K30" i="40"/>
  <c r="K100" i="34"/>
  <c r="F19" i="68"/>
  <c r="C19" i="66"/>
  <c r="W970" i="38" l="1"/>
  <c r="Y970"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8" i="38" l="1"/>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70"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97" i="58" l="1"/>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<sst xmlns="http://schemas.openxmlformats.org/spreadsheetml/2006/main" count="9918" uniqueCount="1409">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</sst>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6"/>
      <tableStyleElement type="headerRow" dxfId="42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numCache>
            </c:numRef>
          </c:yVal>
          <c:smooth val="1"/>
        </c:ser>
        <c:dLbls>
          <c:showLegendKey val="0"/>
          <c:showVal val="0"/>
          <c:showCatName val="0"/>
          <c:showSerName val="0"/>
          <c:showPercent val="0"/>
          <c:showBubbleSize val="0"/>
        </c:dLbls>
        <c:axId val="398815936"/>
        <c:axId val="398815152"/>
      </c:scatterChart>
      <c:valAx>
        <c:axId val="398815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15152"/>
        <c:crosses val="autoZero"/>
        <c:crossBetween val="midCat"/>
      </c:valAx>
      <c:valAx>
        <c:axId val="3988151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15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numCache>
            </c:numRef>
          </c:yVal>
          <c:smooth val="1"/>
        </c:ser>
        <c:dLbls>
          <c:showLegendKey val="0"/>
          <c:showVal val="0"/>
          <c:showCatName val="0"/>
          <c:showSerName val="0"/>
          <c:showPercent val="0"/>
          <c:showBubbleSize val="0"/>
        </c:dLbls>
        <c:axId val="398814760"/>
        <c:axId val="398814368"/>
      </c:scatterChart>
      <c:valAx>
        <c:axId val="398814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14368"/>
        <c:crosses val="autoZero"/>
        <c:crossBetween val="midCat"/>
      </c:valAx>
      <c:valAx>
        <c:axId val="398814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147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numCache>
            </c:numRef>
          </c:yVal>
          <c:smooth val="1"/>
        </c:ser>
        <c:dLbls>
          <c:showLegendKey val="0"/>
          <c:showVal val="0"/>
          <c:showCatName val="0"/>
          <c:showSerName val="0"/>
          <c:showPercent val="0"/>
          <c:showBubbleSize val="0"/>
        </c:dLbls>
        <c:axId val="446845264"/>
        <c:axId val="446849576"/>
      </c:scatterChart>
      <c:valAx>
        <c:axId val="446845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9576"/>
        <c:crosses val="autoZero"/>
        <c:crossBetween val="midCat"/>
      </c:valAx>
      <c:valAx>
        <c:axId val="4468495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5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numCache>
            </c:numRef>
          </c:yVal>
          <c:smooth val="1"/>
        </c:ser>
        <c:dLbls>
          <c:showLegendKey val="0"/>
          <c:showVal val="0"/>
          <c:showCatName val="0"/>
          <c:showSerName val="0"/>
          <c:showPercent val="0"/>
          <c:showBubbleSize val="0"/>
        </c:dLbls>
        <c:axId val="446850360"/>
        <c:axId val="446846832"/>
      </c:scatterChart>
      <c:valAx>
        <c:axId val="446850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6832"/>
        <c:crosses val="autoZero"/>
        <c:crossBetween val="midCat"/>
      </c:valAx>
      <c:valAx>
        <c:axId val="4468468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50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numCache>
            </c:numRef>
          </c:yVal>
          <c:smooth val="1"/>
        </c:ser>
        <c:dLbls>
          <c:showLegendKey val="0"/>
          <c:showVal val="0"/>
          <c:showCatName val="0"/>
          <c:showSerName val="0"/>
          <c:showPercent val="0"/>
          <c:showBubbleSize val="0"/>
        </c:dLbls>
        <c:axId val="446848008"/>
        <c:axId val="446845656"/>
      </c:scatterChart>
      <c:valAx>
        <c:axId val="446848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5656"/>
        <c:crosses val="autoZero"/>
        <c:crossBetween val="midCat"/>
      </c:valAx>
      <c:valAx>
        <c:axId val="4468456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8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numCache>
            </c:numRef>
          </c:yVal>
          <c:smooth val="1"/>
        </c:ser>
        <c:dLbls>
          <c:showLegendKey val="0"/>
          <c:showVal val="0"/>
          <c:showCatName val="0"/>
          <c:showSerName val="0"/>
          <c:showPercent val="0"/>
          <c:showBubbleSize val="0"/>
        </c:dLbls>
        <c:axId val="446849184"/>
        <c:axId val="446852320"/>
      </c:scatterChart>
      <c:valAx>
        <c:axId val="446849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52320"/>
        <c:crosses val="autoZero"/>
        <c:crossBetween val="midCat"/>
      </c:valAx>
      <c:valAx>
        <c:axId val="4468523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9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numCache>
            </c:numRef>
          </c:yVal>
          <c:smooth val="1"/>
        </c:ser>
        <c:dLbls>
          <c:showLegendKey val="0"/>
          <c:showVal val="0"/>
          <c:showCatName val="0"/>
          <c:showSerName val="0"/>
          <c:showPercent val="0"/>
          <c:showBubbleSize val="0"/>
        </c:dLbls>
        <c:axId val="446846048"/>
        <c:axId val="446851928"/>
      </c:scatterChart>
      <c:valAx>
        <c:axId val="446846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51928"/>
        <c:crosses val="autoZero"/>
        <c:crossBetween val="midCat"/>
      </c:valAx>
      <c:valAx>
        <c:axId val="44685192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8460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numCache>
            </c:numRef>
          </c:yVal>
          <c:smooth val="1"/>
        </c:ser>
        <c:dLbls>
          <c:showLegendKey val="0"/>
          <c:showVal val="0"/>
          <c:showCatName val="0"/>
          <c:showSerName val="0"/>
          <c:showPercent val="0"/>
          <c:showBubbleSize val="0"/>
        </c:dLbls>
        <c:axId val="458243832"/>
        <c:axId val="458249712"/>
      </c:scatterChart>
      <c:valAx>
        <c:axId val="458243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249712"/>
        <c:crosses val="autoZero"/>
        <c:crossBetween val="midCat"/>
      </c:valAx>
      <c:valAx>
        <c:axId val="4582497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243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8244224"/>
        <c:axId val="458246184"/>
      </c:lineChart>
      <c:dateAx>
        <c:axId val="45824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6184"/>
        <c:crosses val="autoZero"/>
        <c:auto val="1"/>
        <c:lblOffset val="100"/>
        <c:baseTimeUnit val="days"/>
      </c:dateAx>
      <c:valAx>
        <c:axId val="45824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8242264"/>
        <c:axId val="458249320"/>
      </c:lineChart>
      <c:dateAx>
        <c:axId val="458242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9320"/>
        <c:crosses val="autoZero"/>
        <c:auto val="1"/>
        <c:lblOffset val="100"/>
        <c:baseTimeUnit val="days"/>
      </c:dateAx>
      <c:valAx>
        <c:axId val="45824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2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8245008"/>
        <c:axId val="458248144"/>
      </c:lineChart>
      <c:dateAx>
        <c:axId val="4582450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248144"/>
        <c:crosses val="autoZero"/>
        <c:auto val="1"/>
        <c:lblOffset val="100"/>
        <c:baseTimeUnit val="days"/>
      </c:dateAx>
      <c:valAx>
        <c:axId val="4582481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245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6848400"/>
        <c:axId val="446848792"/>
      </c:lineChart>
      <c:dateAx>
        <c:axId val="4468484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48792"/>
        <c:crosses val="autoZero"/>
        <c:auto val="1"/>
        <c:lblOffset val="100"/>
        <c:baseTimeUnit val="days"/>
      </c:dateAx>
      <c:valAx>
        <c:axId val="446848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48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59585136"/>
        <c:axId val="459585920"/>
      </c:lineChart>
      <c:dateAx>
        <c:axId val="45958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5920"/>
        <c:crosses val="autoZero"/>
        <c:auto val="1"/>
        <c:lblOffset val="100"/>
        <c:baseTimeUnit val="days"/>
      </c:dateAx>
      <c:valAx>
        <c:axId val="45958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59586704"/>
        <c:axId val="459583568"/>
      </c:lineChart>
      <c:dateAx>
        <c:axId val="45958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3568"/>
        <c:crosses val="autoZero"/>
        <c:auto val="1"/>
        <c:lblOffset val="100"/>
        <c:baseTimeUnit val="days"/>
      </c:dateAx>
      <c:valAx>
        <c:axId val="45958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59580824"/>
        <c:axId val="459583960"/>
      </c:lineChart>
      <c:dateAx>
        <c:axId val="45958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3960"/>
        <c:crosses val="autoZero"/>
        <c:auto val="1"/>
        <c:lblOffset val="100"/>
        <c:baseTimeUnit val="days"/>
      </c:dateAx>
      <c:valAx>
        <c:axId val="45958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59587488"/>
        <c:axId val="459581216"/>
      </c:lineChart>
      <c:dateAx>
        <c:axId val="45958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1216"/>
        <c:crosses val="autoZero"/>
        <c:auto val="1"/>
        <c:lblOffset val="100"/>
        <c:baseTimeUnit val="days"/>
      </c:dateAx>
      <c:valAx>
        <c:axId val="459581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58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6721712"/>
        <c:axId val="466719752"/>
      </c:lineChart>
      <c:dateAx>
        <c:axId val="46672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19752"/>
        <c:crosses val="autoZero"/>
        <c:auto val="1"/>
        <c:lblOffset val="100"/>
        <c:baseTimeUnit val="days"/>
      </c:dateAx>
      <c:valAx>
        <c:axId val="466719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6724848"/>
        <c:axId val="466722496"/>
      </c:lineChart>
      <c:dateAx>
        <c:axId val="46672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2496"/>
        <c:crosses val="autoZero"/>
        <c:auto val="1"/>
        <c:lblOffset val="100"/>
        <c:baseTimeUnit val="days"/>
      </c:dateAx>
      <c:valAx>
        <c:axId val="46672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6718968"/>
        <c:axId val="466722888"/>
      </c:lineChart>
      <c:dateAx>
        <c:axId val="46671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2888"/>
        <c:crosses val="autoZero"/>
        <c:auto val="1"/>
        <c:lblOffset val="100"/>
        <c:baseTimeUnit val="days"/>
      </c:dateAx>
      <c:valAx>
        <c:axId val="46672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1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6723280"/>
        <c:axId val="466723672"/>
      </c:lineChart>
      <c:dateAx>
        <c:axId val="46672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3672"/>
        <c:crosses val="autoZero"/>
        <c:auto val="1"/>
        <c:lblOffset val="100"/>
        <c:baseTimeUnit val="days"/>
      </c:dateAx>
      <c:valAx>
        <c:axId val="466723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66717792"/>
        <c:axId val="466720928"/>
      </c:lineChart>
      <c:dateAx>
        <c:axId val="46671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0928"/>
        <c:crosses val="autoZero"/>
        <c:auto val="1"/>
        <c:lblOffset val="100"/>
        <c:baseTimeUnit val="days"/>
      </c:dateAx>
      <c:valAx>
        <c:axId val="466720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1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66721320"/>
        <c:axId val="468948208"/>
      </c:lineChart>
      <c:dateAx>
        <c:axId val="46672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8208"/>
        <c:crosses val="autoZero"/>
        <c:auto val="1"/>
        <c:lblOffset val="100"/>
        <c:baseTimeUnit val="days"/>
      </c:dateAx>
      <c:valAx>
        <c:axId val="46894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8948992"/>
        <c:axId val="468953696"/>
      </c:lineChart>
      <c:dateAx>
        <c:axId val="46894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3696"/>
        <c:crosses val="autoZero"/>
        <c:auto val="1"/>
        <c:lblOffset val="100"/>
        <c:baseTimeUnit val="days"/>
      </c:dateAx>
      <c:valAx>
        <c:axId val="468953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8950560"/>
        <c:axId val="468950952"/>
      </c:lineChart>
      <c:dateAx>
        <c:axId val="46895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0952"/>
        <c:crosses val="autoZero"/>
        <c:auto val="1"/>
        <c:lblOffset val="100"/>
        <c:baseTimeUnit val="days"/>
      </c:dateAx>
      <c:valAx>
        <c:axId val="468950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229064"/>
        <c:axId val="472234944"/>
      </c:lineChart>
      <c:dateAx>
        <c:axId val="472229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4944"/>
        <c:crosses val="autoZero"/>
        <c:auto val="1"/>
        <c:lblOffset val="100"/>
        <c:baseTimeUnit val="days"/>
      </c:dateAx>
      <c:valAx>
        <c:axId val="47223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9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232592"/>
        <c:axId val="472229456"/>
      </c:lineChart>
      <c:dateAx>
        <c:axId val="47223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9456"/>
        <c:crosses val="autoZero"/>
        <c:auto val="1"/>
        <c:lblOffset val="100"/>
        <c:baseTimeUnit val="days"/>
      </c:dateAx>
      <c:valAx>
        <c:axId val="47222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231416"/>
        <c:axId val="472233768"/>
      </c:lineChart>
      <c:dateAx>
        <c:axId val="4722314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3768"/>
        <c:crosses val="autoZero"/>
        <c:auto val="1"/>
        <c:lblOffset val="100"/>
        <c:baseTimeUnit val="days"/>
      </c:dateAx>
      <c:valAx>
        <c:axId val="4722337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1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2234552"/>
        <c:axId val="470510168"/>
      </c:lineChart>
      <c:dateAx>
        <c:axId val="47223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10168"/>
        <c:crosses val="autoZero"/>
        <c:auto val="1"/>
        <c:lblOffset val="100"/>
        <c:baseTimeUnit val="days"/>
      </c:dateAx>
      <c:valAx>
        <c:axId val="470510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0505464"/>
        <c:axId val="470504680"/>
      </c:lineChart>
      <c:dateAx>
        <c:axId val="47050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4680"/>
        <c:crosses val="autoZero"/>
        <c:auto val="1"/>
        <c:lblOffset val="100"/>
        <c:baseTimeUnit val="days"/>
      </c:dateAx>
      <c:valAx>
        <c:axId val="47050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68949776"/>
        <c:axId val="468952520"/>
      </c:lineChart>
      <c:dateAx>
        <c:axId val="468949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2520"/>
        <c:crosses val="autoZero"/>
        <c:auto val="1"/>
        <c:lblOffset val="100"/>
        <c:baseTimeUnit val="days"/>
      </c:dateAx>
      <c:valAx>
        <c:axId val="46895252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68949384"/>
        <c:axId val="468952912"/>
      </c:lineChart>
      <c:dateAx>
        <c:axId val="46894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2912"/>
        <c:crosses val="autoZero"/>
        <c:auto val="1"/>
        <c:lblOffset val="100"/>
        <c:baseTimeUnit val="days"/>
      </c:dateAx>
      <c:valAx>
        <c:axId val="46895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4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0505072"/>
        <c:axId val="470503896"/>
      </c:lineChart>
      <c:dateAx>
        <c:axId val="47050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3896"/>
        <c:crosses val="autoZero"/>
        <c:auto val="1"/>
        <c:lblOffset val="100"/>
        <c:baseTimeUnit val="days"/>
      </c:dateAx>
      <c:valAx>
        <c:axId val="4705038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0509384"/>
        <c:axId val="470509776"/>
      </c:lineChart>
      <c:dateAx>
        <c:axId val="47050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9776"/>
        <c:crosses val="autoZero"/>
        <c:auto val="1"/>
        <c:lblOffset val="100"/>
        <c:baseTimeUnit val="days"/>
      </c:dateAx>
      <c:valAx>
        <c:axId val="47050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0505856"/>
        <c:axId val="470510560"/>
      </c:lineChart>
      <c:dateAx>
        <c:axId val="47050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10560"/>
        <c:crosses val="autoZero"/>
        <c:auto val="1"/>
        <c:lblOffset val="100"/>
        <c:baseTimeUnit val="days"/>
      </c:dateAx>
      <c:valAx>
        <c:axId val="470510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68953304"/>
        <c:axId val="485386592"/>
      </c:lineChart>
      <c:dateAx>
        <c:axId val="46895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6592"/>
        <c:crosses val="autoZero"/>
        <c:auto val="1"/>
        <c:lblOffset val="100"/>
        <c:baseTimeUnit val="days"/>
      </c:dateAx>
      <c:valAx>
        <c:axId val="48538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3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5390904"/>
        <c:axId val="485390512"/>
      </c:lineChart>
      <c:dateAx>
        <c:axId val="485390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0512"/>
        <c:crosses val="autoZero"/>
        <c:auto val="1"/>
        <c:lblOffset val="100"/>
        <c:baseTimeUnit val="days"/>
      </c:dateAx>
      <c:valAx>
        <c:axId val="4853905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09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5388944"/>
        <c:axId val="485391688"/>
      </c:lineChart>
      <c:dateAx>
        <c:axId val="485388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91688"/>
        <c:crosses val="autoZero"/>
        <c:auto val="1"/>
        <c:lblOffset val="100"/>
        <c:baseTimeUnit val="days"/>
      </c:dateAx>
      <c:valAx>
        <c:axId val="48539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89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5385416"/>
        <c:axId val="485385024"/>
      </c:lineChart>
      <c:dateAx>
        <c:axId val="48538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5024"/>
        <c:crosses val="autoZero"/>
        <c:auto val="1"/>
        <c:lblOffset val="100"/>
        <c:baseTimeUnit val="days"/>
      </c:dateAx>
      <c:valAx>
        <c:axId val="4853850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5386200"/>
        <c:axId val="485386984"/>
      </c:lineChart>
      <c:dateAx>
        <c:axId val="485386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6984"/>
        <c:crosses val="autoZero"/>
        <c:auto val="1"/>
        <c:lblOffset val="100"/>
        <c:baseTimeUnit val="days"/>
      </c:dateAx>
      <c:valAx>
        <c:axId val="485386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6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775256"/>
        <c:axId val="484772904"/>
      </c:lineChart>
      <c:dateAx>
        <c:axId val="484775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72904"/>
        <c:crosses val="autoZero"/>
        <c:auto val="1"/>
        <c:lblOffset val="100"/>
        <c:baseTimeUnit val="days"/>
      </c:dateAx>
      <c:valAx>
        <c:axId val="4847729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775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numCache>
            </c:numRef>
          </c:val>
          <c:smooth val="0"/>
        </c:ser>
        <c:dLbls>
          <c:showLegendKey val="0"/>
          <c:showVal val="0"/>
          <c:showCatName val="0"/>
          <c:showSerName val="0"/>
          <c:showPercent val="0"/>
          <c:showBubbleSize val="0"/>
        </c:dLbls>
        <c:marker val="1"/>
        <c:smooth val="0"/>
        <c:axId val="484774080"/>
        <c:axId val="484773296"/>
      </c:lineChart>
      <c:dateAx>
        <c:axId val="48477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3296"/>
        <c:crosses val="autoZero"/>
        <c:auto val="1"/>
        <c:lblOffset val="100"/>
        <c:baseTimeUnit val="days"/>
      </c:dateAx>
      <c:valAx>
        <c:axId val="4847732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4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numCache>
            </c:numRef>
          </c:val>
          <c:smooth val="0"/>
        </c:ser>
        <c:dLbls>
          <c:showLegendKey val="0"/>
          <c:showVal val="0"/>
          <c:showCatName val="0"/>
          <c:showSerName val="0"/>
          <c:showPercent val="0"/>
          <c:showBubbleSize val="0"/>
        </c:dLbls>
        <c:marker val="1"/>
        <c:smooth val="0"/>
        <c:axId val="484779960"/>
        <c:axId val="484775648"/>
      </c:lineChart>
      <c:dateAx>
        <c:axId val="48477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5648"/>
        <c:crosses val="autoZero"/>
        <c:auto val="1"/>
        <c:lblOffset val="100"/>
        <c:baseTimeUnit val="days"/>
      </c:dateAx>
      <c:valAx>
        <c:axId val="484775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9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numCache>
            </c:numRef>
          </c:val>
          <c:smooth val="0"/>
        </c:ser>
        <c:dLbls>
          <c:showLegendKey val="0"/>
          <c:showVal val="0"/>
          <c:showCatName val="0"/>
          <c:showSerName val="0"/>
          <c:showPercent val="0"/>
          <c:showBubbleSize val="0"/>
        </c:dLbls>
        <c:marker val="1"/>
        <c:smooth val="0"/>
        <c:axId val="484774864"/>
        <c:axId val="484776040"/>
      </c:lineChart>
      <c:dateAx>
        <c:axId val="484774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6040"/>
        <c:crosses val="autoZero"/>
        <c:auto val="1"/>
        <c:lblOffset val="100"/>
        <c:baseTimeUnit val="days"/>
      </c:dateAx>
      <c:valAx>
        <c:axId val="4847760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4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numCache>
            </c:numRef>
          </c:val>
          <c:smooth val="0"/>
        </c:ser>
        <c:dLbls>
          <c:showLegendKey val="0"/>
          <c:showVal val="0"/>
          <c:showCatName val="0"/>
          <c:showSerName val="0"/>
          <c:showPercent val="0"/>
          <c:showBubbleSize val="0"/>
        </c:dLbls>
        <c:marker val="1"/>
        <c:smooth val="0"/>
        <c:axId val="484772512"/>
        <c:axId val="484777216"/>
      </c:lineChart>
      <c:dateAx>
        <c:axId val="484772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7216"/>
        <c:crosses val="autoZero"/>
        <c:auto val="1"/>
        <c:lblOffset val="100"/>
        <c:baseTimeUnit val="days"/>
      </c:dateAx>
      <c:valAx>
        <c:axId val="48477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72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3337264"/>
        <c:axId val="483337656"/>
      </c:lineChart>
      <c:catAx>
        <c:axId val="483337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7656"/>
        <c:crosses val="autoZero"/>
        <c:auto val="1"/>
        <c:lblAlgn val="ctr"/>
        <c:lblOffset val="100"/>
        <c:noMultiLvlLbl val="0"/>
      </c:catAx>
      <c:valAx>
        <c:axId val="4833376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3330208"/>
        <c:axId val="483338832"/>
      </c:lineChart>
      <c:dateAx>
        <c:axId val="483330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8832"/>
        <c:crosses val="autoZero"/>
        <c:auto val="1"/>
        <c:lblOffset val="100"/>
        <c:baseTimeUnit val="days"/>
      </c:dateAx>
      <c:valAx>
        <c:axId val="4833388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0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3334520"/>
        <c:axId val="483339224"/>
      </c:lineChart>
      <c:dateAx>
        <c:axId val="483334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9224"/>
        <c:crosses val="autoZero"/>
        <c:auto val="1"/>
        <c:lblOffset val="100"/>
        <c:baseTimeUnit val="days"/>
      </c:dateAx>
      <c:valAx>
        <c:axId val="4833392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34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3344712"/>
        <c:axId val="483343536"/>
      </c:lineChart>
      <c:dateAx>
        <c:axId val="48334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3536"/>
        <c:crosses val="autoZero"/>
        <c:auto val="1"/>
        <c:lblOffset val="100"/>
        <c:baseTimeUnit val="days"/>
      </c:dateAx>
      <c:valAx>
        <c:axId val="4833435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4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5627032"/>
        <c:axId val="495631344"/>
      </c:lineChart>
      <c:dateAx>
        <c:axId val="49562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1344"/>
        <c:crosses val="autoZero"/>
        <c:auto val="1"/>
        <c:lblOffset val="100"/>
        <c:baseTimeUnit val="days"/>
      </c:dateAx>
      <c:valAx>
        <c:axId val="49563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27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495639968"/>
        <c:axId val="495637224"/>
      </c:scatterChart>
      <c:valAx>
        <c:axId val="4956399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7224"/>
        <c:crosses val="autoZero"/>
        <c:crossBetween val="midCat"/>
      </c:valAx>
      <c:valAx>
        <c:axId val="49563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9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495638792"/>
        <c:axId val="495637616"/>
      </c:scatterChart>
      <c:valAx>
        <c:axId val="4956387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7616"/>
        <c:crosses val="autoZero"/>
        <c:crossBetween val="midCat"/>
      </c:valAx>
      <c:valAx>
        <c:axId val="49563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8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5630168"/>
        <c:axId val="495635656"/>
      </c:lineChart>
      <c:dateAx>
        <c:axId val="4956301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5656"/>
        <c:crosses val="autoZero"/>
        <c:auto val="1"/>
        <c:lblOffset val="100"/>
        <c:baseTimeUnit val="days"/>
      </c:dateAx>
      <c:valAx>
        <c:axId val="4956356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0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5632128"/>
        <c:axId val="495632520"/>
      </c:lineChart>
      <c:catAx>
        <c:axId val="495632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2520"/>
        <c:crosses val="autoZero"/>
        <c:auto val="1"/>
        <c:lblAlgn val="ctr"/>
        <c:lblOffset val="100"/>
        <c:noMultiLvlLbl val="0"/>
      </c:catAx>
      <c:valAx>
        <c:axId val="4956325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2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5634480"/>
        <c:axId val="495632912"/>
      </c:lineChart>
      <c:catAx>
        <c:axId val="4956344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2912"/>
        <c:crosses val="autoZero"/>
        <c:auto val="1"/>
        <c:lblAlgn val="ctr"/>
        <c:lblOffset val="100"/>
        <c:noMultiLvlLbl val="0"/>
      </c:catAx>
      <c:valAx>
        <c:axId val="4956329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634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5633696"/>
        <c:axId val="495626640"/>
      </c:lineChart>
      <c:dateAx>
        <c:axId val="49563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26640"/>
        <c:crosses val="autoZero"/>
        <c:auto val="1"/>
        <c:lblOffset val="100"/>
        <c:baseTimeUnit val="days"/>
      </c:dateAx>
      <c:valAx>
        <c:axId val="49562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5627424"/>
        <c:axId val="495635264"/>
      </c:lineChart>
      <c:dateAx>
        <c:axId val="495627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5264"/>
        <c:crosses val="autoZero"/>
        <c:auto val="1"/>
        <c:lblOffset val="100"/>
        <c:baseTimeUnit val="days"/>
      </c:dateAx>
      <c:valAx>
        <c:axId val="49563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27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5638008"/>
        <c:axId val="495639184"/>
      </c:lineChart>
      <c:dateAx>
        <c:axId val="49563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9184"/>
        <c:crosses val="autoZero"/>
        <c:auto val="1"/>
        <c:lblOffset val="100"/>
        <c:baseTimeUnit val="days"/>
      </c:dateAx>
      <c:valAx>
        <c:axId val="4956391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3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2580280"/>
        <c:axId val="562572832"/>
      </c:lineChart>
      <c:dateAx>
        <c:axId val="56258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2832"/>
        <c:crosses val="autoZero"/>
        <c:auto val="1"/>
        <c:lblOffset val="100"/>
        <c:baseTimeUnit val="days"/>
      </c:dateAx>
      <c:valAx>
        <c:axId val="56257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2576360"/>
        <c:axId val="562575184"/>
      </c:lineChart>
      <c:dateAx>
        <c:axId val="562576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575184"/>
        <c:crosses val="autoZero"/>
        <c:auto val="1"/>
        <c:lblOffset val="100"/>
        <c:baseTimeUnit val="days"/>
      </c:dateAx>
      <c:valAx>
        <c:axId val="5625751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576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2577144"/>
        <c:axId val="562573616"/>
      </c:lineChart>
      <c:dateAx>
        <c:axId val="56257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3616"/>
        <c:crosses val="autoZero"/>
        <c:auto val="1"/>
        <c:lblOffset val="100"/>
        <c:baseTimeUnit val="days"/>
      </c:dateAx>
      <c:valAx>
        <c:axId val="56257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2577928"/>
        <c:axId val="562577536"/>
      </c:lineChart>
      <c:dateAx>
        <c:axId val="56257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7536"/>
        <c:crosses val="autoZero"/>
        <c:auto val="1"/>
        <c:lblOffset val="100"/>
        <c:baseTimeUnit val="days"/>
      </c:dateAx>
      <c:valAx>
        <c:axId val="56257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8951344"/>
        <c:axId val="468951736"/>
      </c:lineChart>
      <c:dateAx>
        <c:axId val="468951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1736"/>
        <c:crosses val="autoZero"/>
        <c:auto val="1"/>
        <c:lblOffset val="100"/>
        <c:baseTimeUnit val="days"/>
      </c:dateAx>
      <c:valAx>
        <c:axId val="468951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95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230240"/>
        <c:axId val="472235336"/>
      </c:lineChart>
      <c:dateAx>
        <c:axId val="47223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5336"/>
        <c:crosses val="autoZero"/>
        <c:auto val="1"/>
        <c:lblOffset val="100"/>
        <c:baseTimeUnit val="days"/>
      </c:dateAx>
      <c:valAx>
        <c:axId val="47223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2570872"/>
        <c:axId val="562578320"/>
      </c:lineChart>
      <c:dateAx>
        <c:axId val="5625708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8320"/>
        <c:crosses val="autoZero"/>
        <c:auto val="1"/>
        <c:lblOffset val="100"/>
        <c:baseTimeUnit val="days"/>
      </c:dateAx>
      <c:valAx>
        <c:axId val="56257832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0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2579104"/>
        <c:axId val="562579496"/>
      </c:lineChart>
      <c:dateAx>
        <c:axId val="56257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9496"/>
        <c:crosses val="autoZero"/>
        <c:auto val="1"/>
        <c:lblOffset val="100"/>
        <c:baseTimeUnit val="days"/>
      </c:dateAx>
      <c:valAx>
        <c:axId val="56257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79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2580672"/>
        <c:axId val="562581064"/>
      </c:lineChart>
      <c:dateAx>
        <c:axId val="56258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1064"/>
        <c:crosses val="autoZero"/>
        <c:auto val="1"/>
        <c:lblOffset val="100"/>
        <c:baseTimeUnit val="days"/>
      </c:dateAx>
      <c:valAx>
        <c:axId val="56258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0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2583024"/>
        <c:axId val="562583808"/>
      </c:lineChart>
      <c:dateAx>
        <c:axId val="562583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583808"/>
        <c:crosses val="autoZero"/>
        <c:auto val="1"/>
        <c:lblOffset val="100"/>
        <c:baseTimeUnit val="days"/>
      </c:dateAx>
      <c:valAx>
        <c:axId val="5625838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583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2582240"/>
        <c:axId val="562581848"/>
      </c:lineChart>
      <c:dateAx>
        <c:axId val="56258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1848"/>
        <c:crosses val="autoZero"/>
        <c:auto val="1"/>
        <c:lblOffset val="100"/>
        <c:baseTimeUnit val="days"/>
      </c:dateAx>
      <c:valAx>
        <c:axId val="5625818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2583416"/>
        <c:axId val="565772880"/>
      </c:lineChart>
      <c:dateAx>
        <c:axId val="56258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72880"/>
        <c:crosses val="autoZero"/>
        <c:auto val="1"/>
        <c:lblOffset val="100"/>
        <c:baseTimeUnit val="days"/>
      </c:dateAx>
      <c:valAx>
        <c:axId val="56577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8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776016"/>
        <c:axId val="565774840"/>
      </c:lineChart>
      <c:catAx>
        <c:axId val="565776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74840"/>
        <c:crosses val="autoZero"/>
        <c:auto val="1"/>
        <c:lblAlgn val="ctr"/>
        <c:lblOffset val="100"/>
        <c:noMultiLvlLbl val="0"/>
      </c:catAx>
      <c:valAx>
        <c:axId val="56577484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76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7.xml"/><Relationship Id="rId4" Type="http://schemas.openxmlformats.org/officeDocument/2006/relationships/image" Target="../media/image13.gif"/><Relationship Id="rId9"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2.xml"/><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3.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4.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6.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4" dataDxfId="4203">
  <autoFilter ref="O15:W26"/>
  <tableColumns count="9">
    <tableColumn id="1" name="Date" dataDxfId="4202"/>
    <tableColumn id="2" name="Quarter" dataDxfId="4201"/>
    <tableColumn id="3" name="Time" dataDxfId="4200"/>
    <tableColumn id="4" name="EPS estimate" dataDxfId="4199"/>
    <tableColumn id="5" name="EPS Actual" dataDxfId="4198"/>
    <tableColumn id="6" name="Sales Estiamte (B)" dataDxfId="4197"/>
    <tableColumn id="7" name="Sales Actual (B)" dataDxfId="4196"/>
    <tableColumn id="8" name="Guidance" dataDxfId="4195"/>
    <tableColumn id="9" name="Reaction" dataDxfId="419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5.bin"/><Relationship Id="rId1" Type="http://schemas.openxmlformats.org/officeDocument/2006/relationships/hyperlink" Target="http://portfolios.morningstar.com/fund/holdings?t=XLP&amp;region=usa&amp;culture=en-US" TargetMode="External"/></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hyperlink" Target="http://www.wsj.com/mdc/public/page/2_3021-peyield.html" TargetMode="External"/></Relationships>
</file>

<file path=xl/worksheets/_rels/sheet53.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19.xml"/><Relationship Id="rId1" Type="http://schemas.openxmlformats.org/officeDocument/2006/relationships/printerSettings" Target="../printerSettings/printerSettings53.bin"/><Relationship Id="rId4" Type="http://schemas.openxmlformats.org/officeDocument/2006/relationships/queryTable" Target="../queryTables/queryTable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9.bin"/><Relationship Id="rId4" Type="http://schemas.openxmlformats.org/officeDocument/2006/relationships/queryTable" Target="../queryTables/queryTable22.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7.bin"/><Relationship Id="rId1" Type="http://schemas.openxmlformats.org/officeDocument/2006/relationships/hyperlink" Target="http://www.trendforce.com/price"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9.bin"/><Relationship Id="rId4" Type="http://schemas.openxmlformats.org/officeDocument/2006/relationships/queryTable" Target="../queryTables/queryTable32.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81.bin"/><Relationship Id="rId4" Type="http://schemas.openxmlformats.org/officeDocument/2006/relationships/queryTable" Target="../queryTables/queryTable35.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7.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5.xml"/></Relationships>
</file>

<file path=xl/worksheets/_rels/sheet99.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M10" sqref="M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0"/>
      <c r="D2"/>
      <c r="E2" s="22" t="s">
        <v>50</v>
      </c>
      <c r="F2" s="2">
        <v>12.11</v>
      </c>
      <c r="G2" s="2">
        <v>11.085171428571423</v>
      </c>
      <c r="H2">
        <v>7000</v>
      </c>
      <c r="I2" s="2">
        <v>84770</v>
      </c>
      <c r="J2" s="2">
        <v>77596.199999999953</v>
      </c>
      <c r="K2" s="2">
        <v>7173.8000000000466</v>
      </c>
      <c r="L2" s="132">
        <v>9.2450403499140951E-2</v>
      </c>
      <c r="M2" s="2">
        <v>21789.371000001673</v>
      </c>
      <c r="N2">
        <v>5600</v>
      </c>
      <c r="O2" t="s">
        <v>1408</v>
      </c>
      <c r="P2" s="132">
        <v>1.651527663088357E-2</v>
      </c>
      <c r="Q2" s="132">
        <v>8.0000000000000004E-4</v>
      </c>
      <c r="R2" s="2">
        <v>19.222222222222221</v>
      </c>
      <c r="S2" s="29">
        <v>43471</v>
      </c>
      <c r="T2" s="48"/>
      <c r="W2" s="655"/>
      <c r="X2" s="885"/>
      <c r="Y2" s="885"/>
      <c r="Z2" s="885"/>
    </row>
    <row r="3" spans="1:33" ht="21.95" customHeight="1" x14ac:dyDescent="0.25">
      <c r="A3" s="50"/>
      <c r="B3" s="50"/>
      <c r="C3" s="51"/>
      <c r="D3"/>
      <c r="E3" s="22" t="s">
        <v>321</v>
      </c>
      <c r="F3" s="2">
        <v>7.1</v>
      </c>
      <c r="G3" s="2">
        <v>11.377320000000006</v>
      </c>
      <c r="H3">
        <v>2500</v>
      </c>
      <c r="I3" s="2">
        <v>17750</v>
      </c>
      <c r="J3" s="2">
        <v>28443.300000000017</v>
      </c>
      <c r="K3" s="2">
        <v>-10693.300000000017</v>
      </c>
      <c r="L3" s="132">
        <v>-0.37595145429679433</v>
      </c>
      <c r="M3" s="2">
        <v>-10408.330000000013</v>
      </c>
      <c r="N3">
        <v>500</v>
      </c>
      <c r="O3" t="s">
        <v>1400</v>
      </c>
      <c r="P3" s="132">
        <v>0</v>
      </c>
      <c r="Q3" s="132">
        <v>-3.6999999999999998E-2</v>
      </c>
      <c r="R3" s="2">
        <v>2.8979591836734691</v>
      </c>
      <c r="S3" s="29">
        <v>43345</v>
      </c>
      <c r="T3" s="48"/>
      <c r="W3" s="655"/>
      <c r="X3" s="885"/>
      <c r="Y3" s="885"/>
    </row>
    <row r="4" spans="1:33" ht="21.95" customHeight="1" x14ac:dyDescent="0.25">
      <c r="A4" s="51"/>
      <c r="B4" s="51"/>
      <c r="C4" s="51"/>
      <c r="D4"/>
      <c r="E4" s="22" t="s">
        <v>1390</v>
      </c>
      <c r="F4" s="2">
        <v>21.72</v>
      </c>
      <c r="G4" s="2">
        <v>23.980174999999999</v>
      </c>
      <c r="H4">
        <v>800</v>
      </c>
      <c r="I4" s="2">
        <v>17376</v>
      </c>
      <c r="J4" s="2">
        <v>19184.14</v>
      </c>
      <c r="K4" s="2">
        <v>-1808.1399999999994</v>
      </c>
      <c r="L4" s="132">
        <v>-9.4251814259070268E-2</v>
      </c>
      <c r="M4" s="2">
        <v>-1808.1399999999994</v>
      </c>
      <c r="N4">
        <v>600</v>
      </c>
      <c r="Q4" s="132">
        <v>-9.2999999999999992E-3</v>
      </c>
      <c r="T4" s="48"/>
      <c r="W4" s="655"/>
      <c r="X4" s="885"/>
      <c r="Y4" s="885"/>
      <c r="Z4" s="885"/>
    </row>
    <row r="5" spans="1:33" ht="21.95" customHeight="1" x14ac:dyDescent="0.25">
      <c r="A5" s="51"/>
      <c r="B5" s="51"/>
      <c r="C5" s="51"/>
      <c r="D5"/>
      <c r="E5" s="22" t="s">
        <v>221</v>
      </c>
      <c r="F5" s="2">
        <v>18.16</v>
      </c>
      <c r="G5" s="2">
        <v>14.305155555555507</v>
      </c>
      <c r="H5">
        <v>900</v>
      </c>
      <c r="I5" s="2">
        <v>16344</v>
      </c>
      <c r="J5" s="2">
        <v>12874.639999999956</v>
      </c>
      <c r="K5" s="2">
        <v>3469.3600000000442</v>
      </c>
      <c r="L5" s="132">
        <v>0.26947238913088489</v>
      </c>
      <c r="M5" s="2">
        <v>4921.6200000000426</v>
      </c>
      <c r="N5">
        <v>300</v>
      </c>
      <c r="P5" s="132">
        <v>5.5066079295154188E-3</v>
      </c>
      <c r="Q5" s="132">
        <v>-2.0400000000000001E-2</v>
      </c>
      <c r="R5" s="2">
        <v>10.377142857142857</v>
      </c>
      <c r="S5" s="29">
        <v>43421</v>
      </c>
      <c r="W5" s="655"/>
      <c r="X5" s="885"/>
      <c r="Y5" s="885"/>
    </row>
    <row r="6" spans="1:33" ht="21.95" customHeight="1" x14ac:dyDescent="0.25">
      <c r="A6" s="50"/>
      <c r="B6" s="50"/>
      <c r="C6" s="51"/>
      <c r="D6"/>
      <c r="E6" s="22" t="s">
        <v>1236</v>
      </c>
      <c r="F6" s="2">
        <v>33.99</v>
      </c>
      <c r="G6" s="2">
        <v>42.259675000000023</v>
      </c>
      <c r="H6">
        <v>400</v>
      </c>
      <c r="I6" s="2">
        <v>13596</v>
      </c>
      <c r="J6" s="2">
        <v>16903.87000000001</v>
      </c>
      <c r="K6" s="2">
        <v>-3307.8700000000099</v>
      </c>
      <c r="L6" s="132">
        <v>-0.19568714146523883</v>
      </c>
      <c r="M6" s="2">
        <v>-3307.8700000000099</v>
      </c>
      <c r="N6">
        <v>400</v>
      </c>
      <c r="O6" t="s">
        <v>1397</v>
      </c>
      <c r="P6" s="132">
        <v>5.3545160341276841E-2</v>
      </c>
      <c r="Q6" s="132">
        <v>-1.44E-2</v>
      </c>
      <c r="R6" s="2">
        <v>7.3891304347826097</v>
      </c>
      <c r="S6" s="29">
        <v>43423</v>
      </c>
      <c r="W6" s="655"/>
      <c r="X6" s="885"/>
      <c r="Y6" s="885"/>
      <c r="AC6"/>
      <c r="AD6"/>
      <c r="AE6"/>
      <c r="AF6"/>
      <c r="AG6"/>
    </row>
    <row r="7" spans="1:33" ht="21.95" customHeight="1" x14ac:dyDescent="0.25">
      <c r="A7" s="51"/>
      <c r="B7" s="51"/>
      <c r="C7" s="51"/>
      <c r="D7"/>
      <c r="E7" s="22" t="s">
        <v>916</v>
      </c>
      <c r="F7" s="2">
        <v>26.26</v>
      </c>
      <c r="G7" s="2">
        <v>57.654199999999996</v>
      </c>
      <c r="H7">
        <v>500</v>
      </c>
      <c r="I7" s="2">
        <v>13130</v>
      </c>
      <c r="J7" s="2">
        <v>28827.1</v>
      </c>
      <c r="K7" s="2">
        <v>-15697.099999999999</v>
      </c>
      <c r="L7" s="132">
        <v>-0.54452581078221529</v>
      </c>
      <c r="M7" s="2">
        <v>-15697.099999999999</v>
      </c>
      <c r="N7">
        <v>500</v>
      </c>
      <c r="O7" t="s">
        <v>1405</v>
      </c>
      <c r="P7" s="132">
        <v>9.5201827875095194E-2</v>
      </c>
      <c r="Q7" s="132">
        <v>-6.0999999999999999E-2</v>
      </c>
      <c r="R7" s="2">
        <v>9.3451957295373678</v>
      </c>
      <c r="S7" s="29">
        <v>43471</v>
      </c>
      <c r="T7" s="48"/>
      <c r="W7" s="655"/>
      <c r="X7" s="885"/>
      <c r="Y7" s="885"/>
    </row>
    <row r="8" spans="1:33" ht="21.95" customHeight="1" x14ac:dyDescent="0.25">
      <c r="A8" s="51"/>
      <c r="B8" s="50"/>
      <c r="C8" s="51"/>
      <c r="D8"/>
      <c r="E8" s="22" t="s">
        <v>1114</v>
      </c>
      <c r="F8" s="2">
        <v>48.81</v>
      </c>
      <c r="G8" s="2">
        <v>44.071299999999994</v>
      </c>
      <c r="H8">
        <v>200</v>
      </c>
      <c r="I8" s="2">
        <v>9762</v>
      </c>
      <c r="J8" s="2">
        <v>8814.2599999999984</v>
      </c>
      <c r="K8" s="2">
        <v>947.74000000000524</v>
      </c>
      <c r="L8" s="132">
        <v>0.10752349034405632</v>
      </c>
      <c r="M8" s="2">
        <v>947.74000000000524</v>
      </c>
      <c r="N8">
        <v>200</v>
      </c>
      <c r="P8" s="132">
        <v>2.6633886498668307E-2</v>
      </c>
      <c r="Q8" s="132">
        <v>-9.7000000000000003E-3</v>
      </c>
      <c r="S8" s="29">
        <v>43421</v>
      </c>
      <c r="W8" s="655"/>
      <c r="X8" s="885"/>
      <c r="Y8" s="885"/>
    </row>
    <row r="9" spans="1:33" ht="21.95" customHeight="1" x14ac:dyDescent="0.25">
      <c r="A9" s="50"/>
      <c r="B9" s="50"/>
      <c r="C9" s="51"/>
      <c r="D9"/>
      <c r="E9" s="22" t="s">
        <v>14</v>
      </c>
      <c r="F9" s="2">
        <v>44.3</v>
      </c>
      <c r="G9" s="2">
        <v>46.335299999999989</v>
      </c>
      <c r="H9">
        <v>200</v>
      </c>
      <c r="I9" s="2">
        <v>8860</v>
      </c>
      <c r="J9" s="2">
        <v>9267.0599999999977</v>
      </c>
      <c r="K9" s="2">
        <v>-407.05999999999767</v>
      </c>
      <c r="L9" s="132">
        <v>-4.3925473666944916E-2</v>
      </c>
      <c r="M9" s="2">
        <v>-407.05999999999767</v>
      </c>
      <c r="N9">
        <v>200</v>
      </c>
      <c r="O9" t="s">
        <v>1401</v>
      </c>
      <c r="P9" s="132">
        <v>6.320541760722348E-2</v>
      </c>
      <c r="Q9" s="132">
        <v>-7.3000000000000001E-3</v>
      </c>
      <c r="R9" s="2">
        <v>11.11668757841907</v>
      </c>
      <c r="S9" s="29">
        <v>43426</v>
      </c>
      <c r="W9" s="655"/>
      <c r="X9" s="885"/>
      <c r="Y9" s="885"/>
    </row>
    <row r="10" spans="1:33" ht="21.95" customHeight="1" x14ac:dyDescent="0.25">
      <c r="A10" s="50"/>
      <c r="B10" s="50"/>
      <c r="C10" s="51"/>
      <c r="D10"/>
      <c r="E10" s="22" t="s">
        <v>1389</v>
      </c>
      <c r="F10" s="2">
        <v>26.3</v>
      </c>
      <c r="G10" s="2">
        <v>27.367266666666669</v>
      </c>
      <c r="H10">
        <v>300</v>
      </c>
      <c r="I10" s="2">
        <v>7890</v>
      </c>
      <c r="J10" s="2">
        <v>8210.18</v>
      </c>
      <c r="K10" s="2">
        <v>-320.18000000000029</v>
      </c>
      <c r="L10" s="132">
        <v>-3.8997926963842515E-2</v>
      </c>
      <c r="M10" s="2">
        <v>-320.18000000000029</v>
      </c>
      <c r="N10">
        <v>200</v>
      </c>
      <c r="O10" t="s">
        <v>1404</v>
      </c>
      <c r="P10" s="132">
        <v>3.3460076045627375E-2</v>
      </c>
      <c r="Q10" s="132">
        <v>-5.4000000000000003E-3</v>
      </c>
      <c r="R10" s="2">
        <v>5.9772727272727266</v>
      </c>
      <c r="W10" s="655"/>
      <c r="X10" s="885"/>
      <c r="Y10" s="885"/>
      <c r="Z10" s="885"/>
    </row>
    <row r="11" spans="1:33" ht="21.95" customHeight="1" x14ac:dyDescent="0.25">
      <c r="A11" s="50"/>
      <c r="B11" s="50"/>
      <c r="C11" s="51"/>
      <c r="D11"/>
      <c r="E11" s="22" t="s">
        <v>1385</v>
      </c>
      <c r="F11" s="2">
        <v>183.38</v>
      </c>
      <c r="G11" s="2">
        <v>229.60275000000001</v>
      </c>
      <c r="H11">
        <v>40</v>
      </c>
      <c r="I11" s="2">
        <v>7335.2</v>
      </c>
      <c r="J11" s="2">
        <v>9184.11</v>
      </c>
      <c r="K11" s="2">
        <v>-1848.9100000000008</v>
      </c>
      <c r="L11" s="132">
        <v>-0.2013161863261656</v>
      </c>
      <c r="M11" s="2">
        <v>-1848.9100000000008</v>
      </c>
      <c r="N11">
        <v>40</v>
      </c>
      <c r="Q11" s="132">
        <v>-3.7000000000000002E-3</v>
      </c>
      <c r="S11" s="29">
        <v>43631</v>
      </c>
      <c r="T11" s="279"/>
      <c r="W11" s="655"/>
      <c r="X11" s="885"/>
      <c r="Y11" s="885"/>
      <c r="Z11" s="885"/>
    </row>
    <row r="12" spans="1:33" ht="21.95" customHeight="1" x14ac:dyDescent="0.25">
      <c r="A12" s="50"/>
      <c r="B12" s="50"/>
      <c r="C12" s="51"/>
      <c r="D12"/>
      <c r="E12" s="22" t="s">
        <v>1393</v>
      </c>
      <c r="F12" s="2">
        <v>68.48</v>
      </c>
      <c r="G12" s="2">
        <v>79.746200000000002</v>
      </c>
      <c r="H12">
        <v>100</v>
      </c>
      <c r="I12" s="2">
        <v>6848</v>
      </c>
      <c r="J12" s="2">
        <v>7974.62</v>
      </c>
      <c r="K12" s="2">
        <v>-1126.6200000000008</v>
      </c>
      <c r="L12" s="132">
        <v>-0.14127569714920582</v>
      </c>
      <c r="M12" s="2">
        <v>-1126.6200000000008</v>
      </c>
      <c r="N12">
        <v>100</v>
      </c>
      <c r="P12" s="132">
        <v>0</v>
      </c>
      <c r="Q12" s="132">
        <v>-2.4299999999999999E-2</v>
      </c>
      <c r="S12" s="29">
        <v>43436</v>
      </c>
      <c r="W12" s="655"/>
      <c r="X12" s="885"/>
      <c r="Y12" s="885"/>
    </row>
    <row r="13" spans="1:33" ht="21.95" customHeight="1" x14ac:dyDescent="0.25">
      <c r="A13" s="50"/>
      <c r="B13" s="50"/>
      <c r="C13" s="51"/>
      <c r="D13"/>
      <c r="E13" s="22" t="s">
        <v>799</v>
      </c>
      <c r="F13" s="2">
        <v>16.13</v>
      </c>
      <c r="G13" s="2">
        <v>25.531224999999996</v>
      </c>
      <c r="H13">
        <v>400</v>
      </c>
      <c r="I13" s="2">
        <v>6452</v>
      </c>
      <c r="J13" s="2">
        <v>10212.489999999998</v>
      </c>
      <c r="K13" s="2">
        <v>-3760.489999999998</v>
      </c>
      <c r="L13" s="132">
        <v>-0.36822459556875936</v>
      </c>
      <c r="M13" s="2">
        <v>-3760.489999999998</v>
      </c>
      <c r="N13">
        <v>400</v>
      </c>
      <c r="O13" t="s">
        <v>1391</v>
      </c>
      <c r="P13" s="132">
        <v>6.4476131432114073E-2</v>
      </c>
      <c r="Q13" s="132">
        <v>-1.1000000000000001E-3</v>
      </c>
      <c r="R13" s="2">
        <v>9.4882352941176471</v>
      </c>
      <c r="S13" s="29">
        <v>43324</v>
      </c>
      <c r="W13" s="655"/>
      <c r="X13" s="885"/>
      <c r="Y13" s="885"/>
      <c r="AC13"/>
      <c r="AD13"/>
      <c r="AE13"/>
      <c r="AF13"/>
      <c r="AG13"/>
    </row>
    <row r="14" spans="1:33" ht="21.95" customHeight="1" x14ac:dyDescent="0.25">
      <c r="A14" s="51"/>
      <c r="B14" s="51"/>
      <c r="C14" s="51"/>
      <c r="D14"/>
      <c r="E14" s="22" t="s">
        <v>1381</v>
      </c>
      <c r="F14" s="2">
        <v>42.54</v>
      </c>
      <c r="G14" s="2">
        <v>49.105200000000004</v>
      </c>
      <c r="H14">
        <v>150</v>
      </c>
      <c r="I14" s="2">
        <v>6381</v>
      </c>
      <c r="J14" s="2">
        <v>7365.7800000000007</v>
      </c>
      <c r="K14" s="2">
        <v>-984.78000000000065</v>
      </c>
      <c r="L14" s="132">
        <v>-0.13369663497959491</v>
      </c>
      <c r="M14" s="2">
        <v>-984.78000000000065</v>
      </c>
      <c r="N14">
        <v>66</v>
      </c>
      <c r="Q14" s="132">
        <v>-3.2000000000000002E-3</v>
      </c>
      <c r="T14" s="48"/>
      <c r="W14" s="655"/>
      <c r="X14" s="885"/>
      <c r="Y14" s="885"/>
    </row>
    <row r="15" spans="1:33" ht="21.95" customHeight="1" x14ac:dyDescent="0.25">
      <c r="A15" s="51"/>
      <c r="B15" s="50"/>
      <c r="C15" s="51"/>
      <c r="D15"/>
      <c r="E15" s="22" t="s">
        <v>269</v>
      </c>
      <c r="F15" s="2">
        <v>61.66</v>
      </c>
      <c r="G15" s="2">
        <v>36.440999999999988</v>
      </c>
      <c r="H15">
        <v>100</v>
      </c>
      <c r="I15" s="2">
        <v>6166</v>
      </c>
      <c r="J15" s="2">
        <v>3644.099999999999</v>
      </c>
      <c r="K15" s="2">
        <v>2521.9000000000015</v>
      </c>
      <c r="L15" s="132">
        <v>0.69205016327762725</v>
      </c>
      <c r="M15" s="2">
        <v>2719.1099999999969</v>
      </c>
      <c r="N15">
        <v>100</v>
      </c>
      <c r="O15" t="s">
        <v>1400</v>
      </c>
      <c r="P15" s="132">
        <v>3.2435939020434644E-2</v>
      </c>
      <c r="Q15" s="132">
        <v>4.1999999999999997E-3</v>
      </c>
      <c r="R15" s="2">
        <v>9.0943952802359878</v>
      </c>
      <c r="S15" s="29">
        <v>43324</v>
      </c>
      <c r="T15" s="48"/>
      <c r="W15" s="655"/>
      <c r="X15" s="885"/>
      <c r="Y15" s="885"/>
    </row>
    <row r="16" spans="1:33" ht="21.95" customHeight="1" x14ac:dyDescent="0.25">
      <c r="A16" s="50"/>
      <c r="B16" s="50"/>
      <c r="C16" s="51"/>
      <c r="D16"/>
      <c r="E16" s="22" t="s">
        <v>709</v>
      </c>
      <c r="F16" s="2">
        <v>61.07</v>
      </c>
      <c r="G16" s="2">
        <v>51.96220000000001</v>
      </c>
      <c r="H16">
        <v>100</v>
      </c>
      <c r="I16" s="2">
        <v>6107</v>
      </c>
      <c r="J16" s="2">
        <v>5196.2200000000012</v>
      </c>
      <c r="K16" s="2">
        <v>910.77999999999884</v>
      </c>
      <c r="L16" s="132">
        <v>0.17527741319651571</v>
      </c>
      <c r="M16" s="2">
        <v>1951.4999999999927</v>
      </c>
      <c r="N16" s="29">
        <v>43731</v>
      </c>
      <c r="O16" t="s">
        <v>1388</v>
      </c>
      <c r="P16" s="132">
        <v>0</v>
      </c>
      <c r="Q16" s="132">
        <v>5.4199999999999998E-2</v>
      </c>
      <c r="R16" s="2">
        <v>17.85672514619883</v>
      </c>
      <c r="W16" s="655"/>
      <c r="X16" s="885"/>
      <c r="Y16" s="885"/>
    </row>
    <row r="17" spans="1:33" ht="21.95" customHeight="1" x14ac:dyDescent="0.25">
      <c r="A17" s="50"/>
      <c r="B17" s="50"/>
      <c r="C17" s="50"/>
      <c r="D17"/>
      <c r="E17" s="22" t="s">
        <v>172</v>
      </c>
      <c r="F17" s="2">
        <v>46.5</v>
      </c>
      <c r="G17" s="2">
        <v>43.089666666666702</v>
      </c>
      <c r="H17">
        <v>120</v>
      </c>
      <c r="I17" s="2">
        <v>5580</v>
      </c>
      <c r="J17" s="2">
        <v>5170.7600000000039</v>
      </c>
      <c r="K17" s="2">
        <v>409.23999999999796</v>
      </c>
      <c r="L17" s="132">
        <v>7.9145038640353729E-2</v>
      </c>
      <c r="M17" s="2">
        <v>2013.8199999999997</v>
      </c>
      <c r="N17">
        <v>120</v>
      </c>
      <c r="O17" t="s">
        <v>1403</v>
      </c>
      <c r="P17" s="132">
        <v>3.6989247311827955E-2</v>
      </c>
      <c r="Q17" s="132">
        <v>-2.2000000000000001E-3</v>
      </c>
      <c r="R17" s="2">
        <v>10.287610619469028</v>
      </c>
      <c r="T17" s="48"/>
      <c r="W17" s="655"/>
      <c r="X17" s="885"/>
      <c r="Y17" s="885"/>
      <c r="AC17"/>
      <c r="AD17"/>
      <c r="AE17"/>
      <c r="AF17"/>
      <c r="AG17"/>
    </row>
    <row r="18" spans="1:33" ht="21.95" customHeight="1" x14ac:dyDescent="0.25">
      <c r="A18" s="50"/>
      <c r="B18" s="51"/>
      <c r="C18" s="51"/>
      <c r="D18"/>
      <c r="E18" s="22" t="s">
        <v>173</v>
      </c>
      <c r="F18" s="2">
        <v>16.98</v>
      </c>
      <c r="G18" s="2">
        <v>30.243333333333315</v>
      </c>
      <c r="H18">
        <v>300</v>
      </c>
      <c r="I18" s="2">
        <v>5094</v>
      </c>
      <c r="J18" s="2">
        <v>9072.9999999999945</v>
      </c>
      <c r="K18" s="2">
        <v>-3979</v>
      </c>
      <c r="L18" s="132">
        <v>-0.43855395128402919</v>
      </c>
      <c r="M18" s="2">
        <v>-3903.98</v>
      </c>
      <c r="N18">
        <v>300</v>
      </c>
      <c r="O18" t="s">
        <v>1398</v>
      </c>
      <c r="P18" s="132">
        <v>5.418138987043581E-2</v>
      </c>
      <c r="Q18" s="132">
        <v>-2.2200000000000001E-2</v>
      </c>
      <c r="R18" s="2">
        <v>10.95483870967742</v>
      </c>
      <c r="S18" s="29">
        <v>43417</v>
      </c>
      <c r="T18" s="48"/>
      <c r="W18" s="655"/>
      <c r="X18" s="885"/>
      <c r="Y18" s="885"/>
    </row>
    <row r="19" spans="1:33" ht="21.95" customHeight="1" x14ac:dyDescent="0.25">
      <c r="A19" s="50"/>
      <c r="B19" s="51"/>
      <c r="C19" s="51"/>
      <c r="D19"/>
      <c r="E19" s="22" t="s">
        <v>1322</v>
      </c>
      <c r="F19" s="2">
        <v>124.69</v>
      </c>
      <c r="G19" s="2">
        <v>117.05075000000002</v>
      </c>
      <c r="H19">
        <v>40</v>
      </c>
      <c r="I19" s="2">
        <v>4987.6000000000004</v>
      </c>
      <c r="J19" s="2">
        <v>4682.0300000000007</v>
      </c>
      <c r="K19" s="2">
        <v>305.56999999999971</v>
      </c>
      <c r="L19" s="132">
        <v>6.526442590073088E-2</v>
      </c>
      <c r="M19" s="2">
        <v>1453.3999999999996</v>
      </c>
      <c r="N19">
        <v>30</v>
      </c>
      <c r="O19" t="s">
        <v>1367</v>
      </c>
      <c r="P19" s="132">
        <v>9.2645761488491466E-3</v>
      </c>
      <c r="Q19" s="132">
        <v>-2.4299999999999999E-2</v>
      </c>
      <c r="W19" s="655"/>
      <c r="X19" s="885"/>
      <c r="Y19" s="885"/>
      <c r="Z19" s="885"/>
      <c r="AC19"/>
      <c r="AD19"/>
      <c r="AE19"/>
      <c r="AF19"/>
      <c r="AG19"/>
    </row>
    <row r="20" spans="1:33" ht="21.95" customHeight="1" x14ac:dyDescent="0.25">
      <c r="A20" s="50"/>
      <c r="B20" s="50"/>
      <c r="C20" s="51"/>
      <c r="D20"/>
      <c r="E20" s="22" t="s">
        <v>803</v>
      </c>
      <c r="F20" s="2">
        <v>88.6</v>
      </c>
      <c r="G20" s="2">
        <v>90.08</v>
      </c>
      <c r="H20">
        <v>50</v>
      </c>
      <c r="I20" s="2">
        <v>4430</v>
      </c>
      <c r="J20" s="2">
        <v>4504</v>
      </c>
      <c r="K20" s="2">
        <v>-74</v>
      </c>
      <c r="L20" s="132">
        <v>-1.6429840142095958E-2</v>
      </c>
      <c r="M20" s="2">
        <v>903.16999999999825</v>
      </c>
      <c r="N20" s="29">
        <v>43727</v>
      </c>
      <c r="O20" t="s">
        <v>1352</v>
      </c>
      <c r="P20" s="132">
        <v>7.6749435665914231E-3</v>
      </c>
      <c r="Q20" s="132">
        <v>2.1000000000000001E-2</v>
      </c>
      <c r="R20" s="2">
        <v>18.652631578947368</v>
      </c>
      <c r="W20" s="655"/>
      <c r="X20" s="885"/>
      <c r="Y20" s="885"/>
    </row>
    <row r="21" spans="1:33" ht="21.95" customHeight="1" x14ac:dyDescent="0.25">
      <c r="A21" s="50"/>
      <c r="B21" s="50"/>
      <c r="C21" s="51"/>
      <c r="D21"/>
      <c r="E21" s="22" t="s">
        <v>757</v>
      </c>
      <c r="F21" s="2">
        <v>8.8000000000000007</v>
      </c>
      <c r="G21" s="2">
        <v>10.067620000000003</v>
      </c>
      <c r="H21">
        <v>500</v>
      </c>
      <c r="I21" s="2">
        <v>4400</v>
      </c>
      <c r="J21" s="2">
        <v>5033.8100000000013</v>
      </c>
      <c r="K21" s="2">
        <v>-633.81000000000131</v>
      </c>
      <c r="L21" s="132">
        <v>-0.12591059257302145</v>
      </c>
      <c r="M21" s="2">
        <v>-633.81000000000131</v>
      </c>
      <c r="N21" s="29">
        <v>43731</v>
      </c>
      <c r="P21" s="132">
        <v>1.8181818181818181E-2</v>
      </c>
      <c r="Q21" s="132">
        <v>6.2E-2</v>
      </c>
      <c r="R21" s="2">
        <v>9.2631578947368425</v>
      </c>
      <c r="S21" s="29">
        <v>43337</v>
      </c>
      <c r="W21" s="655"/>
      <c r="X21" s="885"/>
      <c r="Y21" s="885"/>
    </row>
    <row r="22" spans="1:33" ht="21.95" customHeight="1" x14ac:dyDescent="0.25">
      <c r="A22" s="50"/>
      <c r="B22" s="50"/>
      <c r="C22" s="51"/>
      <c r="D22"/>
      <c r="E22" s="22" t="s">
        <v>1328</v>
      </c>
      <c r="F22" s="2">
        <v>42.44</v>
      </c>
      <c r="G22" s="2">
        <v>38.5</v>
      </c>
      <c r="H22">
        <v>100</v>
      </c>
      <c r="I22" s="2">
        <v>4244</v>
      </c>
      <c r="J22" s="2">
        <v>3850</v>
      </c>
      <c r="K22" s="2">
        <v>394</v>
      </c>
      <c r="L22" s="132">
        <v>0.10233766233766228</v>
      </c>
      <c r="M22" s="2">
        <v>741.42999999999893</v>
      </c>
      <c r="N22">
        <v>100</v>
      </c>
      <c r="P22" s="132">
        <v>2.7219604147031104E-2</v>
      </c>
      <c r="Q22" s="132">
        <v>-1.61E-2</v>
      </c>
      <c r="T22" s="48"/>
      <c r="W22" s="655"/>
      <c r="X22" s="885"/>
      <c r="Y22" s="885"/>
    </row>
    <row r="23" spans="1:33" ht="21.95" customHeight="1" x14ac:dyDescent="0.25">
      <c r="A23" s="50"/>
      <c r="B23" s="50"/>
      <c r="C23" s="51"/>
      <c r="D23"/>
      <c r="E23" s="22" t="s">
        <v>1392</v>
      </c>
      <c r="F23" s="2">
        <v>28.43</v>
      </c>
      <c r="G23" s="2">
        <v>29.815227272727274</v>
      </c>
      <c r="H23">
        <v>132</v>
      </c>
      <c r="I23" s="2">
        <v>3752.7599999999998</v>
      </c>
      <c r="J23" s="2">
        <v>3935.61</v>
      </c>
      <c r="K23" s="2">
        <v>-182.85000000000036</v>
      </c>
      <c r="L23" s="132">
        <v>-4.6460396228284857E-2</v>
      </c>
      <c r="M23" s="2">
        <v>-182.85000000000036</v>
      </c>
      <c r="N23">
        <v>66</v>
      </c>
      <c r="P23" s="132">
        <v>1.8290538163911362E-2</v>
      </c>
      <c r="Q23" s="132">
        <v>5.9999999999999995E-4</v>
      </c>
      <c r="W23" s="655"/>
      <c r="X23" s="885"/>
      <c r="Y23" s="885"/>
    </row>
    <row r="24" spans="1:33" ht="21.95" customHeight="1" x14ac:dyDescent="0.25">
      <c r="A24" s="51"/>
      <c r="B24" s="51"/>
      <c r="C24" s="51"/>
      <c r="D24"/>
      <c r="E24" s="22" t="s">
        <v>893</v>
      </c>
      <c r="F24" s="2">
        <v>124.6</v>
      </c>
      <c r="G24" s="2">
        <v>117.68499999999999</v>
      </c>
      <c r="H24">
        <v>30</v>
      </c>
      <c r="I24" s="2">
        <v>3738</v>
      </c>
      <c r="J24" s="2">
        <v>3530.5499999999997</v>
      </c>
      <c r="K24" s="2">
        <v>207.45000000000027</v>
      </c>
      <c r="L24" s="132">
        <v>5.8758550367506539E-2</v>
      </c>
      <c r="M24" s="2">
        <v>2609.1499999999828</v>
      </c>
      <c r="N24">
        <v>30</v>
      </c>
      <c r="O24" t="s">
        <v>1386</v>
      </c>
      <c r="P24" s="132">
        <v>4.1733547351524881E-3</v>
      </c>
      <c r="Q24" s="132">
        <v>-2.3199999999999998E-2</v>
      </c>
      <c r="R24" s="2">
        <v>14.454756380510441</v>
      </c>
      <c r="S24" s="29">
        <v>43324</v>
      </c>
      <c r="W24" s="655"/>
      <c r="X24" s="885"/>
      <c r="Y24" s="885"/>
      <c r="Z24" s="885"/>
    </row>
    <row r="25" spans="1:33" ht="21.95" customHeight="1" x14ac:dyDescent="0.25">
      <c r="A25" s="50"/>
      <c r="B25" s="50"/>
      <c r="C25" s="51"/>
      <c r="D25"/>
      <c r="E25" s="22" t="s">
        <v>1326</v>
      </c>
      <c r="F25" s="2">
        <v>147.84</v>
      </c>
      <c r="G25" s="2">
        <v>144.53</v>
      </c>
      <c r="H25">
        <v>25</v>
      </c>
      <c r="I25" s="2">
        <v>3696</v>
      </c>
      <c r="J25" s="2">
        <v>3613.25</v>
      </c>
      <c r="K25" s="2">
        <v>82.75</v>
      </c>
      <c r="L25" s="132">
        <v>2.2901819691413562E-2</v>
      </c>
      <c r="M25" s="2">
        <v>340.20000000000027</v>
      </c>
      <c r="N25">
        <v>25</v>
      </c>
      <c r="P25" s="132">
        <v>7.8138528138528129E-3</v>
      </c>
      <c r="Q25" s="132">
        <v>-1.26E-2</v>
      </c>
      <c r="W25" s="655"/>
      <c r="X25" s="885"/>
      <c r="Y25" s="885"/>
    </row>
    <row r="26" spans="1:33" ht="21.95" customHeight="1" x14ac:dyDescent="0.25">
      <c r="A26" s="50"/>
      <c r="B26" s="50"/>
      <c r="C26" s="51"/>
      <c r="D26"/>
      <c r="E26" s="22" t="s">
        <v>1407</v>
      </c>
      <c r="F26" s="2">
        <v>32.28</v>
      </c>
      <c r="G26" s="2">
        <v>31.2</v>
      </c>
      <c r="H26">
        <v>100</v>
      </c>
      <c r="I26" s="2">
        <v>3228</v>
      </c>
      <c r="J26" s="2">
        <v>3120</v>
      </c>
      <c r="K26" s="2">
        <v>108</v>
      </c>
      <c r="L26" s="132">
        <v>3.4615384615384673E-2</v>
      </c>
      <c r="M26" s="2">
        <v>108</v>
      </c>
      <c r="N26" s="29">
        <v>43724</v>
      </c>
      <c r="O26" t="s">
        <v>1404</v>
      </c>
      <c r="P26" s="132">
        <v>2.7261462205700124E-2</v>
      </c>
      <c r="Q26" s="132">
        <v>-5.4000000000000003E-3</v>
      </c>
      <c r="R26" s="2">
        <v>7.336363636363636</v>
      </c>
      <c r="W26" s="655"/>
      <c r="X26" s="885"/>
      <c r="Y26" s="885"/>
    </row>
    <row r="27" spans="1:33" ht="21.95" customHeight="1" x14ac:dyDescent="0.25">
      <c r="A27" s="50"/>
      <c r="B27" s="50"/>
      <c r="C27" s="51"/>
      <c r="D27"/>
      <c r="E27" s="22" t="s">
        <v>896</v>
      </c>
      <c r="F27" s="2">
        <v>29.8</v>
      </c>
      <c r="G27" s="2">
        <v>28.233499999999999</v>
      </c>
      <c r="H27">
        <v>100</v>
      </c>
      <c r="I27" s="2">
        <v>2980</v>
      </c>
      <c r="J27" s="2">
        <v>2823.35</v>
      </c>
      <c r="K27" s="2">
        <v>156.65000000000009</v>
      </c>
      <c r="L27" s="132">
        <v>5.5483733862255878E-2</v>
      </c>
      <c r="M27" s="2">
        <v>1240.9099999999985</v>
      </c>
      <c r="N27">
        <v>100</v>
      </c>
      <c r="P27" s="132">
        <v>8.859060402684564E-2</v>
      </c>
      <c r="Q27" s="132">
        <v>-8.0000000000000002E-3</v>
      </c>
      <c r="T27" s="48"/>
      <c r="W27" s="655"/>
      <c r="X27" s="885"/>
      <c r="Y27" s="885"/>
      <c r="AC27"/>
      <c r="AD27"/>
      <c r="AE27"/>
      <c r="AF27"/>
      <c r="AG27"/>
    </row>
    <row r="28" spans="1:33" ht="21.95" customHeight="1" x14ac:dyDescent="0.25">
      <c r="A28" s="50"/>
      <c r="B28" s="50"/>
      <c r="C28" s="51"/>
      <c r="D28"/>
      <c r="E28" s="22" t="s">
        <v>199</v>
      </c>
      <c r="F28" s="2">
        <v>206.5</v>
      </c>
      <c r="G28" s="2">
        <v>206.5</v>
      </c>
      <c r="H28">
        <v>0</v>
      </c>
      <c r="I28" s="2">
        <v>0</v>
      </c>
      <c r="J28" s="2">
        <v>0</v>
      </c>
      <c r="K28" s="2">
        <v>0</v>
      </c>
      <c r="L28" s="132">
        <v>0</v>
      </c>
      <c r="M28" s="2">
        <v>363.09999999999945</v>
      </c>
      <c r="N28">
        <v>0</v>
      </c>
      <c r="P28" s="132">
        <v>0</v>
      </c>
      <c r="Q28" s="132">
        <v>9.7000000000000003E-3</v>
      </c>
      <c r="W28" s="655"/>
      <c r="X28" s="885"/>
      <c r="Y28" s="885"/>
      <c r="Z28" s="885"/>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T29" s="48"/>
      <c r="W29" s="655"/>
      <c r="X29" s="885"/>
      <c r="Y29" s="885"/>
    </row>
    <row r="30" spans="1:33" ht="21.95" customHeight="1" x14ac:dyDescent="0.25">
      <c r="A30" s="50"/>
      <c r="B30" s="50"/>
      <c r="C30" s="51"/>
      <c r="D30"/>
      <c r="E30" s="22" t="s">
        <v>62</v>
      </c>
      <c r="F30" s="2">
        <v>231.68</v>
      </c>
      <c r="G30" s="2">
        <v>231.68</v>
      </c>
      <c r="H30">
        <v>0</v>
      </c>
      <c r="I30" s="2">
        <v>0</v>
      </c>
      <c r="J30" s="2">
        <v>0</v>
      </c>
      <c r="K30" s="2">
        <v>0</v>
      </c>
      <c r="L30" s="132">
        <v>0</v>
      </c>
      <c r="M30" s="2">
        <v>1659.3600000000079</v>
      </c>
      <c r="N30">
        <v>0</v>
      </c>
      <c r="P30" s="132">
        <v>0</v>
      </c>
      <c r="T30" s="48"/>
      <c r="W30" s="655"/>
      <c r="X30" s="885"/>
      <c r="Y30" s="885"/>
    </row>
    <row r="31" spans="1:33" ht="21.95" customHeight="1" x14ac:dyDescent="0.25">
      <c r="A31" s="50"/>
      <c r="B31" s="50"/>
      <c r="C31" s="51"/>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W31" s="655"/>
      <c r="X31" s="885"/>
      <c r="Y31" s="885"/>
    </row>
    <row r="32" spans="1:33" ht="21.95" customHeight="1" x14ac:dyDescent="0.25">
      <c r="A32" s="50"/>
      <c r="B32" s="51"/>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T32" s="48"/>
      <c r="W32" s="655"/>
      <c r="X32" s="885"/>
      <c r="Y32" s="885"/>
      <c r="Z32" s="885"/>
    </row>
    <row r="33" spans="1:33" ht="21.95" customHeight="1" x14ac:dyDescent="0.25">
      <c r="A33" s="50"/>
      <c r="B33" s="51"/>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W33" s="655"/>
      <c r="X33" s="885"/>
      <c r="Y33" s="885"/>
      <c r="Z33" s="885"/>
    </row>
    <row r="34" spans="1:33" ht="21.95" customHeight="1" x14ac:dyDescent="0.25">
      <c r="A34" s="50"/>
      <c r="B34" s="50"/>
      <c r="C34" s="51"/>
      <c r="D34"/>
      <c r="E34" s="22" t="s">
        <v>260</v>
      </c>
      <c r="F34" s="2">
        <v>135.91</v>
      </c>
      <c r="G34" s="2">
        <v>135.91</v>
      </c>
      <c r="H34">
        <v>0</v>
      </c>
      <c r="I34" s="2">
        <v>0</v>
      </c>
      <c r="J34" s="2">
        <v>0</v>
      </c>
      <c r="K34" s="2">
        <v>0</v>
      </c>
      <c r="L34" s="132">
        <v>0</v>
      </c>
      <c r="M34" s="2">
        <v>1857.7799999999988</v>
      </c>
      <c r="N34">
        <v>0</v>
      </c>
      <c r="P34" s="132">
        <v>1.49E-2</v>
      </c>
      <c r="Q34" s="132">
        <v>9.4000000000000004E-3</v>
      </c>
      <c r="W34" s="655"/>
      <c r="X34" s="885"/>
      <c r="Y34" s="885"/>
    </row>
    <row r="35" spans="1:33" ht="21.95" customHeight="1" x14ac:dyDescent="0.25">
      <c r="A35" s="50"/>
      <c r="B35" s="51"/>
      <c r="C35" s="51"/>
      <c r="D35"/>
      <c r="E35" s="22" t="s">
        <v>23</v>
      </c>
      <c r="F35" s="2">
        <v>38.729999999999997</v>
      </c>
      <c r="G35" s="2">
        <v>38.729999999999997</v>
      </c>
      <c r="H35">
        <v>0</v>
      </c>
      <c r="I35" s="2">
        <v>0</v>
      </c>
      <c r="J35" s="2">
        <v>0</v>
      </c>
      <c r="K35" s="2">
        <v>0</v>
      </c>
      <c r="L35" s="132">
        <v>0</v>
      </c>
      <c r="M35" s="2">
        <v>171.89999999999964</v>
      </c>
      <c r="N35">
        <v>0</v>
      </c>
      <c r="P35" s="132">
        <v>0</v>
      </c>
      <c r="Q35" s="132">
        <v>1.14E-2</v>
      </c>
      <c r="T35" s="48"/>
      <c r="W35" s="655"/>
      <c r="X35" s="885"/>
      <c r="Y35" s="885"/>
    </row>
    <row r="36" spans="1:33" ht="21.95" customHeight="1" x14ac:dyDescent="0.25">
      <c r="A36" s="50"/>
      <c r="B36" s="51"/>
      <c r="C36" s="51"/>
      <c r="D36"/>
      <c r="E36" s="22" t="s">
        <v>261</v>
      </c>
      <c r="F36" s="2">
        <v>32.99</v>
      </c>
      <c r="G36" s="2">
        <v>32.99</v>
      </c>
      <c r="H36">
        <v>0</v>
      </c>
      <c r="I36" s="2">
        <v>0</v>
      </c>
      <c r="J36" s="2">
        <v>0</v>
      </c>
      <c r="K36" s="2">
        <v>0</v>
      </c>
      <c r="L36" s="132">
        <v>0</v>
      </c>
      <c r="M36" s="2">
        <v>98.449999999999818</v>
      </c>
      <c r="N36">
        <v>0</v>
      </c>
      <c r="P36" s="132">
        <v>1.11E-2</v>
      </c>
      <c r="Q36" s="132">
        <v>3.0999999999999999E-3</v>
      </c>
      <c r="T36" s="48"/>
      <c r="W36" s="655"/>
      <c r="X36" s="885"/>
      <c r="Y36" s="885"/>
    </row>
    <row r="37" spans="1:33" ht="21.95" customHeight="1" x14ac:dyDescent="0.25">
      <c r="A37" s="50"/>
      <c r="B37" s="50"/>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W37" s="655"/>
      <c r="X37" s="885"/>
      <c r="Y37" s="885"/>
      <c r="Z37" s="885"/>
    </row>
    <row r="38" spans="1:33" ht="21.95" customHeight="1" x14ac:dyDescent="0.25">
      <c r="A38" s="50"/>
      <c r="B38" s="50"/>
      <c r="C38" s="51"/>
      <c r="D38"/>
      <c r="E38" s="22" t="s">
        <v>36</v>
      </c>
      <c r="F38" s="2">
        <v>49.79</v>
      </c>
      <c r="G38" s="2">
        <v>49.79</v>
      </c>
      <c r="H38">
        <v>0</v>
      </c>
      <c r="I38" s="2">
        <v>0</v>
      </c>
      <c r="J38" s="2">
        <v>0</v>
      </c>
      <c r="K38" s="2">
        <v>0</v>
      </c>
      <c r="L38" s="132">
        <v>0</v>
      </c>
      <c r="M38" s="2">
        <v>117.73999999999978</v>
      </c>
      <c r="N38">
        <v>0</v>
      </c>
      <c r="P38" s="132">
        <v>0</v>
      </c>
      <c r="Q38" s="132">
        <v>-6.7999999999999996E-3</v>
      </c>
      <c r="W38" s="655"/>
      <c r="X38" s="885"/>
      <c r="Y38" s="885"/>
      <c r="AC38"/>
      <c r="AD38"/>
      <c r="AE38"/>
      <c r="AF38"/>
      <c r="AG38"/>
    </row>
    <row r="39" spans="1:33" ht="21.95" customHeight="1" x14ac:dyDescent="0.25">
      <c r="A39" s="51"/>
      <c r="B39" s="51"/>
      <c r="C39" s="51"/>
      <c r="D39"/>
      <c r="E39" s="22" t="s">
        <v>1346</v>
      </c>
      <c r="F39" s="2">
        <v>55.1</v>
      </c>
      <c r="G39" s="2">
        <v>55.1</v>
      </c>
      <c r="H39">
        <v>0</v>
      </c>
      <c r="I39" s="2">
        <v>0</v>
      </c>
      <c r="J39" s="2">
        <v>0</v>
      </c>
      <c r="K39" s="2">
        <v>0</v>
      </c>
      <c r="L39" s="132">
        <v>0</v>
      </c>
      <c r="M39" s="2">
        <v>264.92000000000007</v>
      </c>
      <c r="N39">
        <v>0</v>
      </c>
      <c r="P39" s="132">
        <v>3.4200000000000001E-2</v>
      </c>
      <c r="Q39" s="132">
        <v>0</v>
      </c>
      <c r="W39" s="655"/>
      <c r="X39" s="885"/>
      <c r="Y39" s="885"/>
    </row>
    <row r="40" spans="1:33" ht="21.95" customHeight="1" x14ac:dyDescent="0.25">
      <c r="A40" s="50"/>
      <c r="B40" s="50"/>
      <c r="C40" s="51"/>
      <c r="D40"/>
      <c r="E40" s="22" t="s">
        <v>292</v>
      </c>
      <c r="F40" s="2">
        <v>46.98</v>
      </c>
      <c r="G40" s="2">
        <v>46.98</v>
      </c>
      <c r="H40">
        <v>0</v>
      </c>
      <c r="I40" s="2">
        <v>0</v>
      </c>
      <c r="J40" s="2">
        <v>0</v>
      </c>
      <c r="K40" s="2">
        <v>0</v>
      </c>
      <c r="L40" s="132">
        <v>0</v>
      </c>
      <c r="M40" s="2">
        <v>910.79999999999927</v>
      </c>
      <c r="N40">
        <v>0</v>
      </c>
      <c r="P40" s="132">
        <v>2.87E-2</v>
      </c>
      <c r="Q40" s="132">
        <v>2.0400000000000001E-2</v>
      </c>
      <c r="T40" s="48"/>
      <c r="W40" s="655"/>
      <c r="X40" s="885"/>
      <c r="Y40" s="885"/>
    </row>
    <row r="41" spans="1:33" ht="21.95" customHeight="1" x14ac:dyDescent="0.25">
      <c r="A41" s="50"/>
      <c r="B41" s="50"/>
      <c r="C41" s="51"/>
      <c r="D41"/>
      <c r="E41" s="22" t="s">
        <v>670</v>
      </c>
      <c r="F41" s="2">
        <v>15.97</v>
      </c>
      <c r="G41" s="2">
        <v>15.97</v>
      </c>
      <c r="H41">
        <v>0</v>
      </c>
      <c r="I41" s="2">
        <v>0</v>
      </c>
      <c r="J41" s="2">
        <v>0</v>
      </c>
      <c r="K41" s="2">
        <v>0</v>
      </c>
      <c r="L41" s="132">
        <v>0</v>
      </c>
      <c r="M41" s="2">
        <v>557.94000000000005</v>
      </c>
      <c r="N41">
        <v>0</v>
      </c>
      <c r="P41" s="132">
        <v>4.0599999999999997E-2</v>
      </c>
      <c r="Q41" s="132">
        <v>5.4999999999999997E-3</v>
      </c>
      <c r="W41" s="655"/>
      <c r="X41" s="885"/>
      <c r="Y41" s="885"/>
    </row>
    <row r="42" spans="1:33" ht="21.95" customHeight="1" x14ac:dyDescent="0.25">
      <c r="A42" s="50"/>
      <c r="B42" s="50"/>
      <c r="C42" s="51"/>
      <c r="D42"/>
      <c r="E42" s="22" t="s">
        <v>242</v>
      </c>
      <c r="F42" s="2">
        <v>86.65</v>
      </c>
      <c r="G42" s="2">
        <v>86.65</v>
      </c>
      <c r="H42">
        <v>0</v>
      </c>
      <c r="I42" s="2">
        <v>0</v>
      </c>
      <c r="J42" s="2">
        <v>0</v>
      </c>
      <c r="K42" s="2">
        <v>0</v>
      </c>
      <c r="L42" s="132">
        <v>0</v>
      </c>
      <c r="M42" s="2">
        <v>329.74000000000069</v>
      </c>
      <c r="N42">
        <v>0</v>
      </c>
      <c r="P42" s="132">
        <v>0</v>
      </c>
      <c r="Q42" s="132">
        <v>5.0000000000000001E-4</v>
      </c>
      <c r="W42" s="655"/>
      <c r="X42" s="885"/>
      <c r="Y42" s="885"/>
    </row>
    <row r="43" spans="1:33" ht="21.95" customHeight="1" x14ac:dyDescent="0.25">
      <c r="A43" s="50"/>
      <c r="B43" s="50"/>
      <c r="C43" s="51"/>
      <c r="D43"/>
      <c r="E43" s="22" t="s">
        <v>649</v>
      </c>
      <c r="F43" s="2">
        <v>24.84</v>
      </c>
      <c r="G43" s="2">
        <v>24.84</v>
      </c>
      <c r="H43">
        <v>0</v>
      </c>
      <c r="I43" s="2">
        <v>0</v>
      </c>
      <c r="J43" s="2">
        <v>0</v>
      </c>
      <c r="K43" s="2">
        <v>0</v>
      </c>
      <c r="L43" s="132">
        <v>0</v>
      </c>
      <c r="M43" s="2">
        <v>309.26000000000022</v>
      </c>
      <c r="N43">
        <v>0</v>
      </c>
      <c r="P43" s="132">
        <v>8.8000000000000005E-3</v>
      </c>
      <c r="Q43" s="132">
        <v>6.0000000000000001E-3</v>
      </c>
      <c r="T43" s="48"/>
      <c r="W43" s="655"/>
      <c r="X43" s="885"/>
      <c r="Y43" s="885"/>
      <c r="AC43"/>
      <c r="AD43"/>
      <c r="AE43"/>
      <c r="AF43"/>
      <c r="AG43"/>
    </row>
    <row r="44" spans="1:33" ht="21.95" customHeight="1" x14ac:dyDescent="0.25">
      <c r="A44" s="50"/>
      <c r="B44" s="50"/>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W44" s="655"/>
      <c r="X44" s="885"/>
      <c r="Y44" s="885"/>
    </row>
    <row r="45" spans="1:33" ht="21.95" customHeight="1" x14ac:dyDescent="0.25">
      <c r="A45" s="50"/>
      <c r="B45" s="51"/>
      <c r="C45" s="51"/>
      <c r="D45"/>
      <c r="E45" s="22" t="s">
        <v>10</v>
      </c>
      <c r="F45" s="2">
        <v>17.52</v>
      </c>
      <c r="G45" s="2">
        <v>17.52</v>
      </c>
      <c r="H45">
        <v>0</v>
      </c>
      <c r="I45" s="2">
        <v>0</v>
      </c>
      <c r="J45" s="2">
        <v>0</v>
      </c>
      <c r="K45" s="2">
        <v>0</v>
      </c>
      <c r="L45" s="132">
        <v>0</v>
      </c>
      <c r="M45" s="2">
        <v>1128.3800000000047</v>
      </c>
      <c r="N45">
        <v>0</v>
      </c>
      <c r="P45" s="132">
        <v>1.2500000000000001E-2</v>
      </c>
      <c r="Q45" s="132">
        <v>-8.0000000000000004E-4</v>
      </c>
      <c r="W45" s="655"/>
      <c r="X45" s="885"/>
      <c r="Y45" s="885"/>
    </row>
    <row r="46" spans="1:33" ht="21.95" customHeight="1" x14ac:dyDescent="0.25">
      <c r="A46" s="50"/>
      <c r="B46" s="50"/>
      <c r="C46" s="51"/>
      <c r="D46"/>
      <c r="E46" s="22" t="s">
        <v>712</v>
      </c>
      <c r="F46" s="2">
        <v>287.45</v>
      </c>
      <c r="G46" s="2">
        <v>287.45</v>
      </c>
      <c r="H46">
        <v>0</v>
      </c>
      <c r="I46" s="2">
        <v>0</v>
      </c>
      <c r="J46" s="2">
        <v>0</v>
      </c>
      <c r="K46" s="2">
        <v>0</v>
      </c>
      <c r="L46" s="132">
        <v>0</v>
      </c>
      <c r="M46" s="2">
        <v>843.18000000000029</v>
      </c>
      <c r="N46">
        <v>0</v>
      </c>
      <c r="P46" s="132">
        <v>2.8E-3</v>
      </c>
      <c r="Q46" s="132">
        <v>1.3899999999999999E-2</v>
      </c>
      <c r="V46" s="2"/>
      <c r="W46" s="655"/>
      <c r="X46" s="885"/>
      <c r="Y46" s="885"/>
    </row>
    <row r="47" spans="1:33" ht="21.95" customHeight="1" x14ac:dyDescent="0.25">
      <c r="A47" s="50"/>
      <c r="B47" s="50"/>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48"/>
      <c r="W47" s="655"/>
      <c r="X47" s="885"/>
      <c r="Y47" s="885"/>
    </row>
    <row r="48" spans="1:33" ht="21.95" customHeight="1" x14ac:dyDescent="0.25">
      <c r="A48" s="150"/>
      <c r="B48" s="50"/>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W48" s="655"/>
      <c r="X48" s="885"/>
      <c r="Y48" s="885"/>
    </row>
    <row r="49" spans="1:33" ht="21.95" customHeight="1" x14ac:dyDescent="0.25">
      <c r="A49" s="50"/>
      <c r="B49" s="51"/>
      <c r="C49" s="51"/>
      <c r="D49"/>
      <c r="E49" s="22" t="s">
        <v>710</v>
      </c>
      <c r="F49" s="2">
        <v>1091.74</v>
      </c>
      <c r="G49" s="2">
        <v>1091.74</v>
      </c>
      <c r="H49">
        <v>0</v>
      </c>
      <c r="I49" s="2">
        <v>0</v>
      </c>
      <c r="J49" s="2">
        <v>0</v>
      </c>
      <c r="K49" s="2">
        <v>0</v>
      </c>
      <c r="L49" s="132">
        <v>0</v>
      </c>
      <c r="M49" s="2">
        <v>559.89000000000033</v>
      </c>
      <c r="N49">
        <v>0</v>
      </c>
      <c r="P49" s="132">
        <v>0</v>
      </c>
      <c r="Q49" s="132">
        <v>-8.0000000000000004E-4</v>
      </c>
      <c r="T49" s="48"/>
      <c r="W49" s="655"/>
      <c r="X49" s="885"/>
      <c r="Y49" s="885"/>
    </row>
    <row r="50" spans="1:33" ht="21.95" customHeight="1" x14ac:dyDescent="0.25">
      <c r="A50" s="51"/>
      <c r="B50" s="51"/>
      <c r="C50" s="51"/>
      <c r="D50"/>
      <c r="E50" s="22" t="s">
        <v>798</v>
      </c>
      <c r="F50" s="2">
        <v>817.2</v>
      </c>
      <c r="G50" s="2">
        <v>817.2</v>
      </c>
      <c r="H50">
        <v>0</v>
      </c>
      <c r="I50" s="2">
        <v>0</v>
      </c>
      <c r="J50" s="2">
        <v>0</v>
      </c>
      <c r="K50" s="2">
        <v>0</v>
      </c>
      <c r="L50" s="132">
        <v>0</v>
      </c>
      <c r="M50" s="2">
        <v>1264.8599999999997</v>
      </c>
      <c r="N50">
        <v>0</v>
      </c>
      <c r="P50" s="132">
        <v>0</v>
      </c>
      <c r="Q50" s="132">
        <v>1.7899999999999999E-2</v>
      </c>
      <c r="W50" s="655"/>
      <c r="X50" s="885"/>
      <c r="Y50" s="885"/>
      <c r="Z50" s="885"/>
      <c r="AC50"/>
      <c r="AD50"/>
      <c r="AE50"/>
      <c r="AF50"/>
      <c r="AG50"/>
    </row>
    <row r="51" spans="1:33" ht="21.95" customHeight="1" x14ac:dyDescent="0.25">
      <c r="A51" s="50"/>
      <c r="B51" s="51"/>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T51" s="48"/>
      <c r="W51" s="655"/>
      <c r="X51" s="885"/>
      <c r="Y51" s="885"/>
    </row>
    <row r="52" spans="1:33" ht="21.95" customHeight="1" x14ac:dyDescent="0.25">
      <c r="A52" s="50"/>
      <c r="B52" s="50"/>
      <c r="C52" s="50"/>
      <c r="D52"/>
      <c r="E52" s="22" t="s">
        <v>1280</v>
      </c>
      <c r="F52" s="2">
        <v>28.88</v>
      </c>
      <c r="G52" s="2">
        <v>28.88</v>
      </c>
      <c r="H52">
        <v>0</v>
      </c>
      <c r="I52" s="2">
        <v>0</v>
      </c>
      <c r="J52" s="2">
        <v>0</v>
      </c>
      <c r="K52" s="2">
        <v>863.92000000000007</v>
      </c>
      <c r="L52" s="132">
        <v>0</v>
      </c>
      <c r="M52" s="2">
        <v>863.92000000000007</v>
      </c>
      <c r="N52">
        <v>0</v>
      </c>
      <c r="P52" s="132">
        <v>0</v>
      </c>
      <c r="Q52" s="132">
        <v>-5.1000000000000004E-3</v>
      </c>
      <c r="T52" s="48"/>
      <c r="W52" s="655"/>
      <c r="X52" s="885"/>
      <c r="Y52" s="885"/>
    </row>
    <row r="53" spans="1:33" ht="21.95" customHeight="1" x14ac:dyDescent="0.25">
      <c r="A53" s="50"/>
      <c r="B53" s="50"/>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T53" s="48"/>
      <c r="W53" s="655"/>
      <c r="X53" s="885"/>
      <c r="Y53" s="885"/>
    </row>
    <row r="54" spans="1:33" ht="21.95" customHeight="1" x14ac:dyDescent="0.25">
      <c r="A54" s="150"/>
      <c r="B54" s="50"/>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c r="Z54" s="885"/>
      <c r="AC54"/>
      <c r="AD54"/>
      <c r="AE54"/>
      <c r="AF54"/>
      <c r="AG54"/>
    </row>
    <row r="55" spans="1:33" ht="21.95" customHeight="1" x14ac:dyDescent="0.25">
      <c r="A55" s="50"/>
      <c r="B55" s="51"/>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W55" s="655"/>
      <c r="X55" s="885"/>
      <c r="Y55" s="885"/>
    </row>
    <row r="56" spans="1:33" ht="21.95" customHeight="1" x14ac:dyDescent="0.25">
      <c r="A56" s="50"/>
      <c r="B56" s="51"/>
      <c r="C56" s="51"/>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T56" s="48"/>
      <c r="W56" s="655"/>
      <c r="X56" s="885"/>
      <c r="Y56" s="885"/>
    </row>
    <row r="57" spans="1:33" ht="21.95" customHeight="1" x14ac:dyDescent="0.25">
      <c r="A57" s="50"/>
      <c r="B57" s="51"/>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W57" s="655"/>
      <c r="X57" s="885"/>
      <c r="Y57" s="885"/>
      <c r="Z57" s="885"/>
    </row>
    <row r="58" spans="1:33" ht="21.95" customHeight="1" x14ac:dyDescent="0.25">
      <c r="A58" s="50"/>
      <c r="B58" s="51"/>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T58" s="48"/>
      <c r="W58" s="655"/>
      <c r="X58" s="885"/>
      <c r="Y58" s="885"/>
    </row>
    <row r="59" spans="1:33" ht="21.95" customHeight="1" x14ac:dyDescent="0.25">
      <c r="A59" s="50"/>
      <c r="B59" s="50"/>
      <c r="C59" s="51"/>
      <c r="D59"/>
      <c r="E59" s="22" t="s">
        <v>1366</v>
      </c>
      <c r="F59" s="2">
        <v>46.66</v>
      </c>
      <c r="G59" s="2">
        <v>46.66</v>
      </c>
      <c r="H59">
        <v>0</v>
      </c>
      <c r="I59" s="2">
        <v>0</v>
      </c>
      <c r="J59" s="2">
        <v>0</v>
      </c>
      <c r="K59" s="2">
        <v>469.9399999999996</v>
      </c>
      <c r="L59" s="132">
        <v>0</v>
      </c>
      <c r="M59" s="2">
        <v>469.9399999999996</v>
      </c>
      <c r="N59">
        <v>0</v>
      </c>
      <c r="P59" s="132">
        <v>7.286755250750108E-3</v>
      </c>
      <c r="Q59" s="132">
        <v>-8.6999999999999994E-3</v>
      </c>
      <c r="T59" s="48"/>
      <c r="W59" s="655"/>
      <c r="X59" s="885"/>
      <c r="Y59" s="885"/>
    </row>
    <row r="60" spans="1:33" ht="21.95" customHeight="1" x14ac:dyDescent="0.25">
      <c r="A60" s="51"/>
      <c r="B60" s="150"/>
      <c r="C60" s="270"/>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T60" s="48"/>
      <c r="W60" s="655"/>
      <c r="X60" s="885"/>
      <c r="Y60" s="885"/>
      <c r="Z60" s="885"/>
      <c r="AC60"/>
      <c r="AD60"/>
      <c r="AE60" s="2"/>
      <c r="AF60"/>
      <c r="AG60"/>
    </row>
    <row r="61" spans="1:33" ht="21.95" customHeight="1" x14ac:dyDescent="0.25">
      <c r="A61" s="50"/>
      <c r="B61" s="51"/>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T61" s="48"/>
      <c r="W61" s="655"/>
      <c r="X61" s="885"/>
      <c r="Y61" s="885"/>
    </row>
    <row r="62" spans="1:33" ht="21.95" customHeight="1" x14ac:dyDescent="0.25">
      <c r="A62" s="50"/>
      <c r="B62" s="51"/>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0"/>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T63" s="48"/>
      <c r="W63" s="655"/>
      <c r="X63" s="885"/>
      <c r="Y63" s="885"/>
    </row>
    <row r="64" spans="1:33" ht="21.95" customHeight="1" x14ac:dyDescent="0.25">
      <c r="A64" s="50"/>
      <c r="B64" s="50"/>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T64" s="48"/>
      <c r="W64" s="655"/>
      <c r="X64" s="885"/>
      <c r="Y64" s="885"/>
      <c r="Z64" s="885"/>
    </row>
    <row r="65" spans="1:33" ht="21.95" customHeight="1" x14ac:dyDescent="0.25">
      <c r="A65" s="50"/>
      <c r="B65" s="51"/>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W65" s="655"/>
      <c r="X65" s="885"/>
      <c r="Y65" s="885"/>
    </row>
    <row r="66" spans="1:33" ht="21.95" customHeight="1" x14ac:dyDescent="0.25">
      <c r="A66" s="51"/>
      <c r="B66" s="51"/>
      <c r="C66" s="51"/>
      <c r="D66"/>
      <c r="E66" s="22" t="s">
        <v>932</v>
      </c>
      <c r="F66" s="2">
        <v>43.18</v>
      </c>
      <c r="G66" s="2">
        <v>43.18</v>
      </c>
      <c r="H66">
        <v>0</v>
      </c>
      <c r="I66" s="2">
        <v>0</v>
      </c>
      <c r="J66" s="2">
        <v>0</v>
      </c>
      <c r="K66" s="2">
        <v>1966.5599999999977</v>
      </c>
      <c r="L66" s="132">
        <v>0</v>
      </c>
      <c r="M66" s="2">
        <v>1966.5599999999977</v>
      </c>
      <c r="N66">
        <v>0</v>
      </c>
      <c r="O66" t="s">
        <v>1361</v>
      </c>
      <c r="P66" s="132">
        <v>1.7600741083835109E-2</v>
      </c>
      <c r="Q66" s="132">
        <v>1.11E-2</v>
      </c>
      <c r="R66" s="2">
        <v>17.271999999999998</v>
      </c>
      <c r="S66" s="29">
        <v>43366</v>
      </c>
      <c r="T66" s="48"/>
      <c r="W66" s="655"/>
      <c r="X66" s="885"/>
      <c r="Y66" s="885"/>
    </row>
    <row r="67" spans="1:33" ht="21.95" customHeight="1" x14ac:dyDescent="0.25">
      <c r="A67" s="50"/>
      <c r="B67" s="50"/>
      <c r="C67" s="51"/>
      <c r="D67"/>
      <c r="E67" s="22" t="s">
        <v>933</v>
      </c>
      <c r="F67" s="2">
        <v>41.05</v>
      </c>
      <c r="G67" s="2">
        <v>41.05</v>
      </c>
      <c r="H67">
        <v>0</v>
      </c>
      <c r="I67" s="2">
        <v>0</v>
      </c>
      <c r="J67" s="2">
        <v>0</v>
      </c>
      <c r="K67" s="2">
        <v>500.88000000000011</v>
      </c>
      <c r="L67" s="132">
        <v>0</v>
      </c>
      <c r="M67" s="2">
        <v>500.88000000000011</v>
      </c>
      <c r="N67">
        <v>0</v>
      </c>
      <c r="P67" s="132">
        <v>1.5590742996345922E-2</v>
      </c>
      <c r="Q67" s="132">
        <v>6.7000000000000002E-3</v>
      </c>
      <c r="R67" s="2">
        <v>5.5623306233062326</v>
      </c>
      <c r="V67" s="2"/>
      <c r="W67" s="655"/>
      <c r="X67" s="885"/>
      <c r="Y67" s="885"/>
    </row>
    <row r="68" spans="1:33" ht="21.95" customHeight="1" x14ac:dyDescent="0.25">
      <c r="A68" s="50"/>
      <c r="B68" s="51"/>
      <c r="C68" s="51"/>
      <c r="D68"/>
      <c r="E68" s="22" t="s">
        <v>17</v>
      </c>
      <c r="F68" s="2">
        <v>0</v>
      </c>
      <c r="G68" s="2">
        <v>0</v>
      </c>
      <c r="H68">
        <v>0</v>
      </c>
      <c r="I68" s="2">
        <v>0</v>
      </c>
      <c r="J68" s="2">
        <v>0</v>
      </c>
      <c r="K68" s="2">
        <v>-20818.210000000079</v>
      </c>
      <c r="M68" s="2">
        <v>-20818.210000000079</v>
      </c>
      <c r="N68">
        <v>0</v>
      </c>
      <c r="P68" s="132">
        <v>0</v>
      </c>
      <c r="Q68" s="132">
        <v>0</v>
      </c>
      <c r="W68" s="655"/>
      <c r="X68" s="885"/>
      <c r="Y68" s="885"/>
      <c r="Z68" s="885"/>
    </row>
    <row r="69" spans="1:33" ht="21.95" customHeight="1" x14ac:dyDescent="0.25">
      <c r="A69" s="51"/>
      <c r="B69" s="51"/>
      <c r="C69" s="51"/>
      <c r="D69" s="703"/>
      <c r="E69" s="22" t="s">
        <v>892</v>
      </c>
      <c r="F69" s="2">
        <v>258.88</v>
      </c>
      <c r="G69" s="2">
        <v>258.88</v>
      </c>
      <c r="H69">
        <v>0</v>
      </c>
      <c r="I69" s="2">
        <v>0</v>
      </c>
      <c r="J69" s="2">
        <v>0</v>
      </c>
      <c r="K69" s="2">
        <v>423.00000000000364</v>
      </c>
      <c r="L69" s="132">
        <v>0</v>
      </c>
      <c r="M69" s="2">
        <v>423.00000000000364</v>
      </c>
      <c r="N69">
        <v>0</v>
      </c>
      <c r="P69" s="132">
        <v>1.9900000000000001E-2</v>
      </c>
      <c r="Q69" s="132">
        <v>1.18E-2</v>
      </c>
      <c r="R69" s="2">
        <v>16.34</v>
      </c>
      <c r="W69" s="655"/>
      <c r="X69" s="885"/>
      <c r="Y69" s="885"/>
    </row>
    <row r="70" spans="1:33" ht="21.95" customHeight="1" x14ac:dyDescent="0.25">
      <c r="A70" s="50"/>
      <c r="B70" s="50"/>
      <c r="C70" s="51"/>
      <c r="D70"/>
      <c r="E70" s="22" t="s">
        <v>300</v>
      </c>
      <c r="F70" s="2">
        <v>219.34</v>
      </c>
      <c r="G70" s="2">
        <v>219.34</v>
      </c>
      <c r="H70">
        <v>0</v>
      </c>
      <c r="I70" s="2">
        <v>0</v>
      </c>
      <c r="J70" s="2">
        <v>0</v>
      </c>
      <c r="K70" s="2">
        <v>0</v>
      </c>
      <c r="L70" s="132">
        <v>0</v>
      </c>
      <c r="M70" s="2">
        <v>720.56000000000131</v>
      </c>
      <c r="N70">
        <v>0</v>
      </c>
      <c r="P70" s="132">
        <v>0</v>
      </c>
      <c r="Q70" s="132">
        <v>1.83E-2</v>
      </c>
      <c r="W70" s="655"/>
      <c r="X70" s="885"/>
      <c r="Y70" s="885"/>
    </row>
    <row r="71" spans="1:33" ht="21.95" customHeight="1" x14ac:dyDescent="0.25">
      <c r="A71" s="50"/>
      <c r="B71" s="50"/>
      <c r="C71" s="51"/>
      <c r="D71"/>
      <c r="E71" s="22" t="s">
        <v>668</v>
      </c>
      <c r="F71" s="2">
        <v>51.39</v>
      </c>
      <c r="G71" s="2">
        <v>51.39</v>
      </c>
      <c r="H71">
        <v>0</v>
      </c>
      <c r="I71" s="2">
        <v>0</v>
      </c>
      <c r="J71" s="2">
        <v>0</v>
      </c>
      <c r="K71" s="2">
        <v>0</v>
      </c>
      <c r="L71" s="132">
        <v>0</v>
      </c>
      <c r="M71" s="2">
        <v>329.55999999999949</v>
      </c>
      <c r="N71">
        <v>0</v>
      </c>
      <c r="P71" s="132">
        <v>1.78E-2</v>
      </c>
      <c r="Q71" s="132">
        <v>2.1499999999999998E-2</v>
      </c>
      <c r="W71" s="655"/>
      <c r="X71" s="885"/>
      <c r="Y71" s="885"/>
      <c r="AC71"/>
      <c r="AD71"/>
      <c r="AE71"/>
      <c r="AF71"/>
      <c r="AG71"/>
    </row>
    <row r="72" spans="1:33" ht="21.95" customHeight="1" x14ac:dyDescent="0.25">
      <c r="A72" s="50"/>
      <c r="B72" s="50"/>
      <c r="C72" s="51"/>
      <c r="D72"/>
      <c r="E72" s="22" t="s">
        <v>711</v>
      </c>
      <c r="F72" s="2">
        <v>50.48</v>
      </c>
      <c r="G72" s="2">
        <v>50.48</v>
      </c>
      <c r="H72">
        <v>0</v>
      </c>
      <c r="I72" s="2">
        <v>0</v>
      </c>
      <c r="J72" s="2">
        <v>0</v>
      </c>
      <c r="K72" s="2">
        <v>2113.4099999999889</v>
      </c>
      <c r="L72" s="132">
        <v>0</v>
      </c>
      <c r="M72" s="2">
        <v>2113.4099999999889</v>
      </c>
      <c r="N72">
        <v>0</v>
      </c>
      <c r="P72" s="132">
        <v>3.1695721077654518E-2</v>
      </c>
      <c r="Q72" s="132">
        <v>4.1000000000000003E-3</v>
      </c>
      <c r="R72" s="2">
        <v>8.4485355648535556</v>
      </c>
      <c r="S72" s="29">
        <v>43317</v>
      </c>
      <c r="T72" s="48"/>
      <c r="W72" s="655"/>
      <c r="X72" s="885"/>
      <c r="Y72" s="885"/>
      <c r="AC72"/>
      <c r="AD72"/>
      <c r="AE72"/>
      <c r="AF72"/>
      <c r="AG72"/>
    </row>
    <row r="73" spans="1:33" ht="21.95" customHeight="1" x14ac:dyDescent="0.25">
      <c r="A73" s="50"/>
      <c r="B73" s="50"/>
      <c r="C73" s="51"/>
      <c r="D73"/>
      <c r="E73" s="22" t="s">
        <v>920</v>
      </c>
      <c r="F73" s="2">
        <v>38.799999999999997</v>
      </c>
      <c r="G73" s="2">
        <v>38.799999999999997</v>
      </c>
      <c r="H73">
        <v>0</v>
      </c>
      <c r="I73" s="2">
        <v>0</v>
      </c>
      <c r="J73" s="2">
        <v>0</v>
      </c>
      <c r="K73" s="2">
        <v>2227.6699999999946</v>
      </c>
      <c r="L73" s="132">
        <v>0</v>
      </c>
      <c r="M73" s="2">
        <v>2227.6699999999946</v>
      </c>
      <c r="N73">
        <v>0</v>
      </c>
      <c r="O73" t="s">
        <v>1251</v>
      </c>
      <c r="P73" s="132">
        <v>3.5567010309278349E-2</v>
      </c>
      <c r="Q73" s="132">
        <v>1.7600000000000001E-2</v>
      </c>
      <c r="R73" s="2">
        <v>8.8181818181818166</v>
      </c>
      <c r="S73" s="29">
        <v>43314</v>
      </c>
      <c r="W73" s="655"/>
      <c r="X73" s="885"/>
      <c r="Y73" s="885"/>
    </row>
    <row r="74" spans="1:33" ht="21.95" customHeight="1" x14ac:dyDescent="0.25">
      <c r="A74" s="50"/>
      <c r="B74" s="51"/>
      <c r="C74" s="51"/>
      <c r="D74"/>
      <c r="E74" s="22" t="s">
        <v>55</v>
      </c>
      <c r="F74" s="2">
        <v>63.14</v>
      </c>
      <c r="G74" s="2">
        <v>63.14</v>
      </c>
      <c r="H74">
        <v>0</v>
      </c>
      <c r="I74" s="2">
        <v>0</v>
      </c>
      <c r="J74" s="2">
        <v>0</v>
      </c>
      <c r="K74" s="2">
        <v>113.94999999999982</v>
      </c>
      <c r="L74" s="132">
        <v>0</v>
      </c>
      <c r="M74" s="2">
        <v>924.07999999998992</v>
      </c>
      <c r="N74">
        <v>0</v>
      </c>
      <c r="O74" t="s">
        <v>1169</v>
      </c>
      <c r="P74" s="132">
        <v>3.2942667089008552E-2</v>
      </c>
      <c r="Q74" s="132">
        <v>1.0800000000000001E-2</v>
      </c>
      <c r="R74" s="2">
        <v>9.7739938080495357</v>
      </c>
      <c r="W74" s="655"/>
      <c r="X74" s="885"/>
      <c r="Y74" s="885"/>
    </row>
    <row r="75" spans="1:33" ht="21.95" customHeight="1" x14ac:dyDescent="0.25">
      <c r="A75" s="50"/>
      <c r="B75" s="50"/>
      <c r="C75" s="51"/>
      <c r="D75"/>
      <c r="E75" s="22" t="s">
        <v>824</v>
      </c>
      <c r="F75" s="2">
        <v>114.37</v>
      </c>
      <c r="G75" s="2">
        <v>114.37</v>
      </c>
      <c r="H75">
        <v>0</v>
      </c>
      <c r="I75" s="2">
        <v>0</v>
      </c>
      <c r="J75" s="2">
        <v>0</v>
      </c>
      <c r="K75" s="2">
        <v>1468.9799999999996</v>
      </c>
      <c r="L75" s="132">
        <v>0</v>
      </c>
      <c r="M75" s="2">
        <v>1468.9799999999996</v>
      </c>
      <c r="N75">
        <v>0</v>
      </c>
      <c r="O75" t="s">
        <v>1370</v>
      </c>
      <c r="P75" s="132">
        <v>1.9935297717933023E-2</v>
      </c>
      <c r="Q75" s="132">
        <v>2.5100000000000001E-2</v>
      </c>
      <c r="R75" s="2">
        <v>24.02731092436975</v>
      </c>
      <c r="T75" s="48"/>
      <c r="W75" s="655"/>
      <c r="X75" s="885"/>
      <c r="Y75" s="885"/>
    </row>
    <row r="76" spans="1:33" ht="21.95" customHeight="1" x14ac:dyDescent="0.25">
      <c r="A76" s="58"/>
      <c r="B76" s="59"/>
      <c r="C76" s="58"/>
      <c r="D76"/>
      <c r="E76" s="22" t="s">
        <v>193</v>
      </c>
      <c r="F76" s="2">
        <v>22.66</v>
      </c>
      <c r="G76" s="2">
        <v>22.66</v>
      </c>
      <c r="H76">
        <v>0</v>
      </c>
      <c r="I76" s="2">
        <v>0</v>
      </c>
      <c r="J76" s="2">
        <v>0</v>
      </c>
      <c r="K76" s="2">
        <v>0</v>
      </c>
      <c r="L76" s="132">
        <v>0</v>
      </c>
      <c r="M76" s="2">
        <v>7328.5800000000963</v>
      </c>
      <c r="N76">
        <v>0</v>
      </c>
      <c r="P76" s="132">
        <v>2.4713150926743161E-2</v>
      </c>
      <c r="Q76" s="132">
        <v>7.2700000000000001E-2</v>
      </c>
      <c r="R76" s="2">
        <v>10.920481927710842</v>
      </c>
      <c r="S76" s="29">
        <v>43358</v>
      </c>
      <c r="W76" s="655"/>
      <c r="X76" s="885"/>
      <c r="Y76" s="885"/>
      <c r="Z76" s="885"/>
    </row>
    <row r="77" spans="1:33" ht="21.95" customHeight="1" x14ac:dyDescent="0.25">
      <c r="A77" s="50"/>
      <c r="B77" s="50"/>
      <c r="C77" s="51"/>
      <c r="D77"/>
      <c r="E77" s="22" t="s">
        <v>919</v>
      </c>
      <c r="F77" s="2">
        <v>254.84</v>
      </c>
      <c r="G77" s="2">
        <v>254.84</v>
      </c>
      <c r="H77">
        <v>0</v>
      </c>
      <c r="I77" s="2">
        <v>0</v>
      </c>
      <c r="J77" s="2">
        <v>0</v>
      </c>
      <c r="K77" s="2">
        <v>725.41999999999462</v>
      </c>
      <c r="L77" s="132">
        <v>0</v>
      </c>
      <c r="M77" s="2">
        <v>725.41999999999462</v>
      </c>
      <c r="N77">
        <v>0</v>
      </c>
      <c r="O77" t="s">
        <v>1369</v>
      </c>
      <c r="P77" s="132">
        <v>7.5341390676502903E-3</v>
      </c>
      <c r="Q77" s="132">
        <v>1.12E-2</v>
      </c>
      <c r="R77" s="2">
        <v>29.563805104408356</v>
      </c>
      <c r="S77" s="29">
        <v>43426</v>
      </c>
      <c r="T77" s="48"/>
      <c r="W77" s="655"/>
      <c r="X77" s="885"/>
      <c r="Y77" s="885"/>
    </row>
    <row r="78" spans="1:33" ht="21.95" customHeight="1" x14ac:dyDescent="0.25">
      <c r="A78" s="50"/>
      <c r="B78" s="50"/>
      <c r="C78" s="51"/>
      <c r="D78"/>
      <c r="E78" s="22" t="s">
        <v>897</v>
      </c>
      <c r="F78" s="2">
        <v>91.67</v>
      </c>
      <c r="G78" s="2">
        <v>91.67</v>
      </c>
      <c r="H78">
        <v>0</v>
      </c>
      <c r="I78" s="2">
        <v>0</v>
      </c>
      <c r="J78" s="2">
        <v>0</v>
      </c>
      <c r="K78" s="2">
        <v>870.23999999999796</v>
      </c>
      <c r="L78" s="132">
        <v>0</v>
      </c>
      <c r="M78" s="2">
        <v>870.23999999999796</v>
      </c>
      <c r="N78">
        <v>0</v>
      </c>
      <c r="P78" s="132">
        <v>1.0472346460128722E-2</v>
      </c>
      <c r="Q78" s="132">
        <v>1.18E-2</v>
      </c>
      <c r="R78" s="2">
        <v>25.822535211267606</v>
      </c>
      <c r="T78" s="48"/>
      <c r="W78" s="655"/>
      <c r="X78" s="885"/>
      <c r="Y78" s="885"/>
    </row>
    <row r="79" spans="1:33" ht="21.95" customHeight="1" x14ac:dyDescent="0.25">
      <c r="A79" s="50"/>
      <c r="B79" s="50"/>
      <c r="C79" s="51"/>
      <c r="D79"/>
      <c r="E79" s="22" t="s">
        <v>192</v>
      </c>
      <c r="F79" s="2">
        <v>80.28</v>
      </c>
      <c r="G79" s="2">
        <v>80.28</v>
      </c>
      <c r="H79">
        <v>0</v>
      </c>
      <c r="I79" s="2">
        <v>0</v>
      </c>
      <c r="J79" s="2">
        <v>0</v>
      </c>
      <c r="K79" s="2">
        <v>0</v>
      </c>
      <c r="L79" s="132">
        <v>0</v>
      </c>
      <c r="M79" s="2">
        <v>785.90999999999985</v>
      </c>
      <c r="N79">
        <v>0</v>
      </c>
      <c r="P79" s="132">
        <v>1.29E-2</v>
      </c>
      <c r="Q79" s="132">
        <v>1.12E-2</v>
      </c>
      <c r="V79" s="2"/>
      <c r="W79" s="655"/>
      <c r="X79" s="885"/>
      <c r="Y79" s="885"/>
    </row>
    <row r="80" spans="1:33" ht="21.95" customHeight="1" x14ac:dyDescent="0.25">
      <c r="A80" s="50"/>
      <c r="B80" s="50"/>
      <c r="C80" s="51"/>
      <c r="D80"/>
      <c r="E80" s="22" t="s">
        <v>22</v>
      </c>
      <c r="F80" s="2">
        <v>59.82</v>
      </c>
      <c r="G80" s="2">
        <v>59.82</v>
      </c>
      <c r="H80">
        <v>0</v>
      </c>
      <c r="I80" s="2">
        <v>0</v>
      </c>
      <c r="J80" s="2">
        <v>0</v>
      </c>
      <c r="K80" s="2">
        <v>0</v>
      </c>
      <c r="L80" s="132">
        <v>0</v>
      </c>
      <c r="M80" s="2">
        <v>3178.8000000000466</v>
      </c>
      <c r="N80">
        <v>0</v>
      </c>
      <c r="P80" s="132">
        <v>2.07E-2</v>
      </c>
      <c r="Q80" s="132">
        <v>3.0000000000000001E-3</v>
      </c>
      <c r="T80" s="48"/>
      <c r="W80" s="655"/>
      <c r="X80" s="885"/>
      <c r="Y80" s="885"/>
    </row>
    <row r="81" spans="1:33" ht="21.95" customHeight="1" x14ac:dyDescent="0.25">
      <c r="A81" s="50"/>
      <c r="B81" s="51"/>
      <c r="C81" s="51"/>
      <c r="D81"/>
      <c r="E81" s="22" t="s">
        <v>200</v>
      </c>
      <c r="F81" s="2">
        <v>18.53</v>
      </c>
      <c r="G81" s="2">
        <v>18.53</v>
      </c>
      <c r="H81">
        <v>0</v>
      </c>
      <c r="I81" s="2">
        <v>0</v>
      </c>
      <c r="J81" s="2">
        <v>0</v>
      </c>
      <c r="K81" s="2">
        <v>0</v>
      </c>
      <c r="L81" s="132">
        <v>0</v>
      </c>
      <c r="M81" s="2">
        <v>555.54</v>
      </c>
      <c r="N81">
        <v>0</v>
      </c>
      <c r="P81" s="132">
        <v>0</v>
      </c>
      <c r="Q81" s="132">
        <v>4.7999999999999996E-3</v>
      </c>
      <c r="T81" s="48"/>
      <c r="W81" s="655"/>
      <c r="X81" s="885"/>
      <c r="Y81" s="885"/>
    </row>
    <row r="82" spans="1:33" ht="21.95" customHeight="1" x14ac:dyDescent="0.25">
      <c r="A82" s="50"/>
      <c r="B82" s="51"/>
      <c r="C82" s="51"/>
      <c r="D82"/>
      <c r="E82" s="22" t="s">
        <v>219</v>
      </c>
      <c r="F82" s="2">
        <v>51.55</v>
      </c>
      <c r="G82" s="2">
        <v>51.55</v>
      </c>
      <c r="H82">
        <v>0</v>
      </c>
      <c r="I82" s="2">
        <v>0</v>
      </c>
      <c r="J82" s="2">
        <v>0</v>
      </c>
      <c r="K82" s="2">
        <v>0</v>
      </c>
      <c r="L82" s="132">
        <v>0</v>
      </c>
      <c r="M82" s="2">
        <v>257.64999999999964</v>
      </c>
      <c r="N82">
        <v>0</v>
      </c>
      <c r="P82" s="132">
        <v>0</v>
      </c>
      <c r="Q82" s="132">
        <v>4.4999999999999997E-3</v>
      </c>
      <c r="W82" s="655"/>
      <c r="X82" s="885"/>
      <c r="Y82" s="885"/>
    </row>
    <row r="83" spans="1:33" ht="21.95" customHeight="1" x14ac:dyDescent="0.25">
      <c r="A83" s="50"/>
      <c r="B83" s="50"/>
      <c r="C83" s="51"/>
      <c r="D83"/>
      <c r="E83" s="22" t="s">
        <v>34</v>
      </c>
      <c r="F83" s="2">
        <v>43.55</v>
      </c>
      <c r="G83" s="2">
        <v>43.55</v>
      </c>
      <c r="H83">
        <v>0</v>
      </c>
      <c r="I83" s="2">
        <v>0</v>
      </c>
      <c r="J83" s="2">
        <v>0</v>
      </c>
      <c r="K83" s="2">
        <v>0</v>
      </c>
      <c r="L83" s="132">
        <v>0</v>
      </c>
      <c r="M83" s="2">
        <v>21137.586999999941</v>
      </c>
      <c r="N83">
        <v>0</v>
      </c>
      <c r="P83" s="132">
        <v>0</v>
      </c>
      <c r="Q83" s="132">
        <v>5.1000000000000004E-3</v>
      </c>
      <c r="W83" s="655"/>
      <c r="X83" s="885"/>
      <c r="Y83" s="885"/>
    </row>
    <row r="84" spans="1:33" ht="21.95" customHeight="1" x14ac:dyDescent="0.25">
      <c r="A84" s="50"/>
      <c r="B84" s="50"/>
      <c r="C84" s="51"/>
      <c r="D84"/>
      <c r="E84" s="22" t="s">
        <v>171</v>
      </c>
      <c r="F84" s="2">
        <v>38.99</v>
      </c>
      <c r="G84" s="2">
        <v>38.99</v>
      </c>
      <c r="H84">
        <v>0</v>
      </c>
      <c r="I84" s="2">
        <v>0</v>
      </c>
      <c r="J84" s="2">
        <v>0</v>
      </c>
      <c r="K84" s="2">
        <v>0</v>
      </c>
      <c r="L84" s="132">
        <v>0</v>
      </c>
      <c r="M84" s="2">
        <v>119.92000000000053</v>
      </c>
      <c r="N84">
        <v>0</v>
      </c>
      <c r="P84" s="132">
        <v>3.6400000000000002E-2</v>
      </c>
      <c r="Q84" s="132">
        <v>1.38E-2</v>
      </c>
      <c r="T84" s="48"/>
      <c r="W84" s="655"/>
      <c r="X84" s="885"/>
      <c r="Y84" s="885"/>
      <c r="Z84" s="885"/>
    </row>
    <row r="85" spans="1:33" ht="21.95" customHeight="1" x14ac:dyDescent="0.25">
      <c r="A85" s="50"/>
      <c r="B85" s="51"/>
      <c r="C85" s="51"/>
      <c r="D85"/>
      <c r="E85" s="22" t="s">
        <v>27</v>
      </c>
      <c r="F85" s="2">
        <v>46.5</v>
      </c>
      <c r="G85" s="2">
        <v>46.5</v>
      </c>
      <c r="H85">
        <v>0</v>
      </c>
      <c r="I85" s="2">
        <v>0</v>
      </c>
      <c r="J85" s="2">
        <v>0</v>
      </c>
      <c r="K85" s="2">
        <v>0</v>
      </c>
      <c r="L85" s="132">
        <v>0</v>
      </c>
      <c r="M85" s="2">
        <v>1407.5400000000009</v>
      </c>
      <c r="N85">
        <v>0</v>
      </c>
      <c r="P85" s="132">
        <v>3.0200000000000001E-2</v>
      </c>
      <c r="Q85" s="132">
        <v>3.8999999999999998E-3</v>
      </c>
      <c r="W85" s="655"/>
      <c r="X85" s="885"/>
      <c r="Y85" s="885"/>
    </row>
    <row r="86" spans="1:33" ht="21.95" customHeight="1" x14ac:dyDescent="0.25">
      <c r="A86" s="50"/>
      <c r="B86" s="50"/>
      <c r="C86" s="51"/>
      <c r="D86"/>
      <c r="E86" s="22" t="s">
        <v>42</v>
      </c>
      <c r="F86" s="2">
        <v>166.25</v>
      </c>
      <c r="G86" s="2">
        <v>166.25</v>
      </c>
      <c r="H86">
        <v>0</v>
      </c>
      <c r="I86" s="2">
        <v>0</v>
      </c>
      <c r="J86" s="2">
        <v>0</v>
      </c>
      <c r="K86" s="2">
        <v>0</v>
      </c>
      <c r="L86" s="132">
        <v>0</v>
      </c>
      <c r="M86" s="2">
        <v>128.08999999999833</v>
      </c>
      <c r="N86">
        <v>0</v>
      </c>
      <c r="P86" s="132">
        <v>2.18E-2</v>
      </c>
      <c r="Q86" s="132">
        <v>1.0500000000000001E-2</v>
      </c>
      <c r="W86" s="655"/>
      <c r="X86" s="885"/>
      <c r="Y86" s="885"/>
    </row>
    <row r="87" spans="1:33" ht="21.95" customHeight="1" x14ac:dyDescent="0.25">
      <c r="A87" s="50"/>
      <c r="B87" s="50"/>
      <c r="C87" s="51"/>
      <c r="D87"/>
      <c r="E87" s="22" t="s">
        <v>262</v>
      </c>
      <c r="F87" s="2">
        <v>50.48</v>
      </c>
      <c r="G87" s="2">
        <v>50.48</v>
      </c>
      <c r="H87">
        <v>0</v>
      </c>
      <c r="I87" s="2">
        <v>0</v>
      </c>
      <c r="J87" s="2">
        <v>0</v>
      </c>
      <c r="K87" s="2">
        <v>0</v>
      </c>
      <c r="L87" s="132">
        <v>0</v>
      </c>
      <c r="M87" s="2">
        <v>427.92000000000007</v>
      </c>
      <c r="N87">
        <v>0</v>
      </c>
      <c r="P87" s="132">
        <v>0</v>
      </c>
      <c r="Q87" s="132">
        <v>9.2999999999999992E-3</v>
      </c>
      <c r="W87" s="655"/>
      <c r="X87" s="885"/>
      <c r="Y87" s="885"/>
    </row>
    <row r="88" spans="1:33" ht="21.95" customHeight="1" x14ac:dyDescent="0.25">
      <c r="A88" s="50"/>
      <c r="B88" s="50"/>
      <c r="C88" s="51"/>
      <c r="D88"/>
      <c r="E88" s="22" t="s">
        <v>169</v>
      </c>
      <c r="F88" s="2">
        <v>76.66</v>
      </c>
      <c r="G88" s="2">
        <v>76.66</v>
      </c>
      <c r="H88">
        <v>0</v>
      </c>
      <c r="I88" s="2">
        <v>0</v>
      </c>
      <c r="J88" s="2">
        <v>0</v>
      </c>
      <c r="K88" s="2">
        <v>0</v>
      </c>
      <c r="L88" s="132">
        <v>0</v>
      </c>
      <c r="M88" s="2">
        <v>1368.9000000000015</v>
      </c>
      <c r="N88">
        <v>0</v>
      </c>
      <c r="P88" s="132">
        <v>1.14E-2</v>
      </c>
      <c r="Q88" s="132">
        <v>-3.0000000000000001E-3</v>
      </c>
      <c r="T88" s="48"/>
      <c r="W88" s="655"/>
      <c r="X88" s="885"/>
      <c r="Y88" s="885"/>
    </row>
    <row r="89" spans="1:33" ht="21.95" customHeight="1" x14ac:dyDescent="0.25">
      <c r="A89" s="50"/>
      <c r="B89" s="50"/>
      <c r="C89" s="51"/>
      <c r="D89"/>
      <c r="E89" s="22" t="s">
        <v>8</v>
      </c>
      <c r="F89" s="2">
        <v>92.48</v>
      </c>
      <c r="G89" s="2">
        <v>92.48</v>
      </c>
      <c r="H89">
        <v>0</v>
      </c>
      <c r="I89" s="2">
        <v>0</v>
      </c>
      <c r="J89" s="2">
        <v>0</v>
      </c>
      <c r="K89" s="2">
        <v>0</v>
      </c>
      <c r="L89" s="132">
        <v>0</v>
      </c>
      <c r="M89" s="2">
        <v>121.94999999999982</v>
      </c>
      <c r="N89">
        <v>0</v>
      </c>
      <c r="P89" s="132">
        <v>1.67E-2</v>
      </c>
      <c r="Q89" s="132">
        <v>7.1999999999999998E-3</v>
      </c>
      <c r="T89" s="48"/>
      <c r="W89" s="655"/>
      <c r="X89" s="885"/>
      <c r="Y89" s="885"/>
    </row>
    <row r="90" spans="1:33" ht="21.95" customHeight="1" x14ac:dyDescent="0.25">
      <c r="A90" s="50"/>
      <c r="B90" s="50"/>
      <c r="C90" s="50"/>
      <c r="D90"/>
      <c r="E90" s="22" t="s">
        <v>218</v>
      </c>
      <c r="F90" s="2">
        <v>48.18</v>
      </c>
      <c r="G90" s="2">
        <v>48.18</v>
      </c>
      <c r="H90">
        <v>0</v>
      </c>
      <c r="I90" s="2">
        <v>0</v>
      </c>
      <c r="J90" s="2">
        <v>0</v>
      </c>
      <c r="K90" s="2">
        <v>0</v>
      </c>
      <c r="L90" s="132">
        <v>0</v>
      </c>
      <c r="M90" s="2">
        <v>4376.9599999999991</v>
      </c>
      <c r="N90">
        <v>0</v>
      </c>
      <c r="O90" t="s">
        <v>1170</v>
      </c>
      <c r="P90" s="132">
        <v>4.0899999999999999E-2</v>
      </c>
      <c r="Q90" s="132">
        <v>2.69E-2</v>
      </c>
      <c r="T90" s="48"/>
      <c r="W90" s="655"/>
      <c r="X90" s="885"/>
      <c r="Y90" s="885"/>
    </row>
    <row r="91" spans="1:33" ht="21.95" customHeight="1" x14ac:dyDescent="0.25">
      <c r="A91" s="50"/>
      <c r="B91" s="50"/>
      <c r="C91" s="51"/>
      <c r="D91"/>
      <c r="E91" s="22" t="s">
        <v>332</v>
      </c>
      <c r="F91" s="2">
        <v>84.21</v>
      </c>
      <c r="G91" s="2">
        <v>84.21</v>
      </c>
      <c r="H91">
        <v>0</v>
      </c>
      <c r="I91" s="2">
        <v>0</v>
      </c>
      <c r="J91" s="2">
        <v>0</v>
      </c>
      <c r="K91" s="2">
        <v>129.92000000000007</v>
      </c>
      <c r="L91" s="132">
        <v>0</v>
      </c>
      <c r="M91" s="2">
        <v>2190.3500000000004</v>
      </c>
      <c r="N91">
        <v>0</v>
      </c>
      <c r="P91" s="132">
        <v>4.3499999999999997E-2</v>
      </c>
      <c r="Q91" s="132">
        <v>1.61E-2</v>
      </c>
      <c r="R91" s="2">
        <v>16.04</v>
      </c>
      <c r="W91" s="655"/>
      <c r="X91" s="885"/>
      <c r="Y91" s="885"/>
      <c r="AC91"/>
      <c r="AD91"/>
      <c r="AE91"/>
      <c r="AF91"/>
      <c r="AG91"/>
    </row>
    <row r="92" spans="1:33" ht="21.95" customHeight="1" x14ac:dyDescent="0.25">
      <c r="A92" s="50"/>
      <c r="B92" s="50"/>
      <c r="C92" s="51"/>
      <c r="D92"/>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V92" s="2"/>
      <c r="W92" s="2"/>
      <c r="X92" s="885"/>
      <c r="Y92" s="885"/>
      <c r="AC92"/>
      <c r="AD92"/>
      <c r="AE92" s="2"/>
      <c r="AF92"/>
      <c r="AG92"/>
    </row>
    <row r="93" spans="1:33" ht="21.95" customHeight="1" x14ac:dyDescent="0.25">
      <c r="A93" s="50"/>
      <c r="B93" s="50"/>
      <c r="C93" s="51"/>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W93" s="655"/>
      <c r="X93" s="885"/>
      <c r="Y93" s="885"/>
    </row>
    <row r="94" spans="1:33" ht="21.95" customHeight="1" x14ac:dyDescent="0.25">
      <c r="A94" s="50"/>
      <c r="B94" s="50"/>
      <c r="C94" s="51"/>
      <c r="D94"/>
      <c r="E94" s="22" t="s">
        <v>1371</v>
      </c>
      <c r="F94" s="2">
        <v>28.24</v>
      </c>
      <c r="G94" s="2">
        <v>28.24</v>
      </c>
      <c r="H94">
        <v>0</v>
      </c>
      <c r="I94" s="2">
        <v>0</v>
      </c>
      <c r="J94" s="2">
        <v>0</v>
      </c>
      <c r="K94" s="2">
        <v>0</v>
      </c>
      <c r="L94" s="132">
        <v>0</v>
      </c>
      <c r="M94" s="2">
        <v>937.36999999999534</v>
      </c>
      <c r="N94">
        <v>0</v>
      </c>
      <c r="P94" s="132">
        <v>0</v>
      </c>
      <c r="Q94" s="132">
        <v>1.9099999999999999E-2</v>
      </c>
      <c r="W94" s="655"/>
      <c r="X94" s="885"/>
      <c r="Y94" s="885"/>
    </row>
    <row r="95" spans="1:33" ht="21.95" customHeight="1" x14ac:dyDescent="0.25">
      <c r="A95" s="50"/>
      <c r="B95" s="50"/>
      <c r="C95" s="51"/>
      <c r="D95"/>
      <c r="E95" s="22" t="s">
        <v>45</v>
      </c>
      <c r="F95" s="2">
        <v>103.22</v>
      </c>
      <c r="G95" s="2">
        <v>103.22</v>
      </c>
      <c r="H95">
        <v>0</v>
      </c>
      <c r="I95" s="2">
        <v>0</v>
      </c>
      <c r="J95" s="2">
        <v>0</v>
      </c>
      <c r="K95" s="2">
        <v>0</v>
      </c>
      <c r="L95" s="132">
        <v>0</v>
      </c>
      <c r="M95" s="2">
        <v>523.61999999999898</v>
      </c>
      <c r="N95">
        <v>0</v>
      </c>
      <c r="P95" s="132">
        <v>1.67E-2</v>
      </c>
      <c r="Q95" s="132">
        <v>7.4000000000000003E-3</v>
      </c>
      <c r="W95" s="655"/>
      <c r="X95" s="885"/>
      <c r="Y95" s="885"/>
    </row>
    <row r="96" spans="1:33" ht="21.95" customHeight="1" x14ac:dyDescent="0.25">
      <c r="A96" s="50"/>
      <c r="B96" s="50"/>
      <c r="C96" s="51"/>
      <c r="D96"/>
      <c r="E96" s="22" t="s">
        <v>47</v>
      </c>
      <c r="F96" s="2">
        <v>173</v>
      </c>
      <c r="G96" s="2">
        <v>173</v>
      </c>
      <c r="H96">
        <v>0</v>
      </c>
      <c r="I96" s="2">
        <v>0</v>
      </c>
      <c r="J96" s="2">
        <v>0</v>
      </c>
      <c r="K96" s="2">
        <v>0</v>
      </c>
      <c r="L96" s="132">
        <v>0</v>
      </c>
      <c r="M96" s="2">
        <v>-168.6200000000008</v>
      </c>
      <c r="N96">
        <v>0</v>
      </c>
      <c r="P96" s="132">
        <v>0</v>
      </c>
      <c r="Q96" s="132">
        <v>1.04E-2</v>
      </c>
      <c r="T96" s="48"/>
      <c r="W96" s="655"/>
      <c r="X96" s="885"/>
      <c r="Y96" s="885"/>
    </row>
    <row r="97" spans="1:33" ht="21.95" customHeight="1" x14ac:dyDescent="0.25">
      <c r="A97" s="50"/>
      <c r="B97" s="51"/>
      <c r="C97" s="51"/>
      <c r="D97"/>
      <c r="E97" s="22" t="s">
        <v>33</v>
      </c>
      <c r="F97" s="2">
        <v>273.77999999999997</v>
      </c>
      <c r="G97" s="2">
        <v>273.77999999999997</v>
      </c>
      <c r="H97">
        <v>0</v>
      </c>
      <c r="I97" s="2">
        <v>0</v>
      </c>
      <c r="J97" s="2">
        <v>0</v>
      </c>
      <c r="K97" s="2">
        <v>0</v>
      </c>
      <c r="L97" s="132">
        <v>0</v>
      </c>
      <c r="M97" s="2">
        <v>780.73999999999796</v>
      </c>
      <c r="N97">
        <v>0</v>
      </c>
      <c r="P97" s="132">
        <v>1.8599999999999998E-2</v>
      </c>
      <c r="Q97" s="132">
        <v>2.7000000000000001E-3</v>
      </c>
      <c r="W97" s="655"/>
      <c r="X97" s="885"/>
      <c r="Y97" s="885"/>
    </row>
    <row r="98" spans="1:33" ht="21.95" customHeight="1" x14ac:dyDescent="0.25">
      <c r="A98" s="50"/>
      <c r="B98" s="50"/>
      <c r="C98" s="51"/>
      <c r="D98"/>
      <c r="E98" s="22" t="s">
        <v>13</v>
      </c>
      <c r="F98" s="2">
        <v>82.94</v>
      </c>
      <c r="G98" s="2">
        <v>82.94</v>
      </c>
      <c r="H98">
        <v>0</v>
      </c>
      <c r="I98" s="2">
        <v>0</v>
      </c>
      <c r="J98" s="2">
        <v>0</v>
      </c>
      <c r="K98" s="2">
        <v>0</v>
      </c>
      <c r="L98" s="132">
        <v>0</v>
      </c>
      <c r="M98" s="2">
        <v>1461.5600000000013</v>
      </c>
      <c r="N98">
        <v>0</v>
      </c>
      <c r="P98" s="132">
        <v>0</v>
      </c>
      <c r="Q98" s="132">
        <v>6.7000000000000002E-3</v>
      </c>
      <c r="T98" s="48"/>
      <c r="W98" s="655"/>
      <c r="X98" s="885"/>
      <c r="Y98" s="885"/>
    </row>
    <row r="99" spans="1:33" ht="21.95" customHeight="1" x14ac:dyDescent="0.25">
      <c r="A99" s="51"/>
      <c r="B99" s="51"/>
      <c r="C99" s="51"/>
      <c r="D99"/>
      <c r="E99" s="22" t="s">
        <v>52</v>
      </c>
      <c r="F99" s="2">
        <v>43.19</v>
      </c>
      <c r="G99" s="2">
        <v>43.19</v>
      </c>
      <c r="H99">
        <v>0</v>
      </c>
      <c r="I99" s="2">
        <v>0</v>
      </c>
      <c r="J99" s="2">
        <v>0</v>
      </c>
      <c r="K99" s="2">
        <v>1824.2300000000032</v>
      </c>
      <c r="L99" s="132">
        <v>0</v>
      </c>
      <c r="M99" s="2">
        <v>2880.9700000000012</v>
      </c>
      <c r="N99">
        <v>0</v>
      </c>
      <c r="O99" t="s">
        <v>1368</v>
      </c>
      <c r="P99" s="132">
        <v>4.4084278768233391E-2</v>
      </c>
      <c r="Q99" s="132">
        <v>2.3599999999999999E-2</v>
      </c>
      <c r="R99" s="2">
        <v>8.8142857142857132</v>
      </c>
      <c r="S99" s="29">
        <v>43323</v>
      </c>
    </row>
    <row r="100" spans="1:33" ht="21.95" customHeight="1" x14ac:dyDescent="0.25">
      <c r="A100" s="50"/>
      <c r="B100" s="51"/>
      <c r="C100" s="51"/>
      <c r="D100"/>
      <c r="E100" s="22" t="s">
        <v>32</v>
      </c>
      <c r="F100" s="2">
        <v>58.04</v>
      </c>
      <c r="G100" s="2">
        <v>58.04</v>
      </c>
      <c r="H100">
        <v>0</v>
      </c>
      <c r="I100" s="2">
        <v>0</v>
      </c>
      <c r="J100" s="2">
        <v>0</v>
      </c>
      <c r="K100" s="2">
        <v>2229.1399999999994</v>
      </c>
      <c r="L100" s="132">
        <v>0</v>
      </c>
      <c r="M100" s="2">
        <v>3427.6099999999965</v>
      </c>
      <c r="N100">
        <v>0</v>
      </c>
      <c r="P100" s="132">
        <v>2.101998621640248E-2</v>
      </c>
      <c r="Q100" s="132">
        <v>-5.5999999999999999E-3</v>
      </c>
      <c r="R100" s="2">
        <v>10.504977375565611</v>
      </c>
      <c r="T100" s="48"/>
      <c r="W100" s="655"/>
      <c r="X100" s="885"/>
      <c r="Y100" s="885"/>
    </row>
    <row r="101" spans="1:33" ht="21.95" customHeight="1" x14ac:dyDescent="0.25">
      <c r="A101" s="50"/>
      <c r="B101" s="50"/>
      <c r="C101" s="51"/>
      <c r="D101"/>
      <c r="E101" s="22" t="s">
        <v>895</v>
      </c>
      <c r="F101" s="2">
        <v>34.97</v>
      </c>
      <c r="G101" s="2">
        <v>34.97</v>
      </c>
      <c r="H101">
        <v>0</v>
      </c>
      <c r="I101" s="2">
        <v>0</v>
      </c>
      <c r="J101" s="2">
        <v>0</v>
      </c>
      <c r="K101" s="2">
        <v>3232.7200000000012</v>
      </c>
      <c r="L101" s="132">
        <v>0</v>
      </c>
      <c r="M101" s="2">
        <v>3232.7200000000012</v>
      </c>
      <c r="N101">
        <v>0</v>
      </c>
      <c r="O101" t="s">
        <v>1363</v>
      </c>
      <c r="P101" s="132">
        <v>5.7191878753217046E-2</v>
      </c>
      <c r="Q101" s="132">
        <v>2.9999999999999997E-4</v>
      </c>
      <c r="R101" s="2">
        <v>9.9914285714285711</v>
      </c>
      <c r="S101" s="29">
        <v>43429</v>
      </c>
      <c r="W101" s="655"/>
      <c r="X101" s="885"/>
      <c r="Y101" s="885"/>
    </row>
    <row r="102" spans="1:33" ht="21.95" customHeight="1" x14ac:dyDescent="0.25">
      <c r="A102" s="50"/>
      <c r="B102" s="51"/>
      <c r="C102" s="51"/>
      <c r="D102"/>
      <c r="E102" s="22" t="s">
        <v>63</v>
      </c>
      <c r="F102" s="2">
        <v>135.19999999999999</v>
      </c>
      <c r="G102" s="2">
        <v>135.19999999999999</v>
      </c>
      <c r="H102">
        <v>0</v>
      </c>
      <c r="I102" s="2">
        <v>0</v>
      </c>
      <c r="J102" s="2">
        <v>0</v>
      </c>
      <c r="K102" s="2">
        <v>0</v>
      </c>
      <c r="L102" s="132">
        <v>0</v>
      </c>
      <c r="M102" s="2">
        <v>257.30999999999949</v>
      </c>
      <c r="N102">
        <v>0</v>
      </c>
      <c r="P102" s="132">
        <v>1.38E-2</v>
      </c>
      <c r="Q102" s="132">
        <v>2.1899999999999999E-2</v>
      </c>
      <c r="T102" s="48"/>
      <c r="W102" s="655"/>
      <c r="X102" s="885"/>
      <c r="Y102" s="885"/>
    </row>
    <row r="103" spans="1:33" ht="21.95" customHeight="1" x14ac:dyDescent="0.25">
      <c r="A103" s="50"/>
      <c r="B103" s="50"/>
      <c r="C103" s="51"/>
      <c r="D103" s="703"/>
      <c r="E103" s="22" t="s">
        <v>9</v>
      </c>
      <c r="F103" s="2">
        <v>0.78</v>
      </c>
      <c r="G103" s="2">
        <v>0.78</v>
      </c>
      <c r="H103">
        <v>0</v>
      </c>
      <c r="I103" s="2">
        <v>0</v>
      </c>
      <c r="J103" s="2">
        <v>0</v>
      </c>
      <c r="K103" s="2">
        <v>-8332.1133333333346</v>
      </c>
      <c r="L103" s="132">
        <v>0</v>
      </c>
      <c r="M103" s="2">
        <v>-7897.1833333333343</v>
      </c>
      <c r="N103">
        <v>0</v>
      </c>
      <c r="P103" s="132">
        <v>0.04</v>
      </c>
      <c r="Q103" s="132">
        <v>2.5899999999999999E-2</v>
      </c>
      <c r="T103" s="48"/>
      <c r="W103" s="655"/>
      <c r="X103" s="885"/>
      <c r="Y103" s="885"/>
    </row>
    <row r="104" spans="1:33" ht="21.95" customHeight="1" x14ac:dyDescent="0.25">
      <c r="A104" s="51"/>
      <c r="B104" s="150"/>
      <c r="C104" s="270"/>
      <c r="D104"/>
      <c r="E104" s="22" t="s">
        <v>671</v>
      </c>
      <c r="F104" s="2">
        <v>322.02999999999997</v>
      </c>
      <c r="G104" s="2">
        <v>322.02999999999997</v>
      </c>
      <c r="H104">
        <v>0</v>
      </c>
      <c r="I104" s="2">
        <v>0</v>
      </c>
      <c r="J104" s="2">
        <v>0</v>
      </c>
      <c r="K104" s="2">
        <v>4854.3499999999767</v>
      </c>
      <c r="L104" s="132">
        <v>0</v>
      </c>
      <c r="M104" s="2">
        <v>5079.1199999999772</v>
      </c>
      <c r="N104">
        <v>0</v>
      </c>
      <c r="O104" t="s">
        <v>1132</v>
      </c>
      <c r="P104" s="132">
        <v>0</v>
      </c>
      <c r="Q104" s="132">
        <v>2.2499999999999999E-2</v>
      </c>
      <c r="R104" s="2">
        <v>32.88705065359477</v>
      </c>
      <c r="S104" s="29">
        <v>43324</v>
      </c>
      <c r="W104" s="655"/>
      <c r="X104" s="885"/>
      <c r="Y104" s="885"/>
      <c r="AC104"/>
      <c r="AD104"/>
      <c r="AE104"/>
      <c r="AF104"/>
      <c r="AG104"/>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row>
    <row r="106" spans="1:33" ht="21.95" customHeight="1" x14ac:dyDescent="0.25">
      <c r="A106" s="50"/>
      <c r="B106" s="51"/>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W106" s="655"/>
      <c r="X106" s="885"/>
      <c r="Y106" s="885"/>
    </row>
    <row r="107" spans="1:33" ht="21.95" customHeight="1" x14ac:dyDescent="0.25">
      <c r="A107" s="51"/>
      <c r="B107" s="51"/>
      <c r="C107" s="51"/>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c r="AC107"/>
      <c r="AD107"/>
      <c r="AE107"/>
      <c r="AF107"/>
      <c r="AG107"/>
    </row>
    <row r="108" spans="1:33" ht="21.95" customHeight="1" x14ac:dyDescent="0.25">
      <c r="A108" s="50"/>
      <c r="B108" s="50"/>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c r="Z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1"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4" location="AYI!A1" display="AYI"/>
    <hyperlink ref="E23"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5" location="CVS!A1" display="CVS"/>
    <hyperlink ref="E51" location="FDX!A1" display="FDX"/>
    <hyperlink ref="E52" location="PPC!A1" display="PPC"/>
    <hyperlink ref="E53" location="SKX!A1" display="SKX"/>
    <hyperlink ref="E54" location="EOG!A1" display="EOG"/>
    <hyperlink ref="E55" location="CCL!A1" display="CCL"/>
    <hyperlink ref="E12" location="DD!A1" display="DD"/>
    <hyperlink ref="E14" location="DOW!A1" display="DOW"/>
    <hyperlink ref="E56" location="DVN!A1" display="DVN"/>
    <hyperlink ref="E57" location="ET!A1" display="ET"/>
    <hyperlink ref="E58" location="XRAY!A1" display="XRAY"/>
    <hyperlink ref="E59" location="ATVI!A1" display="ATVI"/>
    <hyperlink ref="E60" location="CRI!A1" display="CRI"/>
    <hyperlink ref="E61" location="PXD!A1" display="PXD"/>
    <hyperlink ref="E62" location="SLCA!A1" display="SLCA"/>
    <hyperlink ref="E63" location="XLP!A1" display="XLP"/>
    <hyperlink ref="E64" location="F!A1" display="F"/>
    <hyperlink ref="E65" location="JNJ!A1" display="JNJ"/>
    <hyperlink ref="E20"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21" location="GE!A1" display="GE"/>
    <hyperlink ref="E16" location="HSIC!A1" display="HSIC"/>
    <hyperlink ref="E8" location="IEMG!A1" display="IEMG"/>
    <hyperlink ref="E19" location="IPGP!A1" display="IPGP"/>
    <hyperlink ref="E25" location="IWM!A1" display="IWM"/>
    <hyperlink ref="E27" location="KBWY!A1" display="KBWY"/>
    <hyperlink ref="E7" location="KHC!A1" display="KHC"/>
    <hyperlink ref="E76" location="KR!A1" display="KR"/>
    <hyperlink ref="E77" location="MLM!A1" display="MLM"/>
    <hyperlink ref="E78" location="ICE!A1" display="ICE"/>
    <hyperlink ref="E79" location="NKE!A1" display="NKE"/>
    <hyperlink ref="E22" location="KWEB!A1" display="KWEB"/>
    <hyperlink ref="E9" location="MO!A1" display="MO"/>
    <hyperlink ref="E80" location="HES!A1" display="HES"/>
    <hyperlink ref="E5" location="MOS!A1" display="MOS"/>
    <hyperlink ref="E2" location="MRO!A1" display="MRO"/>
    <hyperlink ref="E81" location="MYL!A1" display="MYL"/>
    <hyperlink ref="E82" location="VGK!A1" display="VGK"/>
    <hyperlink ref="E83" location="MU!A1" display="MU"/>
    <hyperlink ref="E84" location="IP!A1" display="IP"/>
    <hyperlink ref="E85" location="INTC!A1" display="INTC"/>
    <hyperlink ref="E86" location="UNP!A1" display="UNP"/>
    <hyperlink ref="E87" location="NCLH!A1" display="NCLH"/>
    <hyperlink ref="E88" location="SWKS!A1" display="SWKS"/>
    <hyperlink ref="E89" location="CNI!A1" display="CNI"/>
    <hyperlink ref="E90" location="CF!A1" display="CF"/>
    <hyperlink ref="E91" location="TGT!A1" display="TGT"/>
    <hyperlink ref="E18" location="NWL!A1" display="NWL"/>
    <hyperlink ref="E13" location="PDCO!A1" display="PDCO"/>
    <hyperlink ref="E92" location="QQQ!A1" display="QQQ"/>
    <hyperlink ref="E93" location="SPY!A1" display="SPY"/>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01" location="T!A1" display="T"/>
    <hyperlink ref="E102" location="DIS!A1" display="DIS"/>
    <hyperlink ref="E103" location="FTR!A1" display="FTR"/>
    <hyperlink ref="E26" location="STNE!A1" display="STNE"/>
    <hyperlink ref="E3" location="TEVA!A1" display="TEVA"/>
    <hyperlink ref="E104" location="ULTA!A1" display="ULTA"/>
    <hyperlink ref="E10" location="UVE!A1" display="UVE"/>
    <hyperlink ref="E105" location="TIF!A1" display="TIF"/>
    <hyperlink ref="E106" location="TCEHY!A1" display="TCEHY"/>
    <hyperlink ref="E107" location="UTX!A1" display="UTX"/>
    <hyperlink ref="E108" location="UNH!A1" display="UNH"/>
    <hyperlink ref="E17"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1"/>
  <sheetViews>
    <sheetView zoomScaleNormal="100" workbookViewId="0">
      <pane ySplit="1" topLeftCell="A954" activePane="bottomLeft" state="frozen"/>
      <selection activeCell="M33" sqref="M33"/>
      <selection pane="bottomLeft" activeCell="U975" sqref="U97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74694.479999999981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sheetData>
  <conditionalFormatting sqref="L1:L2 L97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1">
    <cfRule type="colorScale" priority="1002">
      <colorScale>
        <cfvo type="min"/>
        <cfvo type="num" val="0"/>
        <cfvo type="max"/>
        <color rgb="FFF8696B"/>
        <color rgb="FFFFEB84"/>
        <color rgb="FF63BE7B"/>
      </colorScale>
    </cfRule>
  </conditionalFormatting>
  <conditionalFormatting sqref="G3:G971">
    <cfRule type="colorScale" priority="1004">
      <colorScale>
        <cfvo type="min"/>
        <cfvo type="num" val="0"/>
        <cfvo type="max"/>
        <color rgb="FFF8696B"/>
        <color rgb="FFFFEB84"/>
        <color rgb="FF63BE7B"/>
      </colorScale>
    </cfRule>
  </conditionalFormatting>
  <conditionalFormatting sqref="L3:L97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67" activePane="bottomLeft" state="frozen"/>
      <selection activeCell="M33" sqref="M33"/>
      <selection pane="bottomLeft" activeCell="S280" sqref="S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75601.27466666828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74694.484666668344</v>
      </c>
      <c r="Q269" s="280"/>
      <c r="R269" s="358"/>
      <c r="S269" s="377">
        <v>43616</v>
      </c>
      <c r="T269" s="337">
        <v>1.2</v>
      </c>
    </row>
    <row r="270" spans="1:21" ht="18" customHeight="1" x14ac:dyDescent="0.25">
      <c r="M270" s="25" t="s">
        <v>143</v>
      </c>
      <c r="N270" s="139">
        <f>Balance!AA2</f>
        <v>74694.479999999981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93" priority="7">
      <formula>#REF!&gt;0</formula>
    </cfRule>
    <cfRule type="expression" dxfId="41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1" priority="35">
      <formula>N19&gt;0</formula>
    </cfRule>
    <cfRule type="expression" dxfId="419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9" priority="21">
      <formula>F25&gt;0</formula>
    </cfRule>
    <cfRule type="expression" dxfId="4188" priority="22">
      <formula>F25&lt;0</formula>
    </cfRule>
  </conditionalFormatting>
  <conditionalFormatting sqref="H25:H47">
    <cfRule type="expression" dxfId="4187" priority="19">
      <formula>H25&gt;0</formula>
    </cfRule>
    <cfRule type="expression" dxfId="4186" priority="20">
      <formula>H25&lt;0</formula>
    </cfRule>
  </conditionalFormatting>
  <conditionalFormatting sqref="I25:I27">
    <cfRule type="expression" dxfId="4185" priority="15">
      <formula>I25&gt;0</formula>
    </cfRule>
    <cfRule type="expression" dxfId="4184" priority="16">
      <formula>I25&lt;0</formula>
    </cfRule>
  </conditionalFormatting>
  <conditionalFormatting sqref="Q7">
    <cfRule type="expression" dxfId="4183" priority="5">
      <formula>Q7&gt;0</formula>
    </cfRule>
    <cfRule type="expression" dxfId="4182" priority="6">
      <formula>Q7&lt;0</formula>
    </cfRule>
  </conditionalFormatting>
  <conditionalFormatting sqref="Q8">
    <cfRule type="expression" dxfId="4181" priority="3">
      <formula>Q8&gt;0</formula>
    </cfRule>
    <cfRule type="expression" dxfId="418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9" priority="31">
      <formula>F7&gt;0</formula>
    </cfRule>
    <cfRule type="expression" dxfId="4178" priority="32">
      <formula>F7&lt;0</formula>
    </cfRule>
  </conditionalFormatting>
  <conditionalFormatting sqref="Q8">
    <cfRule type="expression" dxfId="4177" priority="29">
      <formula>Q8&gt;0</formula>
    </cfRule>
    <cfRule type="expression" dxfId="4176" priority="30">
      <formula>Q8&lt;0</formula>
    </cfRule>
  </conditionalFormatting>
  <conditionalFormatting sqref="Q10">
    <cfRule type="expression" dxfId="4175" priority="23">
      <formula>Q10&gt;0</formula>
    </cfRule>
    <cfRule type="expression" dxfId="4174" priority="24">
      <formula>Q10&lt;0</formula>
    </cfRule>
  </conditionalFormatting>
  <conditionalFormatting sqref="J25:J38">
    <cfRule type="expression" dxfId="4173" priority="21">
      <formula>J25&gt;0</formula>
    </cfRule>
    <cfRule type="expression" dxfId="4172" priority="22">
      <formula>J25&lt;0</formula>
    </cfRule>
  </conditionalFormatting>
  <conditionalFormatting sqref="L25:L38">
    <cfRule type="expression" dxfId="4171" priority="17">
      <formula>L25&gt;0</formula>
    </cfRule>
    <cfRule type="expression" dxfId="4170" priority="18">
      <formula>L25&lt;0</formula>
    </cfRule>
  </conditionalFormatting>
  <conditionalFormatting sqref="F93:F114">
    <cfRule type="expression" dxfId="4169" priority="15">
      <formula>F93&gt;0</formula>
    </cfRule>
    <cfRule type="expression" dxfId="4168" priority="16">
      <formula>F93&lt;0</formula>
    </cfRule>
  </conditionalFormatting>
  <conditionalFormatting sqref="H93:H114">
    <cfRule type="expression" dxfId="4167" priority="13">
      <formula>H93&gt;0</formula>
    </cfRule>
    <cfRule type="expression" dxfId="4166" priority="14">
      <formula>H93&lt;0</formula>
    </cfRule>
  </conditionalFormatting>
  <conditionalFormatting sqref="J93:J106">
    <cfRule type="expression" dxfId="4165" priority="11">
      <formula>J93&gt;0</formula>
    </cfRule>
    <cfRule type="expression" dxfId="4164" priority="12">
      <formula>J93&lt;0</formula>
    </cfRule>
  </conditionalFormatting>
  <conditionalFormatting sqref="K93:K106">
    <cfRule type="expression" dxfId="4163" priority="9">
      <formula>K93&gt;0</formula>
    </cfRule>
    <cfRule type="expression" dxfId="4162" priority="10">
      <formula>K93&lt;0</formula>
    </cfRule>
  </conditionalFormatting>
  <conditionalFormatting sqref="L93:L106">
    <cfRule type="expression" dxfId="4161" priority="7">
      <formula>L93&gt;0</formula>
    </cfRule>
    <cfRule type="expression" dxfId="4160" priority="8">
      <formula>L93&lt;0</formula>
    </cfRule>
  </conditionalFormatting>
  <conditionalFormatting sqref="F25:F32">
    <cfRule type="expression" dxfId="4159" priority="5">
      <formula>F25&gt;0</formula>
    </cfRule>
    <cfRule type="expression" dxfId="4158" priority="6">
      <formula>F25&lt;0</formula>
    </cfRule>
  </conditionalFormatting>
  <conditionalFormatting sqref="H25:H32">
    <cfRule type="expression" dxfId="4157" priority="3">
      <formula>H25&gt;0</formula>
    </cfRule>
    <cfRule type="expression" dxfId="4156" priority="4">
      <formula>H25&lt;0</formula>
    </cfRule>
  </conditionalFormatting>
  <conditionalFormatting sqref="H60:H63 F60:F63">
    <cfRule type="expression" dxfId="4155" priority="1">
      <formula>F60&gt;0</formula>
    </cfRule>
    <cfRule type="expression" dxfId="415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53" priority="58">
      <formula>F19&gt;0</formula>
    </cfRule>
    <cfRule type="expression" dxfId="415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51" priority="47">
      <formula>H25&gt;0</formula>
    </cfRule>
    <cfRule type="expression" dxfId="4150" priority="48">
      <formula>H25&lt;0</formula>
    </cfRule>
  </conditionalFormatting>
  <conditionalFormatting sqref="M39">
    <cfRule type="expression" dxfId="4149" priority="45">
      <formula>M39&gt;0</formula>
    </cfRule>
    <cfRule type="expression" dxfId="4148" priority="46">
      <formula>M39&lt;0</formula>
    </cfRule>
  </conditionalFormatting>
  <conditionalFormatting sqref="F61:F67">
    <cfRule type="expression" dxfId="4147" priority="43">
      <formula>F61&gt;0</formula>
    </cfRule>
    <cfRule type="expression" dxfId="4146" priority="44">
      <formula>F61&lt;0</formula>
    </cfRule>
  </conditionalFormatting>
  <conditionalFormatting sqref="H61:H67">
    <cfRule type="expression" dxfId="4145" priority="41">
      <formula>H61&gt;0</formula>
    </cfRule>
    <cfRule type="expression" dxfId="4144" priority="42">
      <formula>H61&lt;0</formula>
    </cfRule>
  </conditionalFormatting>
  <conditionalFormatting sqref="F21:F24">
    <cfRule type="expression" dxfId="4143" priority="39">
      <formula>F21&gt;0</formula>
    </cfRule>
    <cfRule type="expression" dxfId="4142" priority="40">
      <formula>F21&lt;0</formula>
    </cfRule>
  </conditionalFormatting>
  <conditionalFormatting sqref="H21:H24">
    <cfRule type="expression" dxfId="4141" priority="37">
      <formula>H21&gt;0</formula>
    </cfRule>
    <cfRule type="expression" dxfId="4140" priority="38">
      <formula>H21&lt;0</formula>
    </cfRule>
  </conditionalFormatting>
  <conditionalFormatting sqref="I25:I28">
    <cfRule type="expression" dxfId="4139" priority="31">
      <formula>I25&gt;0</formula>
    </cfRule>
    <cfRule type="expression" dxfId="4138" priority="32">
      <formula>I25&lt;0</formula>
    </cfRule>
  </conditionalFormatting>
  <conditionalFormatting sqref="I21:I24">
    <cfRule type="expression" dxfId="4137" priority="29">
      <formula>I21&gt;0</formula>
    </cfRule>
    <cfRule type="expression" dxfId="4136" priority="30">
      <formula>I21&lt;0</formula>
    </cfRule>
  </conditionalFormatting>
  <conditionalFormatting sqref="H29">
    <cfRule type="expression" dxfId="4135" priority="27">
      <formula>H29&gt;0</formula>
    </cfRule>
    <cfRule type="expression" dxfId="4134" priority="28">
      <formula>H29&lt;0</formula>
    </cfRule>
  </conditionalFormatting>
  <conditionalFormatting sqref="H30">
    <cfRule type="expression" dxfId="4133" priority="25">
      <formula>H30&gt;0</formula>
    </cfRule>
    <cfRule type="expression" dxfId="4132" priority="26">
      <formula>H30&lt;0</formula>
    </cfRule>
  </conditionalFormatting>
  <conditionalFormatting sqref="H31">
    <cfRule type="expression" dxfId="4131" priority="23">
      <formula>H31&gt;0</formula>
    </cfRule>
    <cfRule type="expression" dxfId="4130" priority="24">
      <formula>H31&lt;0</formula>
    </cfRule>
  </conditionalFormatting>
  <conditionalFormatting sqref="Q7">
    <cfRule type="expression" dxfId="4129" priority="21">
      <formula>Q7&gt;0</formula>
    </cfRule>
    <cfRule type="expression" dxfId="4128" priority="22">
      <formula>Q7&lt;0</formula>
    </cfRule>
  </conditionalFormatting>
  <conditionalFormatting sqref="Q8">
    <cfRule type="expression" dxfId="4127" priority="19">
      <formula>Q8&gt;0</formula>
    </cfRule>
    <cfRule type="expression" dxfId="4126" priority="20">
      <formula>Q8&lt;0</formula>
    </cfRule>
  </conditionalFormatting>
  <conditionalFormatting sqref="F73:F82">
    <cfRule type="expression" dxfId="4125" priority="17">
      <formula>F73&gt;0</formula>
    </cfRule>
    <cfRule type="expression" dxfId="4124" priority="18">
      <formula>F73&lt;0</formula>
    </cfRule>
  </conditionalFormatting>
  <conditionalFormatting sqref="H73:H76">
    <cfRule type="expression" dxfId="4123" priority="15">
      <formula>H73&gt;0</formula>
    </cfRule>
    <cfRule type="expression" dxfId="4122" priority="16">
      <formula>H73&lt;0</formula>
    </cfRule>
  </conditionalFormatting>
  <conditionalFormatting sqref="F69:F72">
    <cfRule type="expression" dxfId="4121" priority="13">
      <formula>F69&gt;0</formula>
    </cfRule>
    <cfRule type="expression" dxfId="4120" priority="14">
      <formula>F69&lt;0</formula>
    </cfRule>
  </conditionalFormatting>
  <conditionalFormatting sqref="H69:H72">
    <cfRule type="expression" dxfId="4119" priority="11">
      <formula>H69&gt;0</formula>
    </cfRule>
    <cfRule type="expression" dxfId="4118" priority="12">
      <formula>H69&lt;0</formula>
    </cfRule>
  </conditionalFormatting>
  <conditionalFormatting sqref="I73:I76">
    <cfRule type="expression" dxfId="4117" priority="9">
      <formula>I73&gt;0</formula>
    </cfRule>
    <cfRule type="expression" dxfId="4116" priority="10">
      <formula>I73&lt;0</formula>
    </cfRule>
  </conditionalFormatting>
  <conditionalFormatting sqref="I69:I72">
    <cfRule type="expression" dxfId="4115" priority="7">
      <formula>I69&gt;0</formula>
    </cfRule>
    <cfRule type="expression" dxfId="4114" priority="8">
      <formula>I69&lt;0</formula>
    </cfRule>
  </conditionalFormatting>
  <conditionalFormatting sqref="H77">
    <cfRule type="expression" dxfId="4113" priority="5">
      <formula>H77&gt;0</formula>
    </cfRule>
    <cfRule type="expression" dxfId="4112" priority="6">
      <formula>H77&lt;0</formula>
    </cfRule>
  </conditionalFormatting>
  <conditionalFormatting sqref="H78">
    <cfRule type="expression" dxfId="4111" priority="3">
      <formula>H78&gt;0</formula>
    </cfRule>
    <cfRule type="expression" dxfId="4110" priority="4">
      <formula>H78&lt;0</formula>
    </cfRule>
  </conditionalFormatting>
  <conditionalFormatting sqref="H79">
    <cfRule type="expression" dxfId="4109" priority="1">
      <formula>H79&gt;0</formula>
    </cfRule>
    <cfRule type="expression" dxfId="410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107" priority="33">
      <formula>F54&gt;0</formula>
    </cfRule>
    <cfRule type="expression" dxfId="4106" priority="34">
      <formula>F54&lt;0</formula>
    </cfRule>
  </conditionalFormatting>
  <conditionalFormatting sqref="Q7">
    <cfRule type="expression" dxfId="4105" priority="31">
      <formula>Q7&gt;0</formula>
    </cfRule>
    <cfRule type="expression" dxfId="4104" priority="32">
      <formula>Q7&lt;0</formula>
    </cfRule>
  </conditionalFormatting>
  <conditionalFormatting sqref="Q8">
    <cfRule type="expression" dxfId="4103" priority="29">
      <formula>Q8&gt;0</formula>
    </cfRule>
    <cfRule type="expression" dxfId="4102" priority="30">
      <formula>Q8&lt;0</formula>
    </cfRule>
  </conditionalFormatting>
  <conditionalFormatting sqref="F31:F53">
    <cfRule type="expression" dxfId="4101" priority="27">
      <formula>F31&gt;0</formula>
    </cfRule>
    <cfRule type="expression" dxfId="4100" priority="28">
      <formula>F31&lt;0</formula>
    </cfRule>
  </conditionalFormatting>
  <conditionalFormatting sqref="H31:H53">
    <cfRule type="expression" dxfId="4099" priority="25">
      <formula>H31&gt;0</formula>
    </cfRule>
    <cfRule type="expression" dxfId="4098" priority="26">
      <formula>H31&lt;0</formula>
    </cfRule>
  </conditionalFormatting>
  <conditionalFormatting sqref="Q10">
    <cfRule type="expression" dxfId="4097" priority="23">
      <formula>Q10&gt;0</formula>
    </cfRule>
    <cfRule type="expression" dxfId="4096" priority="24">
      <formula>Q10&lt;0</formula>
    </cfRule>
  </conditionalFormatting>
  <conditionalFormatting sqref="J25:J38">
    <cfRule type="expression" dxfId="4095" priority="21">
      <formula>J25&gt;0</formula>
    </cfRule>
    <cfRule type="expression" dxfId="4094" priority="22">
      <formula>J25&lt;0</formula>
    </cfRule>
  </conditionalFormatting>
  <conditionalFormatting sqref="L25:L38">
    <cfRule type="expression" dxfId="4093" priority="17">
      <formula>L25&gt;0</formula>
    </cfRule>
    <cfRule type="expression" dxfId="4092" priority="18">
      <formula>L25&lt;0</formula>
    </cfRule>
  </conditionalFormatting>
  <conditionalFormatting sqref="F89:F110">
    <cfRule type="expression" dxfId="4091" priority="15">
      <formula>F89&gt;0</formula>
    </cfRule>
    <cfRule type="expression" dxfId="4090" priority="16">
      <formula>F89&lt;0</formula>
    </cfRule>
  </conditionalFormatting>
  <conditionalFormatting sqref="H89:H110">
    <cfRule type="expression" dxfId="4089" priority="13">
      <formula>H89&gt;0</formula>
    </cfRule>
    <cfRule type="expression" dxfId="4088" priority="14">
      <formula>H89&lt;0</formula>
    </cfRule>
  </conditionalFormatting>
  <conditionalFormatting sqref="J89:J102">
    <cfRule type="expression" dxfId="4087" priority="11">
      <formula>J89&gt;0</formula>
    </cfRule>
    <cfRule type="expression" dxfId="4086" priority="12">
      <formula>J89&lt;0</formula>
    </cfRule>
  </conditionalFormatting>
  <conditionalFormatting sqref="K89:K102">
    <cfRule type="expression" dxfId="4085" priority="9">
      <formula>K89&gt;0</formula>
    </cfRule>
    <cfRule type="expression" dxfId="4084" priority="10">
      <formula>K89&lt;0</formula>
    </cfRule>
  </conditionalFormatting>
  <conditionalFormatting sqref="L89:L102">
    <cfRule type="expression" dxfId="4083" priority="7">
      <formula>L89&gt;0</formula>
    </cfRule>
    <cfRule type="expression" dxfId="4082" priority="8">
      <formula>L89&lt;0</formula>
    </cfRule>
  </conditionalFormatting>
  <conditionalFormatting sqref="F25:F30">
    <cfRule type="expression" dxfId="4081" priority="5">
      <formula>F25&gt;0</formula>
    </cfRule>
    <cfRule type="expression" dxfId="4080" priority="6">
      <formula>F25&lt;0</formula>
    </cfRule>
  </conditionalFormatting>
  <conditionalFormatting sqref="H25:H30">
    <cfRule type="expression" dxfId="4079" priority="3">
      <formula>H25&gt;0</formula>
    </cfRule>
    <cfRule type="expression" dxfId="4078" priority="4">
      <formula>H25&lt;0</formula>
    </cfRule>
  </conditionalFormatting>
  <conditionalFormatting sqref="J45">
    <cfRule type="expression" dxfId="4077" priority="1">
      <formula>J45&gt;0</formula>
    </cfRule>
    <cfRule type="expression" dxfId="407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75" priority="64">
      <formula>N23&gt;0</formula>
    </cfRule>
    <cfRule type="expression" dxfId="407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73" priority="58">
      <formula>F79&gt;0</formula>
    </cfRule>
    <cfRule type="expression" dxfId="4072" priority="59">
      <formula>F79&lt;0</formula>
    </cfRule>
  </conditionalFormatting>
  <conditionalFormatting sqref="H79:H97 H101:H118">
    <cfRule type="expression" dxfId="4071" priority="56">
      <formula>H79&gt;0</formula>
    </cfRule>
    <cfRule type="expression" dxfId="4070" priority="57">
      <formula>H79&lt;0</formula>
    </cfRule>
  </conditionalFormatting>
  <conditionalFormatting sqref="I75:I97 I100:I118">
    <cfRule type="expression" dxfId="4069" priority="54">
      <formula>I75&gt;0</formula>
    </cfRule>
    <cfRule type="expression" dxfId="4068" priority="55">
      <formula>I75&lt;0</formula>
    </cfRule>
  </conditionalFormatting>
  <conditionalFormatting sqref="Q7">
    <cfRule type="expression" dxfId="4067" priority="52">
      <formula>Q7&gt;0</formula>
    </cfRule>
    <cfRule type="expression" dxfId="4066" priority="53">
      <formula>Q7&lt;0</formula>
    </cfRule>
  </conditionalFormatting>
  <conditionalFormatting sqref="Q8">
    <cfRule type="expression" dxfId="4065" priority="50">
      <formula>Q8&gt;0</formula>
    </cfRule>
    <cfRule type="expression" dxfId="4064" priority="51">
      <formula>Q8&lt;0</formula>
    </cfRule>
  </conditionalFormatting>
  <conditionalFormatting sqref="F75:F78">
    <cfRule type="expression" dxfId="4063" priority="48">
      <formula>F75&gt;0</formula>
    </cfRule>
    <cfRule type="expression" dxfId="4062" priority="49">
      <formula>F75&lt;0</formula>
    </cfRule>
  </conditionalFormatting>
  <conditionalFormatting sqref="H75:H78">
    <cfRule type="expression" dxfId="4061" priority="46">
      <formula>H75&gt;0</formula>
    </cfRule>
    <cfRule type="expression" dxfId="4060" priority="47">
      <formula>H75&lt;0</formula>
    </cfRule>
  </conditionalFormatting>
  <conditionalFormatting sqref="F100:F114">
    <cfRule type="expression" dxfId="4059" priority="40">
      <formula>F100&gt;0</formula>
    </cfRule>
    <cfRule type="expression" dxfId="4058" priority="41">
      <formula>F100&lt;0</formula>
    </cfRule>
  </conditionalFormatting>
  <conditionalFormatting sqref="H100:H114">
    <cfRule type="expression" dxfId="4057" priority="38">
      <formula>H100&gt;0</formula>
    </cfRule>
    <cfRule type="expression" dxfId="4056" priority="39">
      <formula>H100&lt;0</formula>
    </cfRule>
  </conditionalFormatting>
  <conditionalFormatting sqref="F29:F67">
    <cfRule type="expression" dxfId="4055" priority="36">
      <formula>F29&gt;0</formula>
    </cfRule>
    <cfRule type="expression" dxfId="4054" priority="37">
      <formula>F29&lt;0</formula>
    </cfRule>
  </conditionalFormatting>
  <conditionalFormatting sqref="H29:H63">
    <cfRule type="expression" dxfId="4053" priority="34">
      <formula>H29&gt;0</formula>
    </cfRule>
    <cfRule type="expression" dxfId="4052" priority="35">
      <formula>H29&lt;0</formula>
    </cfRule>
  </conditionalFormatting>
  <conditionalFormatting sqref="J38:J68">
    <cfRule type="expression" dxfId="4051" priority="32">
      <formula>J38&gt;0</formula>
    </cfRule>
    <cfRule type="expression" dxfId="4050" priority="33">
      <formula>J38&lt;0</formula>
    </cfRule>
  </conditionalFormatting>
  <conditionalFormatting sqref="J43">
    <cfRule type="expression" dxfId="4049" priority="30">
      <formula>J43&gt;0</formula>
    </cfRule>
    <cfRule type="expression" dxfId="4048" priority="31">
      <formula>J43&lt;0</formula>
    </cfRule>
  </conditionalFormatting>
  <conditionalFormatting sqref="Q9">
    <cfRule type="expression" dxfId="4047" priority="24">
      <formula>Q9&gt;0</formula>
    </cfRule>
    <cfRule type="expression" dxfId="4046" priority="25">
      <formula>Q9&lt;0</formula>
    </cfRule>
  </conditionalFormatting>
  <conditionalFormatting sqref="R4">
    <cfRule type="expression" dxfId="4045" priority="26">
      <formula>R4&gt;0</formula>
    </cfRule>
    <cfRule type="expression" dxfId="404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43" priority="21">
      <formula>F120&gt;0</formula>
    </cfRule>
    <cfRule type="expression" dxfId="4042" priority="22">
      <formula>F120&lt;0</formula>
    </cfRule>
  </conditionalFormatting>
  <conditionalFormatting sqref="H120:H160">
    <cfRule type="expression" dxfId="4041" priority="19">
      <formula>H120&gt;0</formula>
    </cfRule>
    <cfRule type="expression" dxfId="4040" priority="20">
      <formula>H120&lt;0</formula>
    </cfRule>
  </conditionalFormatting>
  <conditionalFormatting sqref="J129:J160">
    <cfRule type="expression" dxfId="4039" priority="17">
      <formula>J129&gt;0</formula>
    </cfRule>
    <cfRule type="expression" dxfId="4038" priority="18">
      <formula>J129&lt;0</formula>
    </cfRule>
  </conditionalFormatting>
  <conditionalFormatting sqref="J134">
    <cfRule type="expression" dxfId="4037" priority="15">
      <formula>J134&gt;0</formula>
    </cfRule>
    <cfRule type="expression" dxfId="4036" priority="16">
      <formula>J134&lt;0</formula>
    </cfRule>
  </conditionalFormatting>
  <conditionalFormatting sqref="J31:J40">
    <cfRule type="expression" dxfId="4035" priority="13">
      <formula>J31&gt;0</formula>
    </cfRule>
    <cfRule type="expression" dxfId="4034" priority="14">
      <formula>J31&lt;0</formula>
    </cfRule>
  </conditionalFormatting>
  <conditionalFormatting sqref="J36:J37">
    <cfRule type="expression" dxfId="4033" priority="11">
      <formula>J36&gt;0</formula>
    </cfRule>
    <cfRule type="expression" dxfId="4032" priority="12">
      <formula>J36&lt;0</formula>
    </cfRule>
  </conditionalFormatting>
  <conditionalFormatting sqref="Q10">
    <cfRule type="expression" dxfId="4031" priority="9">
      <formula>Q10&gt;0</formula>
    </cfRule>
    <cfRule type="expression" dxfId="4030" priority="10">
      <formula>Q10&lt;0</formula>
    </cfRule>
  </conditionalFormatting>
  <conditionalFormatting sqref="K38:K55 K57:K68">
    <cfRule type="expression" dxfId="4029" priority="7">
      <formula>K38&gt;0</formula>
    </cfRule>
    <cfRule type="expression" dxfId="4028" priority="8">
      <formula>K38&lt;0</formula>
    </cfRule>
  </conditionalFormatting>
  <conditionalFormatting sqref="K43">
    <cfRule type="expression" dxfId="4027" priority="5">
      <formula>K43&gt;0</formula>
    </cfRule>
    <cfRule type="expression" dxfId="4026" priority="6">
      <formula>K43&lt;0</formula>
    </cfRule>
  </conditionalFormatting>
  <conditionalFormatting sqref="K31:K40">
    <cfRule type="expression" dxfId="4025" priority="3">
      <formula>K31&gt;0</formula>
    </cfRule>
    <cfRule type="expression" dxfId="4024" priority="4">
      <formula>K31&lt;0</formula>
    </cfRule>
  </conditionalFormatting>
  <conditionalFormatting sqref="K36:K37">
    <cfRule type="expression" dxfId="4023" priority="1">
      <formula>K36&gt;0</formula>
    </cfRule>
    <cfRule type="expression" dxfId="402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183.38</v>
      </c>
      <c r="R4" s="420">
        <v>-3.7000000000000002E-3</v>
      </c>
      <c r="T4" s="1">
        <v>43678</v>
      </c>
      <c r="U4" t="s">
        <v>1406</v>
      </c>
    </row>
    <row r="5" spans="1:21" x14ac:dyDescent="0.25">
      <c r="B5" s="70"/>
      <c r="C5" s="4"/>
      <c r="D5" s="3"/>
      <c r="E5" s="3"/>
      <c r="F5" s="3"/>
      <c r="G5" s="70"/>
      <c r="H5" s="159"/>
      <c r="I5" s="3"/>
      <c r="J5" s="3"/>
      <c r="K5" s="3"/>
      <c r="L5" s="4"/>
      <c r="M5" s="4"/>
      <c r="O5" s="11" t="s">
        <v>67</v>
      </c>
      <c r="Q5" s="3">
        <f>Q4*Q2</f>
        <v>7335.2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-1848.9100000000008</v>
      </c>
      <c r="R7">
        <v>40</v>
      </c>
    </row>
    <row r="8" spans="1:21" x14ac:dyDescent="0.25">
      <c r="B8" s="70"/>
      <c r="C8" s="4"/>
      <c r="D8" s="3"/>
      <c r="E8" s="3"/>
      <c r="F8" s="3"/>
      <c r="G8" s="70"/>
      <c r="H8" s="159"/>
      <c r="I8" s="3"/>
      <c r="J8" s="3"/>
      <c r="K8" s="3"/>
      <c r="L8" s="4"/>
      <c r="M8" s="4"/>
      <c r="O8" s="11" t="s">
        <v>179</v>
      </c>
      <c r="P8" s="33"/>
      <c r="Q8" s="2">
        <f>K18+M18-F18+Q2*Q4</f>
        <v>-1848.9100000000008</v>
      </c>
      <c r="T8" s="1"/>
      <c r="U8" s="736"/>
    </row>
    <row r="9" spans="1:21" x14ac:dyDescent="0.25">
      <c r="B9" s="70"/>
      <c r="C9" s="4"/>
      <c r="D9" s="3"/>
      <c r="E9" s="3"/>
      <c r="F9" s="3"/>
      <c r="G9" s="4"/>
      <c r="H9" s="159"/>
      <c r="I9" s="3"/>
      <c r="J9" s="3"/>
      <c r="K9" s="3"/>
      <c r="L9" s="4"/>
      <c r="M9" s="4"/>
      <c r="O9" s="11" t="s">
        <v>204</v>
      </c>
      <c r="Q9" s="132">
        <f>IF(Q2=0, 0, Q8/Q6)</f>
        <v>-0.2013161863261656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201.71800000000002</v>
      </c>
    </row>
    <row r="20" spans="1:20" x14ac:dyDescent="0.25">
      <c r="O20" s="79">
        <v>1.0900000000000001</v>
      </c>
      <c r="P20" s="79">
        <f t="shared" ref="P20:P39" si="0">O20*$Q$4</f>
        <v>199.88420000000002</v>
      </c>
    </row>
    <row r="21" spans="1:20" x14ac:dyDescent="0.25">
      <c r="O21" s="79">
        <v>1.08</v>
      </c>
      <c r="P21" s="79">
        <f t="shared" si="0"/>
        <v>198.0504</v>
      </c>
      <c r="T21" s="1"/>
    </row>
    <row r="22" spans="1:20" x14ac:dyDescent="0.25">
      <c r="O22" s="79">
        <v>1.07</v>
      </c>
      <c r="P22" s="79">
        <f t="shared" si="0"/>
        <v>196.2166</v>
      </c>
    </row>
    <row r="23" spans="1:20" x14ac:dyDescent="0.25">
      <c r="O23" s="79">
        <v>1.06</v>
      </c>
      <c r="P23" s="79">
        <f t="shared" si="0"/>
        <v>194.3828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192.54900000000001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190.71520000000001</v>
      </c>
    </row>
    <row r="26" spans="1:20" x14ac:dyDescent="0.25">
      <c r="B26" s="162">
        <v>43626</v>
      </c>
      <c r="C26" s="10">
        <v>0</v>
      </c>
      <c r="D26" s="39">
        <v>252.2</v>
      </c>
      <c r="E26" s="39">
        <v>275.81</v>
      </c>
      <c r="F26" s="39"/>
      <c r="G26" s="39"/>
      <c r="H26" s="177"/>
      <c r="I26" s="39"/>
      <c r="J26" s="39">
        <v>476.09</v>
      </c>
      <c r="K26" s="39"/>
      <c r="L26" s="39"/>
      <c r="O26" s="79">
        <v>1.03</v>
      </c>
      <c r="P26" s="79">
        <f t="shared" si="0"/>
        <v>188.88140000000001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187.04759999999999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185.21379999999999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183.38</v>
      </c>
      <c r="T29" s="154"/>
    </row>
    <row r="30" spans="1:20" x14ac:dyDescent="0.25">
      <c r="B30" s="162"/>
      <c r="C30" s="10"/>
      <c r="D30" s="39"/>
      <c r="E30" s="39"/>
      <c r="F30" s="39"/>
      <c r="G30" s="39"/>
      <c r="H30" s="177"/>
      <c r="I30" s="39"/>
      <c r="J30" s="39"/>
      <c r="K30" s="39"/>
      <c r="L30" s="39"/>
      <c r="O30" s="79">
        <v>0.99</v>
      </c>
      <c r="P30" s="79">
        <f t="shared" si="0"/>
        <v>181.5462</v>
      </c>
      <c r="T30" s="154"/>
    </row>
    <row r="31" spans="1:20" x14ac:dyDescent="0.25">
      <c r="B31" s="162"/>
      <c r="C31" s="10"/>
      <c r="D31" s="39"/>
      <c r="E31" s="39"/>
      <c r="F31" s="39"/>
      <c r="G31" s="39"/>
      <c r="H31" s="177"/>
      <c r="I31" s="39"/>
      <c r="J31" s="39"/>
      <c r="K31" s="39"/>
      <c r="L31" s="39"/>
      <c r="O31" s="79">
        <v>0.98</v>
      </c>
      <c r="P31" s="79">
        <f t="shared" si="0"/>
        <v>179.7124</v>
      </c>
    </row>
    <row r="32" spans="1:20" x14ac:dyDescent="0.25">
      <c r="B32" s="162"/>
      <c r="C32" s="10"/>
      <c r="D32" s="39"/>
      <c r="E32" s="39"/>
      <c r="F32" s="39"/>
      <c r="G32" s="39"/>
      <c r="H32" s="177"/>
      <c r="I32" s="39"/>
      <c r="J32" s="39"/>
      <c r="K32" s="39"/>
      <c r="L32" s="39"/>
      <c r="O32" s="79">
        <v>0.97</v>
      </c>
      <c r="P32" s="79">
        <f t="shared" si="0"/>
        <v>177.87859999999998</v>
      </c>
    </row>
    <row r="33" spans="2:17" x14ac:dyDescent="0.25">
      <c r="B33" s="162"/>
      <c r="C33" s="10"/>
      <c r="D33" s="39"/>
      <c r="E33" s="39"/>
      <c r="F33" s="39"/>
      <c r="G33" s="39"/>
      <c r="H33" s="177"/>
      <c r="I33" s="39"/>
      <c r="J33" s="39"/>
      <c r="K33" s="39"/>
      <c r="L33" s="39"/>
      <c r="O33" s="79">
        <v>0.96</v>
      </c>
      <c r="P33" s="79">
        <f t="shared" si="0"/>
        <v>176.04479999999998</v>
      </c>
    </row>
    <row r="34" spans="2:17" x14ac:dyDescent="0.25">
      <c r="B34" s="162"/>
      <c r="C34" s="10"/>
      <c r="D34" s="39"/>
      <c r="E34" s="39"/>
      <c r="F34" s="39"/>
      <c r="G34" s="39"/>
      <c r="H34" s="177"/>
      <c r="I34" s="39"/>
      <c r="J34" s="39"/>
      <c r="K34" s="39"/>
      <c r="L34" s="39"/>
      <c r="O34" s="79">
        <v>0.95</v>
      </c>
      <c r="P34" s="79">
        <f t="shared" si="0"/>
        <v>174.21099999999998</v>
      </c>
    </row>
    <row r="35" spans="2:17" x14ac:dyDescent="0.25">
      <c r="B35" s="162"/>
      <c r="C35" s="10"/>
      <c r="D35" s="39"/>
      <c r="E35" s="39"/>
      <c r="F35" s="39"/>
      <c r="G35" s="39"/>
      <c r="H35" s="177"/>
      <c r="I35" s="39"/>
      <c r="J35" s="39"/>
      <c r="K35" s="39"/>
      <c r="L35" s="39"/>
      <c r="O35" s="79">
        <v>0.94</v>
      </c>
      <c r="P35" s="79">
        <f t="shared" si="0"/>
        <v>172.37719999999999</v>
      </c>
    </row>
    <row r="36" spans="2:17" x14ac:dyDescent="0.25">
      <c r="B36" s="162"/>
      <c r="C36" s="10"/>
      <c r="D36" s="39"/>
      <c r="E36" s="39"/>
      <c r="F36" s="39"/>
      <c r="G36" s="39"/>
      <c r="H36" s="177"/>
      <c r="I36" s="39"/>
      <c r="J36" s="39"/>
      <c r="K36" s="39"/>
      <c r="L36" s="39"/>
      <c r="O36" s="79">
        <v>0.93</v>
      </c>
      <c r="P36" s="79">
        <f t="shared" si="0"/>
        <v>170.54339999999999</v>
      </c>
    </row>
    <row r="37" spans="2:17" x14ac:dyDescent="0.25">
      <c r="B37" s="162"/>
      <c r="C37" s="10"/>
      <c r="D37" s="39"/>
      <c r="E37" s="39"/>
      <c r="F37" s="39"/>
      <c r="G37" s="39"/>
      <c r="H37" s="177"/>
      <c r="I37" s="39"/>
      <c r="J37" s="39"/>
      <c r="K37" s="39"/>
      <c r="L37" s="39"/>
      <c r="O37" s="79">
        <v>0.92</v>
      </c>
      <c r="P37" s="79">
        <f t="shared" si="0"/>
        <v>168.70959999999999</v>
      </c>
    </row>
    <row r="38" spans="2:17" x14ac:dyDescent="0.25">
      <c r="B38" s="162"/>
      <c r="C38" s="10"/>
      <c r="D38" s="39"/>
      <c r="E38" s="39"/>
      <c r="F38" s="39"/>
      <c r="G38" s="39"/>
      <c r="H38" s="177"/>
      <c r="I38" s="39"/>
      <c r="J38" s="39"/>
      <c r="K38" s="39"/>
      <c r="L38" s="39"/>
      <c r="O38" s="79">
        <v>0.91</v>
      </c>
      <c r="P38" s="79">
        <f t="shared" si="0"/>
        <v>166.8758</v>
      </c>
    </row>
    <row r="39" spans="2:17" x14ac:dyDescent="0.25">
      <c r="B39" s="162"/>
      <c r="C39" s="10"/>
      <c r="D39" s="39"/>
      <c r="E39" s="39"/>
      <c r="F39" s="39"/>
      <c r="G39" s="39"/>
      <c r="H39" s="177"/>
      <c r="I39" s="39"/>
      <c r="J39" s="39"/>
      <c r="K39" s="39"/>
      <c r="L39" s="39"/>
      <c r="O39" s="79">
        <v>0.9</v>
      </c>
      <c r="P39" s="79">
        <f t="shared" si="0"/>
        <v>165.042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21" priority="35">
      <formula>Q7&gt;0</formula>
    </cfRule>
    <cfRule type="expression" dxfId="4020" priority="36">
      <formula>Q7&lt;0</formula>
    </cfRule>
  </conditionalFormatting>
  <conditionalFormatting sqref="Q8">
    <cfRule type="expression" dxfId="4019" priority="33">
      <formula>Q8&gt;0</formula>
    </cfRule>
    <cfRule type="expression" dxfId="4018" priority="34">
      <formula>Q8&lt;0</formula>
    </cfRule>
  </conditionalFormatting>
  <conditionalFormatting sqref="F34:F54 F58:F63">
    <cfRule type="expression" dxfId="4017" priority="31">
      <formula>F34&gt;0</formula>
    </cfRule>
    <cfRule type="expression" dxfId="4016" priority="32">
      <formula>F34&lt;0</formula>
    </cfRule>
  </conditionalFormatting>
  <conditionalFormatting sqref="H34:H54 H58:H63">
    <cfRule type="expression" dxfId="4015" priority="29">
      <formula>H34&gt;0</formula>
    </cfRule>
    <cfRule type="expression" dxfId="4014" priority="30">
      <formula>H34&lt;0</formula>
    </cfRule>
  </conditionalFormatting>
  <conditionalFormatting sqref="Q10">
    <cfRule type="expression" dxfId="4013" priority="27">
      <formula>Q10&gt;0</formula>
    </cfRule>
    <cfRule type="expression" dxfId="4012" priority="28">
      <formula>Q10&lt;0</formula>
    </cfRule>
  </conditionalFormatting>
  <conditionalFormatting sqref="J25:J38">
    <cfRule type="expression" dxfId="4011" priority="25">
      <formula>J25&gt;0</formula>
    </cfRule>
    <cfRule type="expression" dxfId="4010" priority="26">
      <formula>J25&lt;0</formula>
    </cfRule>
  </conditionalFormatting>
  <conditionalFormatting sqref="K25:K35 K37:K38">
    <cfRule type="expression" dxfId="4009" priority="23">
      <formula>K25&gt;0</formula>
    </cfRule>
    <cfRule type="expression" dxfId="4008" priority="24">
      <formula>K25&lt;0</formula>
    </cfRule>
  </conditionalFormatting>
  <conditionalFormatting sqref="F89:F110">
    <cfRule type="expression" dxfId="4007" priority="21">
      <formula>F89&gt;0</formula>
    </cfRule>
    <cfRule type="expression" dxfId="4006" priority="22">
      <formula>F89&lt;0</formula>
    </cfRule>
  </conditionalFormatting>
  <conditionalFormatting sqref="H89:H110">
    <cfRule type="expression" dxfId="4005" priority="19">
      <formula>H89&gt;0</formula>
    </cfRule>
    <cfRule type="expression" dxfId="4004" priority="20">
      <formula>H89&lt;0</formula>
    </cfRule>
  </conditionalFormatting>
  <conditionalFormatting sqref="J89:J102">
    <cfRule type="expression" dxfId="4003" priority="17">
      <formula>J89&gt;0</formula>
    </cfRule>
    <cfRule type="expression" dxfId="4002" priority="18">
      <formula>J89&lt;0</formula>
    </cfRule>
  </conditionalFormatting>
  <conditionalFormatting sqref="K89:K102">
    <cfRule type="expression" dxfId="4001" priority="15">
      <formula>K89&gt;0</formula>
    </cfRule>
    <cfRule type="expression" dxfId="4000" priority="16">
      <formula>K89&lt;0</formula>
    </cfRule>
  </conditionalFormatting>
  <conditionalFormatting sqref="L89:L102">
    <cfRule type="expression" dxfId="3999" priority="13">
      <formula>L89&gt;0</formula>
    </cfRule>
    <cfRule type="expression" dxfId="3998" priority="14">
      <formula>L89&lt;0</formula>
    </cfRule>
  </conditionalFormatting>
  <conditionalFormatting sqref="F25:F26 F30:F33">
    <cfRule type="expression" dxfId="3997" priority="11">
      <formula>F25&gt;0</formula>
    </cfRule>
    <cfRule type="expression" dxfId="3996" priority="12">
      <formula>F25&lt;0</formula>
    </cfRule>
  </conditionalFormatting>
  <conditionalFormatting sqref="H25:H33">
    <cfRule type="expression" dxfId="3995" priority="9">
      <formula>H25&gt;0</formula>
    </cfRule>
    <cfRule type="expression" dxfId="3994" priority="10">
      <formula>H25&lt;0</formula>
    </cfRule>
  </conditionalFormatting>
  <conditionalFormatting sqref="J54">
    <cfRule type="expression" dxfId="3993" priority="7">
      <formula>J54&gt;0</formula>
    </cfRule>
    <cfRule type="expression" dxfId="3992" priority="8">
      <formula>J54&lt;0</formula>
    </cfRule>
  </conditionalFormatting>
  <conditionalFormatting sqref="F55:F57">
    <cfRule type="expression" dxfId="3991" priority="5">
      <formula>F55&gt;0</formula>
    </cfRule>
    <cfRule type="expression" dxfId="3990" priority="6">
      <formula>F55&lt;0</formula>
    </cfRule>
  </conditionalFormatting>
  <conditionalFormatting sqref="H55:H57">
    <cfRule type="expression" dxfId="3989" priority="3">
      <formula>H55&gt;0</formula>
    </cfRule>
    <cfRule type="expression" dxfId="3988" priority="4">
      <formula>H55&lt;0</formula>
    </cfRule>
  </conditionalFormatting>
  <conditionalFormatting sqref="F27:F29">
    <cfRule type="expression" dxfId="3987" priority="1">
      <formula>F27&gt;0</formula>
    </cfRule>
    <cfRule type="expression" dxfId="398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85" priority="9">
      <formula>F36&gt;0</formula>
    </cfRule>
    <cfRule type="expression" dxfId="3984" priority="10">
      <formula>F36&lt;0</formula>
    </cfRule>
  </conditionalFormatting>
  <conditionalFormatting sqref="F25:F35">
    <cfRule type="expression" dxfId="3983" priority="7">
      <formula>F25&gt;0</formula>
    </cfRule>
    <cfRule type="expression" dxfId="3982" priority="8">
      <formula>F25&lt;0</formula>
    </cfRule>
  </conditionalFormatting>
  <conditionalFormatting sqref="H25:H35">
    <cfRule type="expression" dxfId="3981" priority="5">
      <formula>H25&gt;0</formula>
    </cfRule>
    <cfRule type="expression" dxfId="3980" priority="6">
      <formula>H25&lt;0</formula>
    </cfRule>
  </conditionalFormatting>
  <conditionalFormatting sqref="Q7">
    <cfRule type="expression" dxfId="3979" priority="3">
      <formula>Q7&gt;0</formula>
    </cfRule>
    <cfRule type="expression" dxfId="3978" priority="4">
      <formula>Q7&lt;0</formula>
    </cfRule>
  </conditionalFormatting>
  <conditionalFormatting sqref="Q8">
    <cfRule type="expression" dxfId="3977" priority="1">
      <formula>Q8&gt;0</formula>
    </cfRule>
    <cfRule type="expression" dxfId="397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75" priority="37">
      <formula>F25&gt;0</formula>
    </cfRule>
    <cfRule type="expression" dxfId="3974" priority="38">
      <formula>F25&lt;0</formula>
    </cfRule>
  </conditionalFormatting>
  <conditionalFormatting sqref="Q7">
    <cfRule type="expression" dxfId="3973" priority="35">
      <formula>Q7&gt;0</formula>
    </cfRule>
    <cfRule type="expression" dxfId="3972" priority="36">
      <formula>Q7&lt;0</formula>
    </cfRule>
  </conditionalFormatting>
  <conditionalFormatting sqref="Q8">
    <cfRule type="expression" dxfId="3971" priority="33">
      <formula>Q8&gt;0</formula>
    </cfRule>
    <cfRule type="expression" dxfId="3970" priority="34">
      <formula>Q8&lt;0</formula>
    </cfRule>
  </conditionalFormatting>
  <conditionalFormatting sqref="F44:F46">
    <cfRule type="expression" dxfId="3969" priority="31">
      <formula>F44&gt;0</formula>
    </cfRule>
    <cfRule type="expression" dxfId="3968" priority="32">
      <formula>F44&lt;0</formula>
    </cfRule>
  </conditionalFormatting>
  <conditionalFormatting sqref="H44:H46">
    <cfRule type="expression" dxfId="3967" priority="29">
      <formula>H44&gt;0</formula>
    </cfRule>
    <cfRule type="expression" dxfId="3966" priority="30">
      <formula>H44&lt;0</formula>
    </cfRule>
  </conditionalFormatting>
  <conditionalFormatting sqref="F89:F110">
    <cfRule type="expression" dxfId="3965" priority="27">
      <formula>F89&gt;0</formula>
    </cfRule>
    <cfRule type="expression" dxfId="3964" priority="28">
      <formula>F89&lt;0</formula>
    </cfRule>
  </conditionalFormatting>
  <conditionalFormatting sqref="H89:H110">
    <cfRule type="expression" dxfId="3963" priority="25">
      <formula>H89&gt;0</formula>
    </cfRule>
    <cfRule type="expression" dxfId="3962" priority="26">
      <formula>H89&lt;0</formula>
    </cfRule>
  </conditionalFormatting>
  <conditionalFormatting sqref="Q10">
    <cfRule type="expression" dxfId="3961" priority="23">
      <formula>Q10&gt;0</formula>
    </cfRule>
    <cfRule type="expression" dxfId="3960" priority="24">
      <formula>Q10&lt;0</formula>
    </cfRule>
  </conditionalFormatting>
  <conditionalFormatting sqref="J25:J38">
    <cfRule type="expression" dxfId="3959" priority="21">
      <formula>J25&gt;0</formula>
    </cfRule>
    <cfRule type="expression" dxfId="3958" priority="22">
      <formula>J25&lt;0</formula>
    </cfRule>
  </conditionalFormatting>
  <conditionalFormatting sqref="K25:K38">
    <cfRule type="expression" dxfId="3957" priority="19">
      <formula>K25&gt;0</formula>
    </cfRule>
    <cfRule type="expression" dxfId="3956" priority="20">
      <formula>K25&lt;0</formula>
    </cfRule>
  </conditionalFormatting>
  <conditionalFormatting sqref="L25:L38">
    <cfRule type="expression" dxfId="3955" priority="17">
      <formula>L25&gt;0</formula>
    </cfRule>
    <cfRule type="expression" dxfId="3954" priority="18">
      <formula>L25&lt;0</formula>
    </cfRule>
  </conditionalFormatting>
  <conditionalFormatting sqref="J40">
    <cfRule type="expression" dxfId="3953" priority="15">
      <formula>J40&gt;0</formula>
    </cfRule>
    <cfRule type="expression" dxfId="3952" priority="16">
      <formula>J40&lt;0</formula>
    </cfRule>
  </conditionalFormatting>
  <conditionalFormatting sqref="L39">
    <cfRule type="expression" dxfId="3951" priority="11">
      <formula>L39&gt;0</formula>
    </cfRule>
    <cfRule type="expression" dxfId="3950" priority="12">
      <formula>L39&lt;0</formula>
    </cfRule>
  </conditionalFormatting>
  <conditionalFormatting sqref="F39">
    <cfRule type="expression" dxfId="3949" priority="9">
      <formula>F39&gt;0</formula>
    </cfRule>
    <cfRule type="expression" dxfId="3948" priority="10">
      <formula>F39&lt;0</formula>
    </cfRule>
  </conditionalFormatting>
  <conditionalFormatting sqref="H39">
    <cfRule type="expression" dxfId="3947" priority="7">
      <formula>H39&gt;0</formula>
    </cfRule>
    <cfRule type="expression" dxfId="3946" priority="8">
      <formula>H39&lt;0</formula>
    </cfRule>
  </conditionalFormatting>
  <conditionalFormatting sqref="J41">
    <cfRule type="expression" dxfId="3945" priority="5">
      <formula>J41&gt;0</formula>
    </cfRule>
    <cfRule type="expression" dxfId="3944" priority="6">
      <formula>J41&lt;0</formula>
    </cfRule>
  </conditionalFormatting>
  <conditionalFormatting sqref="J43">
    <cfRule type="expression" dxfId="3943" priority="3">
      <formula>J43&gt;0</formula>
    </cfRule>
    <cfRule type="expression" dxfId="3942" priority="4">
      <formula>J43&lt;0</formula>
    </cfRule>
  </conditionalFormatting>
  <conditionalFormatting sqref="J44">
    <cfRule type="expression" dxfId="3941" priority="1">
      <formula>J44&gt;0</formula>
    </cfRule>
    <cfRule type="expression" dxfId="394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39" priority="31">
      <formula>F29&gt;0</formula>
    </cfRule>
    <cfRule type="expression" dxfId="3938" priority="32">
      <formula>F29&lt;0</formula>
    </cfRule>
  </conditionalFormatting>
  <conditionalFormatting sqref="F29 F31:F35">
    <cfRule type="expression" dxfId="3937" priority="33">
      <formula>F29&gt;0</formula>
    </cfRule>
    <cfRule type="expression" dxfId="3936" priority="34">
      <formula>F29&lt;0</formula>
    </cfRule>
  </conditionalFormatting>
  <conditionalFormatting sqref="H29 H31:H35">
    <cfRule type="expression" dxfId="3935" priority="29">
      <formula>H29&gt;0</formula>
    </cfRule>
    <cfRule type="expression" dxfId="3934" priority="30">
      <formula>H29&lt;0</formula>
    </cfRule>
  </conditionalFormatting>
  <conditionalFormatting sqref="F21:F28">
    <cfRule type="expression" dxfId="3933" priority="27">
      <formula>F21&gt;0</formula>
    </cfRule>
    <cfRule type="expression" dxfId="3932" priority="28">
      <formula>F21&lt;0</formula>
    </cfRule>
  </conditionalFormatting>
  <conditionalFormatting sqref="H21:H28">
    <cfRule type="expression" dxfId="3931" priority="25">
      <formula>H21&gt;0</formula>
    </cfRule>
    <cfRule type="expression" dxfId="3930" priority="26">
      <formula>H21&lt;0</formula>
    </cfRule>
  </conditionalFormatting>
  <conditionalFormatting sqref="Q8">
    <cfRule type="expression" dxfId="3929" priority="21">
      <formula>Q8&gt;0</formula>
    </cfRule>
    <cfRule type="expression" dxfId="3928" priority="22">
      <formula>Q8&lt;0</formula>
    </cfRule>
  </conditionalFormatting>
  <conditionalFormatting sqref="Q7">
    <cfRule type="expression" dxfId="3927" priority="23">
      <formula>Q7&gt;0</formula>
    </cfRule>
    <cfRule type="expression" dxfId="3926" priority="24">
      <formula>Q7&lt;0</formula>
    </cfRule>
  </conditionalFormatting>
  <conditionalFormatting sqref="F30">
    <cfRule type="expression" dxfId="3925" priority="19">
      <formula>F30&gt;0</formula>
    </cfRule>
    <cfRule type="expression" dxfId="3924" priority="20">
      <formula>F30&lt;0</formula>
    </cfRule>
  </conditionalFormatting>
  <conditionalFormatting sqref="H30">
    <cfRule type="expression" dxfId="3923" priority="17">
      <formula>H30&gt;0</formula>
    </cfRule>
    <cfRule type="expression" dxfId="3922" priority="18">
      <formula>H30&lt;0</formula>
    </cfRule>
  </conditionalFormatting>
  <conditionalFormatting sqref="F68 F70:F74">
    <cfRule type="expression" dxfId="3921" priority="13">
      <formula>F68&gt;0</formula>
    </cfRule>
    <cfRule type="expression" dxfId="3920" priority="14">
      <formula>F68&lt;0</formula>
    </cfRule>
  </conditionalFormatting>
  <conditionalFormatting sqref="F68 F70:F74">
    <cfRule type="expression" dxfId="3919" priority="15">
      <formula>F68&gt;0</formula>
    </cfRule>
    <cfRule type="expression" dxfId="3918" priority="16">
      <formula>F68&lt;0</formula>
    </cfRule>
  </conditionalFormatting>
  <conditionalFormatting sqref="H68 H70:H74">
    <cfRule type="expression" dxfId="3917" priority="11">
      <formula>H68&gt;0</formula>
    </cfRule>
    <cfRule type="expression" dxfId="3916" priority="12">
      <formula>H68&lt;0</formula>
    </cfRule>
  </conditionalFormatting>
  <conditionalFormatting sqref="F60:F67">
    <cfRule type="expression" dxfId="3915" priority="9">
      <formula>F60&gt;0</formula>
    </cfRule>
    <cfRule type="expression" dxfId="3914" priority="10">
      <formula>F60&lt;0</formula>
    </cfRule>
  </conditionalFormatting>
  <conditionalFormatting sqref="H60:H67">
    <cfRule type="expression" dxfId="3913" priority="7">
      <formula>H60&gt;0</formula>
    </cfRule>
    <cfRule type="expression" dxfId="3912" priority="8">
      <formula>H60&lt;0</formula>
    </cfRule>
  </conditionalFormatting>
  <conditionalFormatting sqref="F69">
    <cfRule type="expression" dxfId="3911" priority="5">
      <formula>F69&gt;0</formula>
    </cfRule>
    <cfRule type="expression" dxfId="3910" priority="6">
      <formula>F69&lt;0</formula>
    </cfRule>
  </conditionalFormatting>
  <conditionalFormatting sqref="H69">
    <cfRule type="expression" dxfId="3909" priority="3">
      <formula>H69&gt;0</formula>
    </cfRule>
    <cfRule type="expression" dxfId="3908" priority="4">
      <formula>H69&lt;0</formula>
    </cfRule>
  </conditionalFormatting>
  <conditionalFormatting sqref="Q10">
    <cfRule type="expression" dxfId="3907" priority="1">
      <formula>Q10&gt;0</formula>
    </cfRule>
    <cfRule type="expression" dxfId="390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905" priority="11">
      <formula>F33&gt;0</formula>
    </cfRule>
    <cfRule type="expression" dxfId="3904" priority="12">
      <formula>F33&lt;0</formula>
    </cfRule>
  </conditionalFormatting>
  <conditionalFormatting sqref="Q7">
    <cfRule type="expression" dxfId="3903" priority="9">
      <formula>Q7&gt;0</formula>
    </cfRule>
    <cfRule type="expression" dxfId="3902" priority="10">
      <formula>Q7&lt;0</formula>
    </cfRule>
  </conditionalFormatting>
  <conditionalFormatting sqref="Q8">
    <cfRule type="expression" dxfId="3901" priority="7">
      <formula>Q8&gt;0</formula>
    </cfRule>
    <cfRule type="expression" dxfId="3900" priority="8">
      <formula>Q8&lt;0</formula>
    </cfRule>
  </conditionalFormatting>
  <conditionalFormatting sqref="F25:F32">
    <cfRule type="expression" dxfId="3899" priority="5">
      <formula>F25&gt;0</formula>
    </cfRule>
    <cfRule type="expression" dxfId="3898" priority="6">
      <formula>F25&lt;0</formula>
    </cfRule>
  </conditionalFormatting>
  <conditionalFormatting sqref="H25:H32">
    <cfRule type="expression" dxfId="3897" priority="3">
      <formula>H25&gt;0</formula>
    </cfRule>
    <cfRule type="expression" dxfId="3896" priority="4">
      <formula>H25&lt;0</formula>
    </cfRule>
  </conditionalFormatting>
  <conditionalFormatting sqref="Q10">
    <cfRule type="expression" dxfId="3895" priority="1">
      <formula>Q10&gt;0</formula>
    </cfRule>
    <cfRule type="expression" dxfId="389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93" priority="75">
      <formula>F32&gt;0</formula>
    </cfRule>
    <cfRule type="expression" dxfId="3892" priority="76">
      <formula>F32&lt;0</formula>
    </cfRule>
  </conditionalFormatting>
  <conditionalFormatting sqref="Q7">
    <cfRule type="expression" dxfId="3891" priority="73">
      <formula>Q7&gt;0</formula>
    </cfRule>
    <cfRule type="expression" dxfId="3890" priority="74">
      <formula>Q7&lt;0</formula>
    </cfRule>
  </conditionalFormatting>
  <conditionalFormatting sqref="Q8">
    <cfRule type="expression" dxfId="3889" priority="71">
      <formula>Q8&gt;0</formula>
    </cfRule>
    <cfRule type="expression" dxfId="388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87" priority="63">
      <formula>M58&gt;0</formula>
    </cfRule>
    <cfRule type="expression" dxfId="3886" priority="64">
      <formula>M58&lt;0</formula>
    </cfRule>
  </conditionalFormatting>
  <conditionalFormatting sqref="Q10">
    <cfRule type="expression" dxfId="3885" priority="61">
      <formula>Q10&gt;0</formula>
    </cfRule>
    <cfRule type="expression" dxfId="3884" priority="62">
      <formula>Q10&lt;0</formula>
    </cfRule>
  </conditionalFormatting>
  <conditionalFormatting sqref="F29:F31">
    <cfRule type="expression" dxfId="3883" priority="59">
      <formula>F29&gt;0</formula>
    </cfRule>
    <cfRule type="expression" dxfId="3882" priority="60">
      <formula>F29&lt;0</formula>
    </cfRule>
  </conditionalFormatting>
  <conditionalFormatting sqref="H29:H31">
    <cfRule type="expression" dxfId="3881" priority="57">
      <formula>H29&gt;0</formula>
    </cfRule>
    <cfRule type="expression" dxfId="3880" priority="58">
      <formula>H29&lt;0</formula>
    </cfRule>
  </conditionalFormatting>
  <conditionalFormatting sqref="F83:F94">
    <cfRule type="expression" dxfId="3879" priority="55">
      <formula>F83&gt;0</formula>
    </cfRule>
    <cfRule type="expression" dxfId="3878" priority="56">
      <formula>F83&lt;0</formula>
    </cfRule>
  </conditionalFormatting>
  <conditionalFormatting sqref="H83:H94">
    <cfRule type="expression" dxfId="3877" priority="53">
      <formula>H83&gt;0</formula>
    </cfRule>
    <cfRule type="expression" dxfId="3876" priority="54">
      <formula>H83&lt;0</formula>
    </cfRule>
  </conditionalFormatting>
  <conditionalFormatting sqref="J41">
    <cfRule type="expression" dxfId="3875" priority="51">
      <formula>J41&gt;0</formula>
    </cfRule>
    <cfRule type="expression" dxfId="3874" priority="52">
      <formula>J41&lt;0</formula>
    </cfRule>
  </conditionalFormatting>
  <conditionalFormatting sqref="J39:J47">
    <cfRule type="expression" dxfId="3873" priority="49">
      <formula>J39&gt;0</formula>
    </cfRule>
    <cfRule type="expression" dxfId="3872" priority="50">
      <formula>J39&lt;0</formula>
    </cfRule>
  </conditionalFormatting>
  <conditionalFormatting sqref="F48:F51 H48:H51">
    <cfRule type="expression" dxfId="3871" priority="47">
      <formula>F48&gt;0</formula>
    </cfRule>
    <cfRule type="expression" dxfId="3870" priority="48">
      <formula>F48&lt;0</formula>
    </cfRule>
  </conditionalFormatting>
  <conditionalFormatting sqref="J48:J57">
    <cfRule type="expression" dxfId="3869" priority="45">
      <formula>J48&gt;0</formula>
    </cfRule>
    <cfRule type="expression" dxfId="3868" priority="46">
      <formula>J48&lt;0</formula>
    </cfRule>
  </conditionalFormatting>
  <conditionalFormatting sqref="K45:K52">
    <cfRule type="expression" dxfId="3867" priority="43">
      <formula>K45&gt;0</formula>
    </cfRule>
    <cfRule type="expression" dxfId="3866" priority="44">
      <formula>K45&lt;0</formula>
    </cfRule>
  </conditionalFormatting>
  <conditionalFormatting sqref="K45:K52">
    <cfRule type="expression" dxfId="3865" priority="41">
      <formula>K45&gt;0</formula>
    </cfRule>
    <cfRule type="expression" dxfId="3864" priority="42">
      <formula>K45&lt;0</formula>
    </cfRule>
  </conditionalFormatting>
  <conditionalFormatting sqref="F102:F118 H102:H118 H120:H128 F120:F128">
    <cfRule type="expression" dxfId="3863" priority="37">
      <formula>F102&gt;0</formula>
    </cfRule>
    <cfRule type="expression" dxfId="3862" priority="38">
      <formula>F102&lt;0</formula>
    </cfRule>
  </conditionalFormatting>
  <conditionalFormatting sqref="F96:F101">
    <cfRule type="expression" dxfId="3861" priority="35">
      <formula>F96&gt;0</formula>
    </cfRule>
    <cfRule type="expression" dxfId="3860" priority="36">
      <formula>F96&lt;0</formula>
    </cfRule>
  </conditionalFormatting>
  <conditionalFormatting sqref="H96:H101">
    <cfRule type="expression" dxfId="3859" priority="33">
      <formula>H96&gt;0</formula>
    </cfRule>
    <cfRule type="expression" dxfId="3858" priority="34">
      <formula>H96&lt;0</formula>
    </cfRule>
  </conditionalFormatting>
  <conditionalFormatting sqref="J112">
    <cfRule type="expression" dxfId="3857" priority="31">
      <formula>J112&gt;0</formula>
    </cfRule>
    <cfRule type="expression" dxfId="3856" priority="32">
      <formula>J112&lt;0</formula>
    </cfRule>
  </conditionalFormatting>
  <conditionalFormatting sqref="J110:J118 J120">
    <cfRule type="expression" dxfId="3855" priority="29">
      <formula>J110&gt;0</formula>
    </cfRule>
    <cfRule type="expression" dxfId="3854" priority="30">
      <formula>J110&lt;0</formula>
    </cfRule>
  </conditionalFormatting>
  <conditionalFormatting sqref="F119 H119">
    <cfRule type="expression" dxfId="3853" priority="27">
      <formula>F119&gt;0</formula>
    </cfRule>
    <cfRule type="expression" dxfId="3852" priority="28">
      <formula>F119&lt;0</formula>
    </cfRule>
  </conditionalFormatting>
  <conditionalFormatting sqref="J119">
    <cfRule type="expression" dxfId="3851" priority="25">
      <formula>J119&gt;0</formula>
    </cfRule>
    <cfRule type="expression" dxfId="3850" priority="26">
      <formula>J119&lt;0</formula>
    </cfRule>
  </conditionalFormatting>
  <conditionalFormatting sqref="K112:K123">
    <cfRule type="expression" dxfId="3849" priority="23">
      <formula>K112&gt;0</formula>
    </cfRule>
    <cfRule type="expression" dxfId="3848" priority="24">
      <formula>K112&lt;0</formula>
    </cfRule>
  </conditionalFormatting>
  <conditionalFormatting sqref="K110:K123">
    <cfRule type="expression" dxfId="3847" priority="21">
      <formula>K110&gt;0</formula>
    </cfRule>
    <cfRule type="expression" dxfId="3846" priority="22">
      <formula>K110&lt;0</formula>
    </cfRule>
  </conditionalFormatting>
  <conditionalFormatting sqref="J121">
    <cfRule type="expression" dxfId="3845" priority="19">
      <formula>J121&gt;0</formula>
    </cfRule>
    <cfRule type="expression" dxfId="3844" priority="20">
      <formula>J121&lt;0</formula>
    </cfRule>
  </conditionalFormatting>
  <conditionalFormatting sqref="F25:F28">
    <cfRule type="expression" dxfId="3843" priority="17">
      <formula>F25&gt;0</formula>
    </cfRule>
    <cfRule type="expression" dxfId="3842" priority="18">
      <formula>F25&lt;0</formula>
    </cfRule>
  </conditionalFormatting>
  <conditionalFormatting sqref="H25:H28">
    <cfRule type="expression" dxfId="3841" priority="15">
      <formula>H25&gt;0</formula>
    </cfRule>
    <cfRule type="expression" dxfId="3840" priority="16">
      <formula>H25&lt;0</formula>
    </cfRule>
  </conditionalFormatting>
  <conditionalFormatting sqref="J27:J29">
    <cfRule type="expression" dxfId="3839" priority="13">
      <formula>J27&gt;0</formula>
    </cfRule>
    <cfRule type="expression" dxfId="3838" priority="14">
      <formula>J27&lt;0</formula>
    </cfRule>
  </conditionalFormatting>
  <conditionalFormatting sqref="J30:J31">
    <cfRule type="expression" dxfId="3837" priority="11">
      <formula>J30&gt;0</formula>
    </cfRule>
    <cfRule type="expression" dxfId="3836" priority="12">
      <formula>J30&lt;0</formula>
    </cfRule>
  </conditionalFormatting>
  <conditionalFormatting sqref="J33">
    <cfRule type="expression" dxfId="3835" priority="9">
      <formula>J33&gt;0</formula>
    </cfRule>
    <cfRule type="expression" dxfId="3834" priority="10">
      <formula>J33&lt;0</formula>
    </cfRule>
  </conditionalFormatting>
  <conditionalFormatting sqref="J34">
    <cfRule type="expression" dxfId="3833" priority="7">
      <formula>J34&gt;0</formula>
    </cfRule>
    <cfRule type="expression" dxfId="3832" priority="8">
      <formula>J34&lt;0</formula>
    </cfRule>
  </conditionalFormatting>
  <conditionalFormatting sqref="J35:J43">
    <cfRule type="expression" dxfId="3831" priority="5">
      <formula>J35&gt;0</formula>
    </cfRule>
    <cfRule type="expression" dxfId="383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29" priority="1">
      <formula>Q9&gt;0</formula>
    </cfRule>
    <cfRule type="expression" dxfId="382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27" priority="15">
      <formula>F39&gt;0</formula>
    </cfRule>
    <cfRule type="expression" dxfId="3826" priority="16">
      <formula>F39&lt;0</formula>
    </cfRule>
  </conditionalFormatting>
  <conditionalFormatting sqref="Q7">
    <cfRule type="expression" dxfId="3825" priority="13">
      <formula>Q7&gt;0</formula>
    </cfRule>
    <cfRule type="expression" dxfId="3824" priority="14">
      <formula>Q7&lt;0</formula>
    </cfRule>
  </conditionalFormatting>
  <conditionalFormatting sqref="Q8">
    <cfRule type="expression" dxfId="3823" priority="11">
      <formula>Q8&gt;0</formula>
    </cfRule>
    <cfRule type="expression" dxfId="3822" priority="12">
      <formula>Q8&lt;0</formula>
    </cfRule>
  </conditionalFormatting>
  <conditionalFormatting sqref="F25:F38">
    <cfRule type="expression" dxfId="3821" priority="9">
      <formula>F25&gt;0</formula>
    </cfRule>
    <cfRule type="expression" dxfId="3820" priority="10">
      <formula>F25&lt;0</formula>
    </cfRule>
  </conditionalFormatting>
  <conditionalFormatting sqref="H25:H38">
    <cfRule type="expression" dxfId="3819" priority="7">
      <formula>H25&gt;0</formula>
    </cfRule>
    <cfRule type="expression" dxfId="3818" priority="8">
      <formula>H25&lt;0</formula>
    </cfRule>
  </conditionalFormatting>
  <conditionalFormatting sqref="M55">
    <cfRule type="expression" dxfId="3817" priority="3">
      <formula>M55&gt;0</formula>
    </cfRule>
    <cfRule type="expression" dxfId="3816" priority="4">
      <formula>M55&lt;0</formula>
    </cfRule>
  </conditionalFormatting>
  <conditionalFormatting sqref="Q10">
    <cfRule type="expression" dxfId="3815" priority="1">
      <formula>Q10&gt;0</formula>
    </cfRule>
    <cfRule type="expression" dxfId="381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13" priority="27">
      <formula>F27&gt;0</formula>
    </cfRule>
    <cfRule type="expression" dxfId="3812" priority="28">
      <formula>F27&lt;0</formula>
    </cfRule>
  </conditionalFormatting>
  <conditionalFormatting sqref="Q8">
    <cfRule type="expression" dxfId="3811" priority="15">
      <formula>Q8&gt;0</formula>
    </cfRule>
    <cfRule type="expression" dxfId="3810" priority="16">
      <formula>Q8&lt;0</formula>
    </cfRule>
  </conditionalFormatting>
  <conditionalFormatting sqref="Q7">
    <cfRule type="expression" dxfId="3809" priority="17">
      <formula>Q7&gt;0</formula>
    </cfRule>
    <cfRule type="expression" dxfId="3808" priority="18">
      <formula>Q7&lt;0</formula>
    </cfRule>
  </conditionalFormatting>
  <conditionalFormatting sqref="F37:F38">
    <cfRule type="expression" dxfId="3807" priority="13">
      <formula>F37&gt;0</formula>
    </cfRule>
    <cfRule type="expression" dxfId="3806" priority="14">
      <formula>F37&lt;0</formula>
    </cfRule>
  </conditionalFormatting>
  <conditionalFormatting sqref="H37:H38">
    <cfRule type="expression" dxfId="3805" priority="11">
      <formula>H37&gt;0</formula>
    </cfRule>
    <cfRule type="expression" dxfId="3804" priority="12">
      <formula>H37&lt;0</formula>
    </cfRule>
  </conditionalFormatting>
  <conditionalFormatting sqref="F23:F26 H23:H26">
    <cfRule type="expression" dxfId="3803" priority="9">
      <formula>F23&gt;0</formula>
    </cfRule>
    <cfRule type="expression" dxfId="3802" priority="10">
      <formula>F23&lt;0</formula>
    </cfRule>
  </conditionalFormatting>
  <conditionalFormatting sqref="Q10">
    <cfRule type="expression" dxfId="3801" priority="3">
      <formula>Q10&gt;0</formula>
    </cfRule>
    <cfRule type="expression" dxfId="3800" priority="4">
      <formula>Q10&lt;0</formula>
    </cfRule>
  </conditionalFormatting>
  <conditionalFormatting sqref="F22 H22">
    <cfRule type="expression" dxfId="3799" priority="1">
      <formula>F22&gt;0</formula>
    </cfRule>
    <cfRule type="expression" dxfId="3798" priority="2">
      <formula>F22&lt;0</formula>
    </cfRule>
  </conditionalFormatting>
  <conditionalFormatting sqref="M41">
    <cfRule type="expression" dxfId="3797" priority="5">
      <formula>M41&gt;0</formula>
    </cfRule>
    <cfRule type="expression" dxfId="37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95" priority="29">
      <formula>F25&gt;0</formula>
    </cfRule>
    <cfRule type="expression" dxfId="3794" priority="30">
      <formula>F25&lt;0</formula>
    </cfRule>
  </conditionalFormatting>
  <conditionalFormatting sqref="Q7">
    <cfRule type="expression" dxfId="3793" priority="27">
      <formula>Q7&gt;0</formula>
    </cfRule>
    <cfRule type="expression" dxfId="3792" priority="28">
      <formula>Q7&lt;0</formula>
    </cfRule>
  </conditionalFormatting>
  <conditionalFormatting sqref="Q8">
    <cfRule type="expression" dxfId="3791" priority="25">
      <formula>Q8&gt;0</formula>
    </cfRule>
    <cfRule type="expression" dxfId="3790" priority="26">
      <formula>Q8&lt;0</formula>
    </cfRule>
  </conditionalFormatting>
  <conditionalFormatting sqref="Q10">
    <cfRule type="expression" dxfId="3789" priority="13">
      <formula>Q10&gt;0</formula>
    </cfRule>
    <cfRule type="expression" dxfId="3788" priority="14">
      <formula>Q10&lt;0</formula>
    </cfRule>
  </conditionalFormatting>
  <conditionalFormatting sqref="M46">
    <cfRule type="expression" dxfId="3787" priority="11">
      <formula>M46&gt;0</formula>
    </cfRule>
    <cfRule type="expression" dxfId="3786" priority="12">
      <formula>M46&lt;0</formula>
    </cfRule>
  </conditionalFormatting>
  <conditionalFormatting sqref="F80:F88 H80:H88">
    <cfRule type="expression" dxfId="3785" priority="9">
      <formula>F80&gt;0</formula>
    </cfRule>
    <cfRule type="expression" dxfId="3784" priority="10">
      <formula>F80&lt;0</formula>
    </cfRule>
  </conditionalFormatting>
  <conditionalFormatting sqref="F75:F79">
    <cfRule type="expression" dxfId="3783" priority="7">
      <formula>F75&gt;0</formula>
    </cfRule>
    <cfRule type="expression" dxfId="3782" priority="8">
      <formula>F75&lt;0</formula>
    </cfRule>
  </conditionalFormatting>
  <conditionalFormatting sqref="H75:H79">
    <cfRule type="expression" dxfId="3781" priority="5">
      <formula>H75&gt;0</formula>
    </cfRule>
    <cfRule type="expression" dxfId="3780" priority="6">
      <formula>H75&lt;0</formula>
    </cfRule>
  </conditionalFormatting>
  <conditionalFormatting sqref="F71:F74">
    <cfRule type="expression" dxfId="3779" priority="3">
      <formula>F71&gt;0</formula>
    </cfRule>
    <cfRule type="expression" dxfId="3778" priority="4">
      <formula>F71&lt;0</formula>
    </cfRule>
  </conditionalFormatting>
  <conditionalFormatting sqref="H71:H74">
    <cfRule type="expression" dxfId="3777" priority="1">
      <formula>H71&gt;0</formula>
    </cfRule>
    <cfRule type="expression" dxfId="37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75" priority="21">
      <formula>F47&gt;0</formula>
    </cfRule>
    <cfRule type="expression" dxfId="3774" priority="22">
      <formula>F47&lt;0</formula>
    </cfRule>
  </conditionalFormatting>
  <conditionalFormatting sqref="Q7">
    <cfRule type="expression" dxfId="3773" priority="19">
      <formula>Q7&gt;0</formula>
    </cfRule>
    <cfRule type="expression" dxfId="3772" priority="20">
      <formula>Q7&lt;0</formula>
    </cfRule>
  </conditionalFormatting>
  <conditionalFormatting sqref="Q8">
    <cfRule type="expression" dxfId="3771" priority="17">
      <formula>Q8&gt;0</formula>
    </cfRule>
    <cfRule type="expression" dxfId="3770" priority="18">
      <formula>Q8&lt;0</formula>
    </cfRule>
  </conditionalFormatting>
  <conditionalFormatting sqref="F25:F46">
    <cfRule type="expression" dxfId="3769" priority="15">
      <formula>F25&gt;0</formula>
    </cfRule>
    <cfRule type="expression" dxfId="3768" priority="16">
      <formula>F25&lt;0</formula>
    </cfRule>
  </conditionalFormatting>
  <conditionalFormatting sqref="H25:H46">
    <cfRule type="expression" dxfId="3767" priority="13">
      <formula>H25&gt;0</formula>
    </cfRule>
    <cfRule type="expression" dxfId="3766" priority="14">
      <formula>H25&lt;0</formula>
    </cfRule>
  </conditionalFormatting>
  <conditionalFormatting sqref="F89:F110">
    <cfRule type="expression" dxfId="3765" priority="11">
      <formula>F89&gt;0</formula>
    </cfRule>
    <cfRule type="expression" dxfId="3764" priority="12">
      <formula>F89&lt;0</formula>
    </cfRule>
  </conditionalFormatting>
  <conditionalFormatting sqref="H89:H110">
    <cfRule type="expression" dxfId="3763" priority="9">
      <formula>H89&gt;0</formula>
    </cfRule>
    <cfRule type="expression" dxfId="3762" priority="10">
      <formula>H89&lt;0</formula>
    </cfRule>
  </conditionalFormatting>
  <conditionalFormatting sqref="Q10">
    <cfRule type="expression" dxfId="3761" priority="7">
      <formula>Q10&gt;0</formula>
    </cfRule>
    <cfRule type="expression" dxfId="3760" priority="8">
      <formula>Q10&lt;0</formula>
    </cfRule>
  </conditionalFormatting>
  <conditionalFormatting sqref="J25:J38">
    <cfRule type="expression" dxfId="3759" priority="5">
      <formula>J25&gt;0</formula>
    </cfRule>
    <cfRule type="expression" dxfId="3758" priority="6">
      <formula>J25&lt;0</formula>
    </cfRule>
  </conditionalFormatting>
  <conditionalFormatting sqref="K25:K38">
    <cfRule type="expression" dxfId="3757" priority="3">
      <formula>K25&gt;0</formula>
    </cfRule>
    <cfRule type="expression" dxfId="3756" priority="4">
      <formula>K25&lt;0</formula>
    </cfRule>
  </conditionalFormatting>
  <conditionalFormatting sqref="L25:L38">
    <cfRule type="expression" dxfId="3755" priority="1">
      <formula>L25&gt;0</formula>
    </cfRule>
    <cfRule type="expression" dxfId="37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53" priority="23">
      <formula>F34&gt;0</formula>
    </cfRule>
    <cfRule type="expression" dxfId="3752" priority="24">
      <formula>F34&lt;0</formula>
    </cfRule>
  </conditionalFormatting>
  <conditionalFormatting sqref="Q7">
    <cfRule type="expression" dxfId="3751" priority="21">
      <formula>Q7&gt;0</formula>
    </cfRule>
    <cfRule type="expression" dxfId="3750" priority="22">
      <formula>Q7&lt;0</formula>
    </cfRule>
  </conditionalFormatting>
  <conditionalFormatting sqref="Q8">
    <cfRule type="expression" dxfId="3749" priority="19">
      <formula>Q8&gt;0</formula>
    </cfRule>
    <cfRule type="expression" dxfId="3748" priority="20">
      <formula>Q8&lt;0</formula>
    </cfRule>
  </conditionalFormatting>
  <conditionalFormatting sqref="F25:F33">
    <cfRule type="expression" dxfId="3747" priority="17">
      <formula>F25&gt;0</formula>
    </cfRule>
    <cfRule type="expression" dxfId="3746" priority="18">
      <formula>F25&lt;0</formula>
    </cfRule>
  </conditionalFormatting>
  <conditionalFormatting sqref="H25:H33">
    <cfRule type="expression" dxfId="3745" priority="15">
      <formula>H25&gt;0</formula>
    </cfRule>
    <cfRule type="expression" dxfId="3744" priority="16">
      <formula>H25&lt;0</formula>
    </cfRule>
  </conditionalFormatting>
  <conditionalFormatting sqref="M46">
    <cfRule type="expression" dxfId="3743" priority="13">
      <formula>M46&gt;0</formula>
    </cfRule>
    <cfRule type="expression" dxfId="3742" priority="14">
      <formula>M46&lt;0</formula>
    </cfRule>
  </conditionalFormatting>
  <conditionalFormatting sqref="F79:F87 H79:H87">
    <cfRule type="expression" dxfId="3741" priority="11">
      <formula>F79&gt;0</formula>
    </cfRule>
    <cfRule type="expression" dxfId="3740" priority="12">
      <formula>F79&lt;0</formula>
    </cfRule>
  </conditionalFormatting>
  <conditionalFormatting sqref="F70:F78">
    <cfRule type="expression" dxfId="3739" priority="9">
      <formula>F70&gt;0</formula>
    </cfRule>
    <cfRule type="expression" dxfId="3738" priority="10">
      <formula>F70&lt;0</formula>
    </cfRule>
  </conditionalFormatting>
  <conditionalFormatting sqref="H70:H78">
    <cfRule type="expression" dxfId="3737" priority="7">
      <formula>H70&gt;0</formula>
    </cfRule>
    <cfRule type="expression" dxfId="3736" priority="8">
      <formula>H70&lt;0</formula>
    </cfRule>
  </conditionalFormatting>
  <conditionalFormatting sqref="J27:K27 J30:K30 J33:K33 J36:K36 J39:K39 J42:K42">
    <cfRule type="expression" dxfId="3735" priority="5">
      <formula>J27&gt;0</formula>
    </cfRule>
    <cfRule type="expression" dxfId="3734" priority="6">
      <formula>J27&lt;0</formula>
    </cfRule>
  </conditionalFormatting>
  <conditionalFormatting sqref="J28:K29 J31:K32 J34:K35 J37:K38 J40:K41">
    <cfRule type="expression" dxfId="3733" priority="3">
      <formula>J28&gt;0</formula>
    </cfRule>
    <cfRule type="expression" dxfId="3732" priority="4">
      <formula>J28&lt;0</formula>
    </cfRule>
  </conditionalFormatting>
  <conditionalFormatting sqref="L27:L42">
    <cfRule type="expression" dxfId="3731" priority="1">
      <formula>L27&gt;0</formula>
    </cfRule>
    <cfRule type="expression" dxfId="373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29" priority="9">
      <formula>F57&gt;0</formula>
    </cfRule>
    <cfRule type="expression" dxfId="3728" priority="10">
      <formula>F57&lt;0</formula>
    </cfRule>
  </conditionalFormatting>
  <conditionalFormatting sqref="Q7">
    <cfRule type="expression" dxfId="3727" priority="7">
      <formula>Q7&gt;0</formula>
    </cfRule>
    <cfRule type="expression" dxfId="3726" priority="8">
      <formula>Q7&lt;0</formula>
    </cfRule>
  </conditionalFormatting>
  <conditionalFormatting sqref="Q8">
    <cfRule type="expression" dxfId="3725" priority="5">
      <formula>Q8&gt;0</formula>
    </cfRule>
    <cfRule type="expression" dxfId="3724" priority="6">
      <formula>Q8&lt;0</formula>
    </cfRule>
  </conditionalFormatting>
  <conditionalFormatting sqref="F25:F56">
    <cfRule type="expression" dxfId="3723" priority="3">
      <formula>F25&gt;0</formula>
    </cfRule>
    <cfRule type="expression" dxfId="3722" priority="4">
      <formula>F25&lt;0</formula>
    </cfRule>
  </conditionalFormatting>
  <conditionalFormatting sqref="H25:H56">
    <cfRule type="expression" dxfId="3721" priority="1">
      <formula>H25&gt;0</formula>
    </cfRule>
    <cfRule type="expression" dxfId="372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124.6</v>
      </c>
      <c r="R4" s="420">
        <v>-2.3199999999999998E-2</v>
      </c>
      <c r="T4" s="688">
        <v>43193</v>
      </c>
      <c r="U4" s="30" t="s">
        <v>944</v>
      </c>
    </row>
    <row r="5" spans="1:21" x14ac:dyDescent="0.25">
      <c r="B5" s="70"/>
      <c r="C5" s="4"/>
      <c r="D5" s="3"/>
      <c r="E5" s="3"/>
      <c r="F5" s="3"/>
      <c r="G5" s="70"/>
      <c r="H5" s="159"/>
      <c r="I5" s="3"/>
      <c r="J5" s="3"/>
      <c r="K5" s="3"/>
      <c r="L5" s="70"/>
      <c r="M5" s="3"/>
      <c r="O5" s="11" t="s">
        <v>67</v>
      </c>
      <c r="Q5" s="3">
        <f>Q4*Q2</f>
        <v>3738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2609.1499999999828</v>
      </c>
      <c r="R7">
        <v>30</v>
      </c>
      <c r="T7" s="1">
        <v>43221</v>
      </c>
      <c r="U7" s="736" t="s">
        <v>1013</v>
      </c>
    </row>
    <row r="8" spans="1:21" x14ac:dyDescent="0.25">
      <c r="B8" s="70"/>
      <c r="C8" s="4"/>
      <c r="D8" s="3"/>
      <c r="E8" s="3"/>
      <c r="F8" s="3"/>
      <c r="G8" s="70"/>
      <c r="H8" s="159"/>
      <c r="I8" s="3"/>
      <c r="J8" s="3"/>
      <c r="K8" s="3"/>
      <c r="L8" s="4"/>
      <c r="M8" s="4"/>
      <c r="O8" s="11" t="s">
        <v>179</v>
      </c>
      <c r="P8" s="33"/>
      <c r="Q8" s="2">
        <f>K29+M29-F29+Q2*Q4</f>
        <v>207.45000000000027</v>
      </c>
      <c r="U8" t="s">
        <v>1014</v>
      </c>
    </row>
    <row r="9" spans="1:21" x14ac:dyDescent="0.25">
      <c r="B9" s="70"/>
      <c r="C9" s="4"/>
      <c r="D9" s="3"/>
      <c r="E9" s="3"/>
      <c r="F9" s="3"/>
      <c r="G9" s="70"/>
      <c r="H9" s="159"/>
      <c r="I9" s="3"/>
      <c r="J9" s="3"/>
      <c r="K9" s="3"/>
      <c r="L9" s="4"/>
      <c r="M9" s="4"/>
      <c r="O9" s="11" t="s">
        <v>204</v>
      </c>
      <c r="Q9" s="132">
        <f>IF(Q2=0, 0, Q8/Q6)</f>
        <v>5.875855036750656E-2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4.1733547351524881E-3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14.454756380510441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137.06</v>
      </c>
    </row>
    <row r="20" spans="1:21" x14ac:dyDescent="0.25">
      <c r="B20" s="70"/>
      <c r="C20" s="4"/>
      <c r="D20" s="3"/>
      <c r="E20" s="3"/>
      <c r="F20" s="3"/>
      <c r="G20" s="70"/>
      <c r="H20" s="159"/>
      <c r="I20" s="3"/>
      <c r="J20" s="3"/>
      <c r="K20" s="3"/>
      <c r="L20" s="4"/>
      <c r="M20" s="4"/>
      <c r="O20" s="79">
        <v>1.0900000000000001</v>
      </c>
      <c r="P20" s="79">
        <f t="shared" ref="P20:P39" si="2">O20*$Q$4</f>
        <v>135.81399999999999</v>
      </c>
      <c r="T20" s="1">
        <v>43279</v>
      </c>
      <c r="U20" t="s">
        <v>1116</v>
      </c>
    </row>
    <row r="21" spans="1:21" x14ac:dyDescent="0.25">
      <c r="B21" s="70"/>
      <c r="C21" s="4"/>
      <c r="D21" s="3"/>
      <c r="E21" s="3"/>
      <c r="F21" s="3"/>
      <c r="G21" s="4"/>
      <c r="H21" s="4"/>
      <c r="I21" s="3"/>
      <c r="J21" s="3"/>
      <c r="K21" s="3"/>
      <c r="L21" s="4"/>
      <c r="M21" s="4"/>
      <c r="O21" s="79">
        <v>1.08</v>
      </c>
      <c r="P21" s="79">
        <f t="shared" si="2"/>
        <v>134.56800000000001</v>
      </c>
    </row>
    <row r="22" spans="1:21" x14ac:dyDescent="0.25">
      <c r="B22" s="70"/>
      <c r="C22" s="4"/>
      <c r="D22" s="3"/>
      <c r="E22" s="3"/>
      <c r="F22" s="3"/>
      <c r="G22" s="4"/>
      <c r="H22" s="4"/>
      <c r="I22" s="3"/>
      <c r="J22" s="3"/>
      <c r="K22" s="3"/>
      <c r="L22" s="4"/>
      <c r="M22" s="4"/>
      <c r="O22" s="79">
        <v>1.07</v>
      </c>
      <c r="P22" s="79">
        <f t="shared" si="2"/>
        <v>133.322</v>
      </c>
    </row>
    <row r="23" spans="1:21" x14ac:dyDescent="0.25">
      <c r="B23" s="70"/>
      <c r="C23" s="4"/>
      <c r="D23" s="3"/>
      <c r="E23" s="3"/>
      <c r="F23" s="3"/>
      <c r="G23" s="4"/>
      <c r="H23" s="4"/>
      <c r="I23" s="3"/>
      <c r="J23" s="3"/>
      <c r="K23" s="3"/>
      <c r="L23" s="4"/>
      <c r="M23" s="4"/>
      <c r="O23" s="79">
        <v>1.06</v>
      </c>
      <c r="P23" s="79">
        <f t="shared" si="2"/>
        <v>132.07599999999999</v>
      </c>
    </row>
    <row r="24" spans="1:21" x14ac:dyDescent="0.25">
      <c r="B24" s="70"/>
      <c r="C24" s="4"/>
      <c r="D24" s="3"/>
      <c r="E24" s="3"/>
      <c r="F24" s="3"/>
      <c r="G24" s="4"/>
      <c r="H24" s="4"/>
      <c r="I24" s="3"/>
      <c r="J24" s="3"/>
      <c r="K24" s="3"/>
      <c r="L24" s="4"/>
      <c r="M24" s="4"/>
      <c r="O24" s="79">
        <v>1.05</v>
      </c>
      <c r="P24" s="79">
        <f t="shared" si="2"/>
        <v>130.83000000000001</v>
      </c>
    </row>
    <row r="25" spans="1:21" x14ac:dyDescent="0.25">
      <c r="O25" s="79">
        <v>1.04</v>
      </c>
      <c r="P25" s="79">
        <f t="shared" si="2"/>
        <v>129.584</v>
      </c>
      <c r="T25" s="154">
        <v>43305</v>
      </c>
      <c r="U25" t="s">
        <v>1147</v>
      </c>
    </row>
    <row r="26" spans="1:21" x14ac:dyDescent="0.25">
      <c r="O26" s="79">
        <v>1.03</v>
      </c>
      <c r="P26" s="79">
        <f t="shared" si="2"/>
        <v>128.33799999999999</v>
      </c>
      <c r="T26" s="65"/>
    </row>
    <row r="27" spans="1:21" x14ac:dyDescent="0.25">
      <c r="O27" s="79">
        <v>1.02</v>
      </c>
      <c r="P27" s="79">
        <f t="shared" si="2"/>
        <v>127.092</v>
      </c>
      <c r="T27" s="154">
        <v>43313</v>
      </c>
      <c r="U27" t="s">
        <v>1146</v>
      </c>
    </row>
    <row r="28" spans="1:21" x14ac:dyDescent="0.25">
      <c r="O28" s="79">
        <v>1.01</v>
      </c>
      <c r="P28" s="79">
        <f t="shared" si="2"/>
        <v>125.84599999999999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123.354</v>
      </c>
    </row>
    <row r="31" spans="1:21" x14ac:dyDescent="0.25">
      <c r="O31" s="79">
        <v>0.98</v>
      </c>
      <c r="P31" s="79">
        <f t="shared" si="2"/>
        <v>122.10799999999999</v>
      </c>
      <c r="T31" s="1">
        <v>43474</v>
      </c>
      <c r="U31" t="s">
        <v>1348</v>
      </c>
    </row>
    <row r="32" spans="1:21" x14ac:dyDescent="0.25">
      <c r="O32" s="79">
        <v>0.97</v>
      </c>
      <c r="P32" s="79">
        <f t="shared" si="2"/>
        <v>120.86199999999999</v>
      </c>
    </row>
    <row r="33" spans="1:17" x14ac:dyDescent="0.25">
      <c r="O33" s="79">
        <v>0.96</v>
      </c>
      <c r="P33" s="79">
        <f t="shared" si="2"/>
        <v>119.61599999999999</v>
      </c>
    </row>
    <row r="34" spans="1:17" x14ac:dyDescent="0.25">
      <c r="O34" s="79">
        <v>0.95</v>
      </c>
      <c r="P34" s="79">
        <f t="shared" si="2"/>
        <v>118.36999999999999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117.12399999999998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115.878</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114.63200000000001</v>
      </c>
    </row>
    <row r="38" spans="1:17" x14ac:dyDescent="0.25">
      <c r="A38" s="4"/>
      <c r="B38" s="162"/>
      <c r="C38" s="10"/>
      <c r="D38" s="39"/>
      <c r="E38" s="39"/>
      <c r="F38" s="39"/>
      <c r="G38" s="39"/>
      <c r="H38" s="177"/>
      <c r="I38" s="39"/>
      <c r="J38" s="39"/>
      <c r="K38" s="39"/>
      <c r="L38" s="39"/>
      <c r="O38" s="79">
        <v>0.91</v>
      </c>
      <c r="P38" s="79">
        <f t="shared" si="2"/>
        <v>113.386</v>
      </c>
    </row>
    <row r="39" spans="1:17" x14ac:dyDescent="0.25">
      <c r="A39" s="4"/>
      <c r="B39" s="162"/>
      <c r="C39" s="10"/>
      <c r="D39" s="39"/>
      <c r="E39" s="39"/>
      <c r="F39" s="39"/>
      <c r="G39" s="39"/>
      <c r="H39" s="177"/>
      <c r="I39" s="39"/>
      <c r="J39" s="39"/>
      <c r="K39" s="39"/>
      <c r="L39" s="39"/>
      <c r="O39" s="79">
        <v>0.9</v>
      </c>
      <c r="P39" s="79">
        <f t="shared" si="2"/>
        <v>112.14</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719" priority="175">
      <formula>F7&gt;0</formula>
    </cfRule>
    <cfRule type="expression" dxfId="3718" priority="176">
      <formula>F7&lt;0</formula>
    </cfRule>
  </conditionalFormatting>
  <conditionalFormatting sqref="Q8">
    <cfRule type="expression" dxfId="3717" priority="173">
      <formula>Q8&gt;0</formula>
    </cfRule>
    <cfRule type="expression" dxfId="3716" priority="174">
      <formula>Q8&lt;0</formula>
    </cfRule>
  </conditionalFormatting>
  <conditionalFormatting sqref="Q10">
    <cfRule type="expression" dxfId="3715" priority="167">
      <formula>Q10&gt;0</formula>
    </cfRule>
    <cfRule type="expression" dxfId="3714" priority="168">
      <formula>Q10&lt;0</formula>
    </cfRule>
  </conditionalFormatting>
  <conditionalFormatting sqref="F75:F76">
    <cfRule type="expression" dxfId="3713" priority="159">
      <formula>F75&gt;0</formula>
    </cfRule>
    <cfRule type="expression" dxfId="3712" priority="160">
      <formula>F75&lt;0</formula>
    </cfRule>
  </conditionalFormatting>
  <conditionalFormatting sqref="H75:H76">
    <cfRule type="expression" dxfId="3711" priority="157">
      <formula>H75&gt;0</formula>
    </cfRule>
    <cfRule type="expression" dxfId="3710" priority="158">
      <formula>H75&lt;0</formula>
    </cfRule>
  </conditionalFormatting>
  <conditionalFormatting sqref="J75:J76">
    <cfRule type="expression" dxfId="3709" priority="155">
      <formula>J75&gt;0</formula>
    </cfRule>
    <cfRule type="expression" dxfId="3708" priority="156">
      <formula>J75&lt;0</formula>
    </cfRule>
  </conditionalFormatting>
  <conditionalFormatting sqref="K75:K76">
    <cfRule type="expression" dxfId="3707" priority="153">
      <formula>K75&gt;0</formula>
    </cfRule>
    <cfRule type="expression" dxfId="3706" priority="154">
      <formula>K75&lt;0</formula>
    </cfRule>
  </conditionalFormatting>
  <conditionalFormatting sqref="L75:L76">
    <cfRule type="expression" dxfId="3705" priority="151">
      <formula>L75&gt;0</formula>
    </cfRule>
    <cfRule type="expression" dxfId="3704" priority="152">
      <formula>L75&lt;0</formula>
    </cfRule>
  </conditionalFormatting>
  <conditionalFormatting sqref="F39 H39">
    <cfRule type="expression" dxfId="3703" priority="113">
      <formula>F39&gt;0</formula>
    </cfRule>
    <cfRule type="expression" dxfId="3702" priority="114">
      <formula>F39&lt;0</formula>
    </cfRule>
  </conditionalFormatting>
  <conditionalFormatting sqref="F38 H38">
    <cfRule type="expression" dxfId="3701" priority="111">
      <formula>F38&gt;0</formula>
    </cfRule>
    <cfRule type="expression" dxfId="3700" priority="112">
      <formula>F38&lt;0</formula>
    </cfRule>
  </conditionalFormatting>
  <conditionalFormatting sqref="H36:H37">
    <cfRule type="expression" dxfId="3699" priority="109">
      <formula>H36&gt;0</formula>
    </cfRule>
    <cfRule type="expression" dxfId="3698" priority="110">
      <formula>H36&lt;0</formula>
    </cfRule>
  </conditionalFormatting>
  <conditionalFormatting sqref="M44">
    <cfRule type="expression" dxfId="3697" priority="107">
      <formula>M44&gt;0</formula>
    </cfRule>
    <cfRule type="expression" dxfId="3696" priority="108">
      <formula>M44&lt;0</formula>
    </cfRule>
  </conditionalFormatting>
  <conditionalFormatting sqref="J36:J37">
    <cfRule type="expression" dxfId="3695" priority="77">
      <formula>J36&gt;0</formula>
    </cfRule>
    <cfRule type="expression" dxfId="3694" priority="78">
      <formula>J36&lt;0</formula>
    </cfRule>
  </conditionalFormatting>
  <conditionalFormatting sqref="F111:F113 H111:H113 H120 F120 F146:F148 H146:H148">
    <cfRule type="expression" dxfId="3693" priority="75">
      <formula>F111&gt;0</formula>
    </cfRule>
    <cfRule type="expression" dxfId="3692" priority="76">
      <formula>F111&lt;0</formula>
    </cfRule>
  </conditionalFormatting>
  <conditionalFormatting sqref="F87:F107">
    <cfRule type="expression" dxfId="3691" priority="73">
      <formula>F87&gt;0</formula>
    </cfRule>
    <cfRule type="expression" dxfId="3690" priority="74">
      <formula>F87&lt;0</formula>
    </cfRule>
  </conditionalFormatting>
  <conditionalFormatting sqref="H87:H107">
    <cfRule type="expression" dxfId="3689" priority="71">
      <formula>H87&gt;0</formula>
    </cfRule>
    <cfRule type="expression" dxfId="3688" priority="72">
      <formula>H87&lt;0</formula>
    </cfRule>
  </conditionalFormatting>
  <conditionalFormatting sqref="K78:K88 K90:K91">
    <cfRule type="expression" dxfId="3687" priority="69">
      <formula>K78&gt;0</formula>
    </cfRule>
    <cfRule type="expression" dxfId="3686" priority="70">
      <formula>K78&lt;0</formula>
    </cfRule>
  </conditionalFormatting>
  <conditionalFormatting sqref="L78">
    <cfRule type="expression" dxfId="3685" priority="67">
      <formula>L78&gt;0</formula>
    </cfRule>
    <cfRule type="expression" dxfId="3684" priority="68">
      <formula>L78&lt;0</formula>
    </cfRule>
  </conditionalFormatting>
  <conditionalFormatting sqref="F78:F86">
    <cfRule type="expression" dxfId="3683" priority="65">
      <formula>F78&gt;0</formula>
    </cfRule>
    <cfRule type="expression" dxfId="3682" priority="66">
      <formula>F78&lt;0</formula>
    </cfRule>
  </conditionalFormatting>
  <conditionalFormatting sqref="H78:H86">
    <cfRule type="expression" dxfId="3681" priority="63">
      <formula>H78&gt;0</formula>
    </cfRule>
    <cfRule type="expression" dxfId="3680" priority="64">
      <formula>H78&lt;0</formula>
    </cfRule>
  </conditionalFormatting>
  <conditionalFormatting sqref="F108:F110">
    <cfRule type="expression" dxfId="3679" priority="61">
      <formula>F108&gt;0</formula>
    </cfRule>
    <cfRule type="expression" dxfId="3678" priority="62">
      <formula>F108&lt;0</formula>
    </cfRule>
  </conditionalFormatting>
  <conditionalFormatting sqref="H108:H110">
    <cfRule type="expression" dxfId="3677" priority="59">
      <formula>H108&gt;0</formula>
    </cfRule>
    <cfRule type="expression" dxfId="3676" priority="60">
      <formula>H108&lt;0</formula>
    </cfRule>
  </conditionalFormatting>
  <conditionalFormatting sqref="H114:H116 F114:F116">
    <cfRule type="expression" dxfId="3675" priority="57">
      <formula>F114&gt;0</formula>
    </cfRule>
    <cfRule type="expression" dxfId="3674" priority="58">
      <formula>F114&lt;0</formula>
    </cfRule>
  </conditionalFormatting>
  <conditionalFormatting sqref="H117:H119 F117:F119">
    <cfRule type="expression" dxfId="3673" priority="55">
      <formula>F117&gt;0</formula>
    </cfRule>
    <cfRule type="expression" dxfId="3672" priority="56">
      <formula>F117&lt;0</formula>
    </cfRule>
  </conditionalFormatting>
  <conditionalFormatting sqref="F125:F127 H125:H127">
    <cfRule type="expression" dxfId="3671" priority="53">
      <formula>F125&gt;0</formula>
    </cfRule>
    <cfRule type="expression" dxfId="3670" priority="54">
      <formula>F125&lt;0</formula>
    </cfRule>
  </conditionalFormatting>
  <conditionalFormatting sqref="F124 H124">
    <cfRule type="expression" dxfId="3669" priority="51">
      <formula>F124&gt;0</formula>
    </cfRule>
    <cfRule type="expression" dxfId="3668" priority="52">
      <formula>F124&lt;0</formula>
    </cfRule>
  </conditionalFormatting>
  <conditionalFormatting sqref="F121:F123 H121:H123">
    <cfRule type="expression" dxfId="3667" priority="49">
      <formula>F121&gt;0</formula>
    </cfRule>
    <cfRule type="expression" dxfId="3666" priority="50">
      <formula>F121&lt;0</formula>
    </cfRule>
  </conditionalFormatting>
  <conditionalFormatting sqref="F134:F136 H134:H136">
    <cfRule type="expression" dxfId="3665" priority="47">
      <formula>F134&gt;0</formula>
    </cfRule>
    <cfRule type="expression" dxfId="3664" priority="48">
      <formula>F134&lt;0</formula>
    </cfRule>
  </conditionalFormatting>
  <conditionalFormatting sqref="H129:H131 F129:F133">
    <cfRule type="expression" dxfId="3663" priority="45">
      <formula>F129&gt;0</formula>
    </cfRule>
    <cfRule type="expression" dxfId="3662" priority="46">
      <formula>F129&lt;0</formula>
    </cfRule>
  </conditionalFormatting>
  <conditionalFormatting sqref="F128 H128">
    <cfRule type="expression" dxfId="3661" priority="43">
      <formula>F128&gt;0</formula>
    </cfRule>
    <cfRule type="expression" dxfId="3660" priority="44">
      <formula>F128&lt;0</formula>
    </cfRule>
  </conditionalFormatting>
  <conditionalFormatting sqref="H132:H133">
    <cfRule type="expression" dxfId="3659" priority="41">
      <formula>H132&gt;0</formula>
    </cfRule>
    <cfRule type="expression" dxfId="3658" priority="42">
      <formula>H132&lt;0</formula>
    </cfRule>
  </conditionalFormatting>
  <conditionalFormatting sqref="H139:H141 F139:F142">
    <cfRule type="expression" dxfId="3657" priority="39">
      <formula>F139&gt;0</formula>
    </cfRule>
    <cfRule type="expression" dxfId="3656" priority="40">
      <formula>F139&lt;0</formula>
    </cfRule>
  </conditionalFormatting>
  <conditionalFormatting sqref="F137:F138 H137:H138">
    <cfRule type="expression" dxfId="3655" priority="37">
      <formula>F137&gt;0</formula>
    </cfRule>
    <cfRule type="expression" dxfId="3654" priority="38">
      <formula>F137&lt;0</formula>
    </cfRule>
  </conditionalFormatting>
  <conditionalFormatting sqref="F145 H145">
    <cfRule type="expression" dxfId="3653" priority="35">
      <formula>F145&gt;0</formula>
    </cfRule>
    <cfRule type="expression" dxfId="3652" priority="36">
      <formula>F145&lt;0</formula>
    </cfRule>
  </conditionalFormatting>
  <conditionalFormatting sqref="F143:F144 H143:H144">
    <cfRule type="expression" dxfId="3651" priority="33">
      <formula>F143&gt;0</formula>
    </cfRule>
    <cfRule type="expression" dxfId="3650" priority="34">
      <formula>F143&lt;0</formula>
    </cfRule>
  </conditionalFormatting>
  <conditionalFormatting sqref="H142">
    <cfRule type="expression" dxfId="3649" priority="31">
      <formula>H142&gt;0</formula>
    </cfRule>
    <cfRule type="expression" dxfId="3648" priority="32">
      <formula>H142&lt;0</formula>
    </cfRule>
  </conditionalFormatting>
  <conditionalFormatting sqref="J111:J113 J120">
    <cfRule type="expression" dxfId="3647" priority="29">
      <formula>J111&gt;0</formula>
    </cfRule>
    <cfRule type="expression" dxfId="3646" priority="30">
      <formula>J111&lt;0</formula>
    </cfRule>
  </conditionalFormatting>
  <conditionalFormatting sqref="J87:J107">
    <cfRule type="expression" dxfId="3645" priority="27">
      <formula>J87&gt;0</formula>
    </cfRule>
    <cfRule type="expression" dxfId="3644" priority="28">
      <formula>J87&lt;0</formula>
    </cfRule>
  </conditionalFormatting>
  <conditionalFormatting sqref="J78:J86">
    <cfRule type="expression" dxfId="3643" priority="25">
      <formula>J78&gt;0</formula>
    </cfRule>
    <cfRule type="expression" dxfId="3642" priority="26">
      <formula>J78&lt;0</formula>
    </cfRule>
  </conditionalFormatting>
  <conditionalFormatting sqref="J108:J110">
    <cfRule type="expression" dxfId="3641" priority="23">
      <formula>J108&gt;0</formula>
    </cfRule>
    <cfRule type="expression" dxfId="3640" priority="24">
      <formula>J108&lt;0</formula>
    </cfRule>
  </conditionalFormatting>
  <conditionalFormatting sqref="J114:J116">
    <cfRule type="expression" dxfId="3639" priority="21">
      <formula>J114&gt;0</formula>
    </cfRule>
    <cfRule type="expression" dxfId="3638" priority="22">
      <formula>J114&lt;0</formula>
    </cfRule>
  </conditionalFormatting>
  <conditionalFormatting sqref="J117:J119">
    <cfRule type="expression" dxfId="3637" priority="19">
      <formula>J117&gt;0</formula>
    </cfRule>
    <cfRule type="expression" dxfId="3636" priority="20">
      <formula>J117&lt;0</formula>
    </cfRule>
  </conditionalFormatting>
  <conditionalFormatting sqref="J125:J127">
    <cfRule type="expression" dxfId="3635" priority="17">
      <formula>J125&gt;0</formula>
    </cfRule>
    <cfRule type="expression" dxfId="3634" priority="18">
      <formula>J125&lt;0</formula>
    </cfRule>
  </conditionalFormatting>
  <conditionalFormatting sqref="J124">
    <cfRule type="expression" dxfId="3633" priority="15">
      <formula>J124&gt;0</formula>
    </cfRule>
    <cfRule type="expression" dxfId="3632" priority="16">
      <formula>J124&lt;0</formula>
    </cfRule>
  </conditionalFormatting>
  <conditionalFormatting sqref="J121:J123">
    <cfRule type="expression" dxfId="3631" priority="13">
      <formula>J121&gt;0</formula>
    </cfRule>
    <cfRule type="expression" dxfId="3630" priority="14">
      <formula>J121&lt;0</formula>
    </cfRule>
  </conditionalFormatting>
  <conditionalFormatting sqref="J134:J136">
    <cfRule type="expression" dxfId="3629" priority="11">
      <formula>J134&gt;0</formula>
    </cfRule>
    <cfRule type="expression" dxfId="3628" priority="12">
      <formula>J134&lt;0</formula>
    </cfRule>
  </conditionalFormatting>
  <conditionalFormatting sqref="J129:J133">
    <cfRule type="expression" dxfId="3627" priority="9">
      <formula>J129&gt;0</formula>
    </cfRule>
    <cfRule type="expression" dxfId="3626" priority="10">
      <formula>J129&lt;0</formula>
    </cfRule>
  </conditionalFormatting>
  <conditionalFormatting sqref="J128">
    <cfRule type="expression" dxfId="3625" priority="7">
      <formula>J128&gt;0</formula>
    </cfRule>
    <cfRule type="expression" dxfId="3624" priority="8">
      <formula>J128&lt;0</formula>
    </cfRule>
  </conditionalFormatting>
  <conditionalFormatting sqref="J139:J141">
    <cfRule type="expression" dxfId="3623" priority="5">
      <formula>J139&gt;0</formula>
    </cfRule>
    <cfRule type="expression" dxfId="3622" priority="6">
      <formula>J139&lt;0</formula>
    </cfRule>
  </conditionalFormatting>
  <conditionalFormatting sqref="J137:J138">
    <cfRule type="expression" dxfId="3621" priority="3">
      <formula>J137&gt;0</formula>
    </cfRule>
    <cfRule type="expression" dxfId="3620" priority="4">
      <formula>J137&lt;0</formula>
    </cfRule>
  </conditionalFormatting>
  <conditionalFormatting sqref="J142">
    <cfRule type="expression" dxfId="3619" priority="1">
      <formula>J142&gt;0</formula>
    </cfRule>
    <cfRule type="expression" dxfId="361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28.43</v>
      </c>
      <c r="R4" s="420">
        <v>5.9999999999999995E-4</v>
      </c>
      <c r="T4" s="1"/>
    </row>
    <row r="5" spans="1:21" x14ac:dyDescent="0.25">
      <c r="B5" s="70"/>
      <c r="C5" s="4"/>
      <c r="D5" s="3"/>
      <c r="E5" s="3"/>
      <c r="F5" s="3"/>
      <c r="G5" s="70"/>
      <c r="H5" s="159"/>
      <c r="I5" s="3"/>
      <c r="J5" s="3"/>
      <c r="K5" s="3"/>
      <c r="L5" s="70"/>
      <c r="M5" s="4"/>
      <c r="O5" s="11" t="s">
        <v>67</v>
      </c>
      <c r="Q5" s="3">
        <f>Q4*Q2</f>
        <v>3752.7599999999998</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-182.85000000000036</v>
      </c>
      <c r="R7">
        <v>66</v>
      </c>
    </row>
    <row r="8" spans="1:21" x14ac:dyDescent="0.25">
      <c r="B8" s="70"/>
      <c r="C8" s="4"/>
      <c r="D8" s="3"/>
      <c r="E8" s="3"/>
      <c r="F8" s="3"/>
      <c r="G8" s="70"/>
      <c r="H8" s="159"/>
      <c r="I8" s="3"/>
      <c r="J8" s="3"/>
      <c r="K8" s="3"/>
      <c r="L8" s="4"/>
      <c r="M8" s="4"/>
      <c r="O8" s="11" t="s">
        <v>179</v>
      </c>
      <c r="P8" s="33"/>
      <c r="Q8" s="2">
        <f>K18+M18-F18+Q2*Q4</f>
        <v>-182.85000000000036</v>
      </c>
      <c r="T8" s="1"/>
      <c r="U8" s="736"/>
    </row>
    <row r="9" spans="1:21" x14ac:dyDescent="0.25">
      <c r="B9" s="70"/>
      <c r="C9" s="4"/>
      <c r="D9" s="3"/>
      <c r="E9" s="3"/>
      <c r="F9" s="3"/>
      <c r="G9" s="4"/>
      <c r="H9" s="159"/>
      <c r="I9" s="3"/>
      <c r="J9" s="3"/>
      <c r="K9" s="3"/>
      <c r="L9" s="4"/>
      <c r="M9" s="4"/>
      <c r="O9" s="11" t="s">
        <v>204</v>
      </c>
      <c r="Q9" s="132">
        <f>IF(Q2=0, 0, Q8/Q6)</f>
        <v>-4.6460396228284906E-2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1.8290538163911362E-2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31.273000000000003</v>
      </c>
    </row>
    <row r="20" spans="1:20" x14ac:dyDescent="0.25">
      <c r="O20" s="79">
        <v>1.0900000000000001</v>
      </c>
      <c r="P20" s="79">
        <f t="shared" ref="P20:P39" si="0">O20*$Q$4</f>
        <v>30.988700000000001</v>
      </c>
    </row>
    <row r="21" spans="1:20" x14ac:dyDescent="0.25">
      <c r="O21" s="79">
        <v>1.08</v>
      </c>
      <c r="P21" s="79">
        <f t="shared" si="0"/>
        <v>30.704400000000003</v>
      </c>
      <c r="T21" s="1"/>
    </row>
    <row r="22" spans="1:20" x14ac:dyDescent="0.25">
      <c r="O22" s="79">
        <v>1.07</v>
      </c>
      <c r="P22" s="79">
        <f t="shared" si="0"/>
        <v>30.420100000000001</v>
      </c>
    </row>
    <row r="23" spans="1:20" x14ac:dyDescent="0.25">
      <c r="O23" s="79">
        <v>1.06</v>
      </c>
      <c r="P23" s="79">
        <f t="shared" si="0"/>
        <v>30.1358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29.851500000000001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29.5672</v>
      </c>
    </row>
    <row r="26" spans="1:20" x14ac:dyDescent="0.25">
      <c r="B26" s="162">
        <v>43676</v>
      </c>
      <c r="C26" s="10">
        <v>66</v>
      </c>
      <c r="D26" s="39">
        <v>31.63</v>
      </c>
      <c r="E26" s="39">
        <v>29.13</v>
      </c>
      <c r="F26" s="39">
        <f>(E26-D26)*C26</f>
        <v>-165</v>
      </c>
      <c r="G26" s="39"/>
      <c r="H26" s="177"/>
      <c r="I26" s="39"/>
      <c r="J26" s="39"/>
      <c r="K26" s="39"/>
      <c r="L26" s="39"/>
      <c r="O26" s="79">
        <v>1.03</v>
      </c>
      <c r="P26" s="79">
        <f t="shared" si="0"/>
        <v>29.282900000000001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28.9986</v>
      </c>
      <c r="T27" s="65"/>
    </row>
    <row r="28" spans="1:20" x14ac:dyDescent="0.25">
      <c r="B28" s="162"/>
      <c r="C28" s="10"/>
      <c r="D28" s="39"/>
      <c r="E28" s="39"/>
      <c r="F28" s="39"/>
      <c r="G28" s="39"/>
      <c r="H28" s="177"/>
      <c r="I28" s="39"/>
      <c r="J28" s="39"/>
      <c r="K28" s="39"/>
      <c r="L28" s="39"/>
      <c r="O28" s="79">
        <v>1.01</v>
      </c>
      <c r="P28" s="79">
        <f t="shared" si="0"/>
        <v>28.714300000000001</v>
      </c>
      <c r="T28" s="154"/>
    </row>
    <row r="29" spans="1:20" x14ac:dyDescent="0.25">
      <c r="B29" s="162"/>
      <c r="C29" s="10"/>
      <c r="D29" s="39"/>
      <c r="E29" s="39"/>
      <c r="F29" s="39"/>
      <c r="G29" s="39"/>
      <c r="H29" s="177"/>
      <c r="I29" s="39"/>
      <c r="J29" s="39"/>
      <c r="K29" s="39"/>
      <c r="L29" s="39"/>
      <c r="O29" s="79">
        <v>1</v>
      </c>
      <c r="P29" s="79">
        <f t="shared" si="0"/>
        <v>28.43</v>
      </c>
      <c r="T29" s="154"/>
    </row>
    <row r="30" spans="1:20" x14ac:dyDescent="0.25">
      <c r="B30" s="162"/>
      <c r="C30" s="10"/>
      <c r="D30" s="39"/>
      <c r="E30" s="39"/>
      <c r="F30" s="39"/>
      <c r="G30" s="39"/>
      <c r="H30" s="177"/>
      <c r="I30" s="39"/>
      <c r="J30" s="39"/>
      <c r="K30" s="39"/>
      <c r="L30" s="39"/>
      <c r="O30" s="79">
        <v>0.99</v>
      </c>
      <c r="P30" s="79">
        <f t="shared" si="0"/>
        <v>28.145699999999998</v>
      </c>
      <c r="T30" s="154"/>
    </row>
    <row r="31" spans="1:20" x14ac:dyDescent="0.25">
      <c r="B31" s="162"/>
      <c r="C31" s="10"/>
      <c r="D31" s="39"/>
      <c r="E31" s="39"/>
      <c r="F31" s="39"/>
      <c r="G31" s="39"/>
      <c r="H31" s="177"/>
      <c r="I31" s="39"/>
      <c r="J31" s="39"/>
      <c r="K31" s="39"/>
      <c r="L31" s="39"/>
      <c r="O31" s="79">
        <v>0.98</v>
      </c>
      <c r="P31" s="79">
        <f t="shared" si="0"/>
        <v>27.8614</v>
      </c>
    </row>
    <row r="32" spans="1:20" x14ac:dyDescent="0.25">
      <c r="B32" s="162"/>
      <c r="C32" s="10"/>
      <c r="D32" s="39"/>
      <c r="E32" s="39"/>
      <c r="F32" s="39"/>
      <c r="G32" s="39"/>
      <c r="H32" s="177"/>
      <c r="I32" s="39"/>
      <c r="J32" s="39"/>
      <c r="K32" s="39"/>
      <c r="L32" s="39"/>
      <c r="O32" s="79">
        <v>0.97</v>
      </c>
      <c r="P32" s="79">
        <f t="shared" si="0"/>
        <v>27.577099999999998</v>
      </c>
    </row>
    <row r="33" spans="2:17" x14ac:dyDescent="0.25">
      <c r="B33" s="162"/>
      <c r="C33" s="10"/>
      <c r="D33" s="39"/>
      <c r="E33" s="39"/>
      <c r="F33" s="39"/>
      <c r="G33" s="39"/>
      <c r="H33" s="177"/>
      <c r="I33" s="39"/>
      <c r="J33" s="39"/>
      <c r="K33" s="39"/>
      <c r="L33" s="39"/>
      <c r="O33" s="79">
        <v>0.96</v>
      </c>
      <c r="P33" s="79">
        <f t="shared" si="0"/>
        <v>27.2928</v>
      </c>
    </row>
    <row r="34" spans="2:17" x14ac:dyDescent="0.25">
      <c r="B34" s="162"/>
      <c r="C34" s="10"/>
      <c r="D34" s="39"/>
      <c r="E34" s="39"/>
      <c r="F34" s="39"/>
      <c r="G34" s="39"/>
      <c r="H34" s="177"/>
      <c r="I34" s="39"/>
      <c r="J34" s="39"/>
      <c r="K34" s="39"/>
      <c r="L34" s="39"/>
      <c r="O34" s="79">
        <v>0.95</v>
      </c>
      <c r="P34" s="79">
        <f t="shared" si="0"/>
        <v>27.008499999999998</v>
      </c>
    </row>
    <row r="35" spans="2:17" x14ac:dyDescent="0.25">
      <c r="B35" s="162"/>
      <c r="C35" s="10"/>
      <c r="D35" s="39"/>
      <c r="E35" s="39"/>
      <c r="F35" s="39"/>
      <c r="G35" s="39"/>
      <c r="H35" s="177"/>
      <c r="I35" s="39"/>
      <c r="J35" s="39"/>
      <c r="K35" s="39"/>
      <c r="L35" s="39"/>
      <c r="O35" s="79">
        <v>0.94</v>
      </c>
      <c r="P35" s="79">
        <f t="shared" si="0"/>
        <v>26.7242</v>
      </c>
    </row>
    <row r="36" spans="2:17" x14ac:dyDescent="0.25">
      <c r="B36" s="162"/>
      <c r="C36" s="10"/>
      <c r="D36" s="39"/>
      <c r="E36" s="39"/>
      <c r="F36" s="39"/>
      <c r="G36" s="39"/>
      <c r="H36" s="177"/>
      <c r="I36" s="39"/>
      <c r="J36" s="39"/>
      <c r="K36" s="39"/>
      <c r="L36" s="39"/>
      <c r="O36" s="79">
        <v>0.93</v>
      </c>
      <c r="P36" s="79">
        <f t="shared" si="0"/>
        <v>26.439900000000002</v>
      </c>
    </row>
    <row r="37" spans="2:17" x14ac:dyDescent="0.25">
      <c r="B37" s="162"/>
      <c r="C37" s="10"/>
      <c r="D37" s="39"/>
      <c r="E37" s="39"/>
      <c r="F37" s="39"/>
      <c r="G37" s="39"/>
      <c r="H37" s="177"/>
      <c r="I37" s="39"/>
      <c r="J37" s="39"/>
      <c r="K37" s="39"/>
      <c r="L37" s="39"/>
      <c r="O37" s="79">
        <v>0.92</v>
      </c>
      <c r="P37" s="79">
        <f t="shared" si="0"/>
        <v>26.1556</v>
      </c>
    </row>
    <row r="38" spans="2:17" x14ac:dyDescent="0.25">
      <c r="B38" s="162"/>
      <c r="C38" s="10"/>
      <c r="D38" s="39"/>
      <c r="E38" s="39"/>
      <c r="F38" s="39"/>
      <c r="G38" s="39"/>
      <c r="H38" s="177"/>
      <c r="I38" s="39"/>
      <c r="J38" s="39"/>
      <c r="K38" s="39"/>
      <c r="L38" s="39"/>
      <c r="O38" s="79">
        <v>0.91</v>
      </c>
      <c r="P38" s="79">
        <f t="shared" si="0"/>
        <v>25.871300000000002</v>
      </c>
    </row>
    <row r="39" spans="2:17" x14ac:dyDescent="0.25">
      <c r="B39" s="162"/>
      <c r="C39" s="10"/>
      <c r="D39" s="39"/>
      <c r="E39" s="39"/>
      <c r="F39" s="39"/>
      <c r="G39" s="39"/>
      <c r="H39" s="177"/>
      <c r="I39" s="39"/>
      <c r="J39" s="39"/>
      <c r="K39" s="39"/>
      <c r="L39" s="39"/>
      <c r="O39" s="79">
        <v>0.9</v>
      </c>
      <c r="P39" s="79">
        <f t="shared" si="0"/>
        <v>25.587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4:F54 F58:F63">
    <cfRule type="expression" dxfId="3613" priority="29">
      <formula>F34&gt;0</formula>
    </cfRule>
    <cfRule type="expression" dxfId="3612" priority="30">
      <formula>F34&lt;0</formula>
    </cfRule>
  </conditionalFormatting>
  <conditionalFormatting sqref="H34:H54 H58:H63">
    <cfRule type="expression" dxfId="3611" priority="27">
      <formula>H34&gt;0</formula>
    </cfRule>
    <cfRule type="expression" dxfId="3610" priority="28">
      <formula>H34&lt;0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5 K37:K38">
    <cfRule type="expression" dxfId="3605" priority="21">
      <formula>K25&gt;0</formula>
    </cfRule>
    <cfRule type="expression" dxfId="3604" priority="22">
      <formula>K25&lt;0</formula>
    </cfRule>
  </conditionalFormatting>
  <conditionalFormatting sqref="F89:F110">
    <cfRule type="expression" dxfId="3603" priority="19">
      <formula>F89&gt;0</formula>
    </cfRule>
    <cfRule type="expression" dxfId="3602" priority="20">
      <formula>F89&lt;0</formula>
    </cfRule>
  </conditionalFormatting>
  <conditionalFormatting sqref="H89:H110">
    <cfRule type="expression" dxfId="3601" priority="17">
      <formula>H89&gt;0</formula>
    </cfRule>
    <cfRule type="expression" dxfId="3600" priority="18">
      <formula>H89&lt;0</formula>
    </cfRule>
  </conditionalFormatting>
  <conditionalFormatting sqref="J89:J102">
    <cfRule type="expression" dxfId="3599" priority="15">
      <formula>J89&gt;0</formula>
    </cfRule>
    <cfRule type="expression" dxfId="3598" priority="16">
      <formula>J89&lt;0</formula>
    </cfRule>
  </conditionalFormatting>
  <conditionalFormatting sqref="K89:K102">
    <cfRule type="expression" dxfId="3597" priority="13">
      <formula>K89&gt;0</formula>
    </cfRule>
    <cfRule type="expression" dxfId="3596" priority="14">
      <formula>K89&lt;0</formula>
    </cfRule>
  </conditionalFormatting>
  <conditionalFormatting sqref="L89:L102">
    <cfRule type="expression" dxfId="3595" priority="11">
      <formula>L89&gt;0</formula>
    </cfRule>
    <cfRule type="expression" dxfId="3594" priority="12">
      <formula>L89&lt;0</formula>
    </cfRule>
  </conditionalFormatting>
  <conditionalFormatting sqref="F25:F33">
    <cfRule type="expression" dxfId="3593" priority="9">
      <formula>F25&gt;0</formula>
    </cfRule>
    <cfRule type="expression" dxfId="3592" priority="10">
      <formula>F25&lt;0</formula>
    </cfRule>
  </conditionalFormatting>
  <conditionalFormatting sqref="H25:H33">
    <cfRule type="expression" dxfId="3591" priority="7">
      <formula>H25&gt;0</formula>
    </cfRule>
    <cfRule type="expression" dxfId="3590" priority="8">
      <formula>H25&lt;0</formula>
    </cfRule>
  </conditionalFormatting>
  <conditionalFormatting sqref="J54">
    <cfRule type="expression" dxfId="3589" priority="5">
      <formula>J54&gt;0</formula>
    </cfRule>
    <cfRule type="expression" dxfId="3588" priority="6">
      <formula>J54&lt;0</formula>
    </cfRule>
  </conditionalFormatting>
  <conditionalFormatting sqref="F55:F57">
    <cfRule type="expression" dxfId="3587" priority="3">
      <formula>F55&gt;0</formula>
    </cfRule>
    <cfRule type="expression" dxfId="3586" priority="4">
      <formula>F55&lt;0</formula>
    </cfRule>
  </conditionalFormatting>
  <conditionalFormatting sqref="H55:H57">
    <cfRule type="expression" dxfId="3585" priority="1">
      <formula>H55&gt;0</formula>
    </cfRule>
    <cfRule type="expression" dxfId="358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83" priority="32">
      <formula>F51&gt;0</formula>
    </cfRule>
    <cfRule type="expression" dxfId="3582" priority="33">
      <formula>F51&lt;0</formula>
    </cfRule>
  </conditionalFormatting>
  <conditionalFormatting sqref="Q7">
    <cfRule type="expression" dxfId="3581" priority="30">
      <formula>Q7&gt;0</formula>
    </cfRule>
    <cfRule type="expression" dxfId="3580" priority="31">
      <formula>Q7&lt;0</formula>
    </cfRule>
  </conditionalFormatting>
  <conditionalFormatting sqref="Q8">
    <cfRule type="expression" dxfId="3579" priority="28">
      <formula>Q8&gt;0</formula>
    </cfRule>
    <cfRule type="expression" dxfId="3578" priority="29">
      <formula>Q8&lt;0</formula>
    </cfRule>
  </conditionalFormatting>
  <conditionalFormatting sqref="F25:F44 F46:F50">
    <cfRule type="expression" dxfId="3577" priority="26">
      <formula>F25&gt;0</formula>
    </cfRule>
    <cfRule type="expression" dxfId="3576" priority="27">
      <formula>F25&lt;0</formula>
    </cfRule>
  </conditionalFormatting>
  <conditionalFormatting sqref="H25:H44 H46:H50">
    <cfRule type="expression" dxfId="3575" priority="24">
      <formula>H25&gt;0</formula>
    </cfRule>
    <cfRule type="expression" dxfId="3574" priority="25">
      <formula>H25&lt;0</formula>
    </cfRule>
  </conditionalFormatting>
  <conditionalFormatting sqref="F89:F110">
    <cfRule type="expression" dxfId="3573" priority="22">
      <formula>F89&gt;0</formula>
    </cfRule>
    <cfRule type="expression" dxfId="3572" priority="23">
      <formula>F89&lt;0</formula>
    </cfRule>
  </conditionalFormatting>
  <conditionalFormatting sqref="H89:H110">
    <cfRule type="expression" dxfId="3571" priority="20">
      <formula>H89&gt;0</formula>
    </cfRule>
    <cfRule type="expression" dxfId="3570" priority="21">
      <formula>H89&lt;0</formula>
    </cfRule>
  </conditionalFormatting>
  <conditionalFormatting sqref="Q10">
    <cfRule type="expression" dxfId="3569" priority="18">
      <formula>Q10&gt;0</formula>
    </cfRule>
    <cfRule type="expression" dxfId="3568" priority="19">
      <formula>Q10&lt;0</formula>
    </cfRule>
  </conditionalFormatting>
  <conditionalFormatting sqref="J25:J39">
    <cfRule type="expression" dxfId="3567" priority="16">
      <formula>J25&gt;0</formula>
    </cfRule>
    <cfRule type="expression" dxfId="3566" priority="17">
      <formula>J25&lt;0</formula>
    </cfRule>
  </conditionalFormatting>
  <conditionalFormatting sqref="K25:K38">
    <cfRule type="expression" dxfId="3565" priority="14">
      <formula>K25&gt;0</formula>
    </cfRule>
    <cfRule type="expression" dxfId="3564" priority="15">
      <formula>K25&lt;0</formula>
    </cfRule>
  </conditionalFormatting>
  <conditionalFormatting sqref="L25:L38">
    <cfRule type="expression" dxfId="3563" priority="12">
      <formula>L25&gt;0</formula>
    </cfRule>
    <cfRule type="expression" dxfId="356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61" priority="9">
      <formula>J40&gt;0</formula>
    </cfRule>
    <cfRule type="expression" dxfId="356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59" priority="7">
      <formula>F45&gt;0</formula>
    </cfRule>
    <cfRule type="expression" dxfId="3558" priority="8">
      <formula>F45&lt;0</formula>
    </cfRule>
  </conditionalFormatting>
  <conditionalFormatting sqref="H45">
    <cfRule type="expression" dxfId="3557" priority="5">
      <formula>H45&gt;0</formula>
    </cfRule>
    <cfRule type="expression" dxfId="3556" priority="6">
      <formula>H45&lt;0</formula>
    </cfRule>
  </conditionalFormatting>
  <conditionalFormatting sqref="J45">
    <cfRule type="expression" dxfId="3555" priority="3">
      <formula>J45&gt;0</formula>
    </cfRule>
    <cfRule type="expression" dxfId="3554" priority="4">
      <formula>J45&lt;0</formula>
    </cfRule>
  </conditionalFormatting>
  <conditionalFormatting sqref="J46">
    <cfRule type="expression" dxfId="3553" priority="1">
      <formula>J46&gt;0</formula>
    </cfRule>
    <cfRule type="expression" dxfId="355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51" priority="66">
      <formula>F22&gt;0</formula>
    </cfRule>
    <cfRule type="expression" dxfId="355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49" priority="53">
      <formula>F41&gt;0</formula>
    </cfRule>
    <cfRule type="expression" dxfId="3548" priority="54">
      <formula>F41&lt;0</formula>
    </cfRule>
  </conditionalFormatting>
  <conditionalFormatting sqref="F41">
    <cfRule type="expression" dxfId="3547" priority="57">
      <formula>F41&gt;0</formula>
    </cfRule>
    <cfRule type="expression" dxfId="3546" priority="58">
      <formula>F41&lt;0</formula>
    </cfRule>
  </conditionalFormatting>
  <conditionalFormatting sqref="H41">
    <cfRule type="expression" dxfId="3545" priority="35">
      <formula>H41&gt;0</formula>
    </cfRule>
    <cfRule type="expression" dxfId="3544" priority="36">
      <formula>H41&lt;0</formula>
    </cfRule>
  </conditionalFormatting>
  <conditionalFormatting sqref="F89:F95">
    <cfRule type="expression" dxfId="3543" priority="29">
      <formula>F89&gt;0</formula>
    </cfRule>
    <cfRule type="expression" dxfId="3542" priority="30">
      <formula>F89&lt;0</formula>
    </cfRule>
  </conditionalFormatting>
  <conditionalFormatting sqref="F96:F110">
    <cfRule type="expression" dxfId="3541" priority="25">
      <formula>F96&gt;0</formula>
    </cfRule>
    <cfRule type="expression" dxfId="3540" priority="26">
      <formula>F96&lt;0</formula>
    </cfRule>
  </conditionalFormatting>
  <conditionalFormatting sqref="F96:F110">
    <cfRule type="expression" dxfId="3539" priority="27">
      <formula>F96&gt;0</formula>
    </cfRule>
    <cfRule type="expression" dxfId="3538" priority="28">
      <formula>F96&lt;0</formula>
    </cfRule>
  </conditionalFormatting>
  <conditionalFormatting sqref="H89:H100">
    <cfRule type="expression" dxfId="3537" priority="23">
      <formula>H89&gt;0</formula>
    </cfRule>
    <cfRule type="expression" dxfId="3536" priority="24">
      <formula>H89&lt;0</formula>
    </cfRule>
  </conditionalFormatting>
  <conditionalFormatting sqref="H101">
    <cfRule type="expression" dxfId="3535" priority="21">
      <formula>H101&gt;0</formula>
    </cfRule>
    <cfRule type="expression" dxfId="3534" priority="22">
      <formula>H101&lt;0</formula>
    </cfRule>
  </conditionalFormatting>
  <conditionalFormatting sqref="F111:F116">
    <cfRule type="expression" dxfId="3533" priority="19">
      <formula>F111&gt;0</formula>
    </cfRule>
    <cfRule type="expression" dxfId="3532" priority="20">
      <formula>F111&lt;0</formula>
    </cfRule>
  </conditionalFormatting>
  <conditionalFormatting sqref="H103:H116">
    <cfRule type="expression" dxfId="3531" priority="17">
      <formula>H103&gt;0</formula>
    </cfRule>
    <cfRule type="expression" dxfId="3530" priority="18">
      <formula>H103&lt;0</formula>
    </cfRule>
  </conditionalFormatting>
  <conditionalFormatting sqref="H102">
    <cfRule type="expression" dxfId="3529" priority="15">
      <formula>H102&gt;0</formula>
    </cfRule>
    <cfRule type="expression" dxfId="3528" priority="16">
      <formula>H102&lt;0</formula>
    </cfRule>
  </conditionalFormatting>
  <conditionalFormatting sqref="M42">
    <cfRule type="expression" dxfId="3527" priority="13">
      <formula>M42&gt;0</formula>
    </cfRule>
    <cfRule type="expression" dxfId="3526" priority="14">
      <formula>M42&lt;0</formula>
    </cfRule>
  </conditionalFormatting>
  <conditionalFormatting sqref="Q7">
    <cfRule type="expression" dxfId="3525" priority="9">
      <formula>Q7&gt;0</formula>
    </cfRule>
    <cfRule type="expression" dxfId="3524" priority="10">
      <formula>Q7&lt;0</formula>
    </cfRule>
  </conditionalFormatting>
  <conditionalFormatting sqref="Q8">
    <cfRule type="expression" dxfId="3523" priority="7">
      <formula>Q8&gt;0</formula>
    </cfRule>
    <cfRule type="expression" dxfId="3522" priority="8">
      <formula>Q8&lt;0</formula>
    </cfRule>
  </conditionalFormatting>
  <conditionalFormatting sqref="F117:F130 H117:H130">
    <cfRule type="expression" dxfId="3521" priority="1">
      <formula>F117&gt;0</formula>
    </cfRule>
    <cfRule type="expression" dxfId="352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19" priority="21">
      <formula>F47&gt;0</formula>
    </cfRule>
    <cfRule type="expression" dxfId="3518" priority="22">
      <formula>F47&lt;0</formula>
    </cfRule>
  </conditionalFormatting>
  <conditionalFormatting sqref="Q7">
    <cfRule type="expression" dxfId="3517" priority="19">
      <formula>Q7&gt;0</formula>
    </cfRule>
    <cfRule type="expression" dxfId="3516" priority="20">
      <formula>Q7&lt;0</formula>
    </cfRule>
  </conditionalFormatting>
  <conditionalFormatting sqref="Q8">
    <cfRule type="expression" dxfId="3515" priority="17">
      <formula>Q8&gt;0</formula>
    </cfRule>
    <cfRule type="expression" dxfId="3514" priority="18">
      <formula>Q8&lt;0</formula>
    </cfRule>
  </conditionalFormatting>
  <conditionalFormatting sqref="F25:F46">
    <cfRule type="expression" dxfId="3513" priority="15">
      <formula>F25&gt;0</formula>
    </cfRule>
    <cfRule type="expression" dxfId="3512" priority="16">
      <formula>F25&lt;0</formula>
    </cfRule>
  </conditionalFormatting>
  <conditionalFormatting sqref="H25:H46">
    <cfRule type="expression" dxfId="3511" priority="13">
      <formula>H25&gt;0</formula>
    </cfRule>
    <cfRule type="expression" dxfId="3510" priority="14">
      <formula>H25&lt;0</formula>
    </cfRule>
  </conditionalFormatting>
  <conditionalFormatting sqref="F89:F110">
    <cfRule type="expression" dxfId="3509" priority="11">
      <formula>F89&gt;0</formula>
    </cfRule>
    <cfRule type="expression" dxfId="3508" priority="12">
      <formula>F89&lt;0</formula>
    </cfRule>
  </conditionalFormatting>
  <conditionalFormatting sqref="H89:H110">
    <cfRule type="expression" dxfId="3507" priority="9">
      <formula>H89&gt;0</formula>
    </cfRule>
    <cfRule type="expression" dxfId="3506" priority="10">
      <formula>H89&lt;0</formula>
    </cfRule>
  </conditionalFormatting>
  <conditionalFormatting sqref="Q10">
    <cfRule type="expression" dxfId="3505" priority="7">
      <formula>Q10&gt;0</formula>
    </cfRule>
    <cfRule type="expression" dxfId="3504" priority="8">
      <formula>Q10&lt;0</formula>
    </cfRule>
  </conditionalFormatting>
  <conditionalFormatting sqref="J25:J38">
    <cfRule type="expression" dxfId="3503" priority="5">
      <formula>J25&gt;0</formula>
    </cfRule>
    <cfRule type="expression" dxfId="3502" priority="6">
      <formula>J25&lt;0</formula>
    </cfRule>
  </conditionalFormatting>
  <conditionalFormatting sqref="K25:K38">
    <cfRule type="expression" dxfId="3501" priority="3">
      <formula>K25&gt;0</formula>
    </cfRule>
    <cfRule type="expression" dxfId="3500" priority="4">
      <formula>K25&lt;0</formula>
    </cfRule>
  </conditionalFormatting>
  <conditionalFormatting sqref="L25:L38">
    <cfRule type="expression" dxfId="3499" priority="1">
      <formula>L25&gt;0</formula>
    </cfRule>
    <cfRule type="expression" dxfId="349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7" priority="35">
      <formula>F47&gt;0</formula>
    </cfRule>
    <cfRule type="expression" dxfId="3496" priority="36">
      <formula>F47&lt;0</formula>
    </cfRule>
  </conditionalFormatting>
  <conditionalFormatting sqref="Q7">
    <cfRule type="expression" dxfId="3495" priority="33">
      <formula>Q7&gt;0</formula>
    </cfRule>
    <cfRule type="expression" dxfId="3494" priority="34">
      <formula>Q7&lt;0</formula>
    </cfRule>
  </conditionalFormatting>
  <conditionalFormatting sqref="Q8">
    <cfRule type="expression" dxfId="3493" priority="31">
      <formula>Q8&gt;0</formula>
    </cfRule>
    <cfRule type="expression" dxfId="3492" priority="32">
      <formula>Q8&lt;0</formula>
    </cfRule>
  </conditionalFormatting>
  <conditionalFormatting sqref="F30:F46">
    <cfRule type="expression" dxfId="3491" priority="29">
      <formula>F30&gt;0</formula>
    </cfRule>
    <cfRule type="expression" dxfId="3490" priority="30">
      <formula>F30&lt;0</formula>
    </cfRule>
  </conditionalFormatting>
  <conditionalFormatting sqref="H30:H46">
    <cfRule type="expression" dxfId="3489" priority="27">
      <formula>H30&gt;0</formula>
    </cfRule>
    <cfRule type="expression" dxfId="3488" priority="28">
      <formula>H30&lt;0</formula>
    </cfRule>
  </conditionalFormatting>
  <conditionalFormatting sqref="Q10">
    <cfRule type="expression" dxfId="3487" priority="25">
      <formula>Q10&gt;0</formula>
    </cfRule>
    <cfRule type="expression" dxfId="3486" priority="26">
      <formula>Q10&lt;0</formula>
    </cfRule>
  </conditionalFormatting>
  <conditionalFormatting sqref="J25:J38">
    <cfRule type="expression" dxfId="3485" priority="23">
      <formula>J25&gt;0</formula>
    </cfRule>
    <cfRule type="expression" dxfId="3484" priority="24">
      <formula>J25&lt;0</formula>
    </cfRule>
  </conditionalFormatting>
  <conditionalFormatting sqref="K25:K38">
    <cfRule type="expression" dxfId="3483" priority="21">
      <formula>K25&gt;0</formula>
    </cfRule>
    <cfRule type="expression" dxfId="3482" priority="22">
      <formula>K25&lt;0</formula>
    </cfRule>
  </conditionalFormatting>
  <conditionalFormatting sqref="L25 L38">
    <cfRule type="expression" dxfId="3481" priority="19">
      <formula>L25&gt;0</formula>
    </cfRule>
    <cfRule type="expression" dxfId="3480" priority="20">
      <formula>L25&lt;0</formula>
    </cfRule>
  </conditionalFormatting>
  <conditionalFormatting sqref="F89:F110">
    <cfRule type="expression" dxfId="3479" priority="17">
      <formula>F89&gt;0</formula>
    </cfRule>
    <cfRule type="expression" dxfId="3478" priority="18">
      <formula>F89&lt;0</formula>
    </cfRule>
  </conditionalFormatting>
  <conditionalFormatting sqref="H89:H110">
    <cfRule type="expression" dxfId="3477" priority="15">
      <formula>H89&gt;0</formula>
    </cfRule>
    <cfRule type="expression" dxfId="3476" priority="16">
      <formula>H89&lt;0</formula>
    </cfRule>
  </conditionalFormatting>
  <conditionalFormatting sqref="J89:J102">
    <cfRule type="expression" dxfId="3475" priority="13">
      <formula>J89&gt;0</formula>
    </cfRule>
    <cfRule type="expression" dxfId="3474" priority="14">
      <formula>J89&lt;0</formula>
    </cfRule>
  </conditionalFormatting>
  <conditionalFormatting sqref="K89:K102">
    <cfRule type="expression" dxfId="3473" priority="11">
      <formula>K89&gt;0</formula>
    </cfRule>
    <cfRule type="expression" dxfId="3472" priority="12">
      <formula>K89&lt;0</formula>
    </cfRule>
  </conditionalFormatting>
  <conditionalFormatting sqref="L89:L102">
    <cfRule type="expression" dxfId="3471" priority="9">
      <formula>L89&gt;0</formula>
    </cfRule>
    <cfRule type="expression" dxfId="3470" priority="10">
      <formula>L89&lt;0</formula>
    </cfRule>
  </conditionalFormatting>
  <conditionalFormatting sqref="F29 F25:F26">
    <cfRule type="expression" dxfId="3469" priority="7">
      <formula>F25&gt;0</formula>
    </cfRule>
    <cfRule type="expression" dxfId="3468" priority="8">
      <formula>F25&lt;0</formula>
    </cfRule>
  </conditionalFormatting>
  <conditionalFormatting sqref="H29 H25:H27">
    <cfRule type="expression" dxfId="3467" priority="5">
      <formula>H25&gt;0</formula>
    </cfRule>
    <cfRule type="expression" dxfId="3466" priority="6">
      <formula>H25&lt;0</formula>
    </cfRule>
  </conditionalFormatting>
  <conditionalFormatting sqref="F27:F28">
    <cfRule type="expression" dxfId="3465" priority="3">
      <formula>F27&gt;0</formula>
    </cfRule>
    <cfRule type="expression" dxfId="3464" priority="4">
      <formula>F27&lt;0</formula>
    </cfRule>
  </conditionalFormatting>
  <conditionalFormatting sqref="H28">
    <cfRule type="expression" dxfId="3463" priority="1">
      <formula>H28&gt;0</formula>
    </cfRule>
    <cfRule type="expression" dxfId="3462"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61" priority="25">
      <formula>F7&gt;0</formula>
    </cfRule>
    <cfRule type="expression" dxfId="3460" priority="26">
      <formula>F7&lt;0</formula>
    </cfRule>
  </conditionalFormatting>
  <conditionalFormatting sqref="Q8">
    <cfRule type="expression" dxfId="3459" priority="23">
      <formula>Q8&gt;0</formula>
    </cfRule>
    <cfRule type="expression" dxfId="3458" priority="24">
      <formula>Q8&lt;0</formula>
    </cfRule>
  </conditionalFormatting>
  <conditionalFormatting sqref="F93:F114">
    <cfRule type="expression" dxfId="3457" priority="17">
      <formula>F93&gt;0</formula>
    </cfRule>
    <cfRule type="expression" dxfId="3456" priority="18">
      <formula>F93&lt;0</formula>
    </cfRule>
  </conditionalFormatting>
  <conditionalFormatting sqref="H93:H114">
    <cfRule type="expression" dxfId="3455" priority="15">
      <formula>H93&gt;0</formula>
    </cfRule>
    <cfRule type="expression" dxfId="3454" priority="16">
      <formula>H93&lt;0</formula>
    </cfRule>
  </conditionalFormatting>
  <conditionalFormatting sqref="Q10">
    <cfRule type="expression" dxfId="3453" priority="13">
      <formula>Q10&gt;0</formula>
    </cfRule>
    <cfRule type="expression" dxfId="3452" priority="14">
      <formula>Q10&lt;0</formula>
    </cfRule>
  </conditionalFormatting>
  <conditionalFormatting sqref="J25:J38">
    <cfRule type="expression" dxfId="3451" priority="11">
      <formula>J25&gt;0</formula>
    </cfRule>
    <cfRule type="expression" dxfId="3450" priority="12">
      <formula>J25&lt;0</formula>
    </cfRule>
  </conditionalFormatting>
  <conditionalFormatting sqref="K25:K38">
    <cfRule type="expression" dxfId="3449" priority="9">
      <formula>K25&gt;0</formula>
    </cfRule>
    <cfRule type="expression" dxfId="3448" priority="10">
      <formula>K25&lt;0</formula>
    </cfRule>
  </conditionalFormatting>
  <conditionalFormatting sqref="L25:L34">
    <cfRule type="expression" dxfId="3447" priority="7">
      <formula>L25&gt;0</formula>
    </cfRule>
    <cfRule type="expression" dxfId="3446" priority="8">
      <formula>L25&lt;0</formula>
    </cfRule>
  </conditionalFormatting>
  <conditionalFormatting sqref="J43">
    <cfRule type="expression" dxfId="3445" priority="5">
      <formula>J43&gt;0</formula>
    </cfRule>
    <cfRule type="expression" dxfId="3444" priority="6">
      <formula>J43&lt;0</formula>
    </cfRule>
  </conditionalFormatting>
  <conditionalFormatting sqref="M25:M34">
    <cfRule type="expression" dxfId="3443" priority="3">
      <formula>M25&gt;0</formula>
    </cfRule>
    <cfRule type="expression" dxfId="3442" priority="4">
      <formula>M25&lt;0</formula>
    </cfRule>
  </conditionalFormatting>
  <conditionalFormatting sqref="H61:H64 F61:F64">
    <cfRule type="expression" dxfId="3441" priority="1">
      <formula>F61&gt;0</formula>
    </cfRule>
    <cfRule type="expression" dxfId="3440"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39" priority="21">
      <formula>F47&gt;0</formula>
    </cfRule>
    <cfRule type="expression" dxfId="3438" priority="22">
      <formula>F47&lt;0</formula>
    </cfRule>
  </conditionalFormatting>
  <conditionalFormatting sqref="Q7">
    <cfRule type="expression" dxfId="3437" priority="19">
      <formula>Q7&gt;0</formula>
    </cfRule>
    <cfRule type="expression" dxfId="3436" priority="20">
      <formula>Q7&lt;0</formula>
    </cfRule>
  </conditionalFormatting>
  <conditionalFormatting sqref="Q8">
    <cfRule type="expression" dxfId="3435" priority="17">
      <formula>Q8&gt;0</formula>
    </cfRule>
    <cfRule type="expression" dxfId="3434" priority="18">
      <formula>Q8&lt;0</formula>
    </cfRule>
  </conditionalFormatting>
  <conditionalFormatting sqref="F25:F46">
    <cfRule type="expression" dxfId="3433" priority="15">
      <formula>F25&gt;0</formula>
    </cfRule>
    <cfRule type="expression" dxfId="3432" priority="16">
      <formula>F25&lt;0</formula>
    </cfRule>
  </conditionalFormatting>
  <conditionalFormatting sqref="H25:H46">
    <cfRule type="expression" dxfId="3431" priority="13">
      <formula>H25&gt;0</formula>
    </cfRule>
    <cfRule type="expression" dxfId="3430" priority="14">
      <formula>H25&lt;0</formula>
    </cfRule>
  </conditionalFormatting>
  <conditionalFormatting sqref="F89:F110">
    <cfRule type="expression" dxfId="3429" priority="11">
      <formula>F89&gt;0</formula>
    </cfRule>
    <cfRule type="expression" dxfId="3428" priority="12">
      <formula>F89&lt;0</formula>
    </cfRule>
  </conditionalFormatting>
  <conditionalFormatting sqref="H89:H110">
    <cfRule type="expression" dxfId="3427" priority="9">
      <formula>H89&gt;0</formula>
    </cfRule>
    <cfRule type="expression" dxfId="3426" priority="10">
      <formula>H89&lt;0</formula>
    </cfRule>
  </conditionalFormatting>
  <conditionalFormatting sqref="Q10">
    <cfRule type="expression" dxfId="3425" priority="7">
      <formula>Q10&gt;0</formula>
    </cfRule>
    <cfRule type="expression" dxfId="3424" priority="8">
      <formula>Q10&lt;0</formula>
    </cfRule>
  </conditionalFormatting>
  <conditionalFormatting sqref="J25:J38">
    <cfRule type="expression" dxfId="3423" priority="5">
      <formula>J25&gt;0</formula>
    </cfRule>
    <cfRule type="expression" dxfId="3422" priority="6">
      <formula>J25&lt;0</formula>
    </cfRule>
  </conditionalFormatting>
  <conditionalFormatting sqref="K25:K38">
    <cfRule type="expression" dxfId="3421" priority="3">
      <formula>K25&gt;0</formula>
    </cfRule>
    <cfRule type="expression" dxfId="3420" priority="4">
      <formula>K25&lt;0</formula>
    </cfRule>
  </conditionalFormatting>
  <conditionalFormatting sqref="L25:L38">
    <cfRule type="expression" dxfId="3419" priority="1">
      <formula>L25&gt;0</formula>
    </cfRule>
    <cfRule type="expression" dxfId="341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17" priority="29">
      <formula>F29&gt;0</formula>
    </cfRule>
    <cfRule type="expression" dxfId="3416" priority="30">
      <formula>F29&lt;0</formula>
    </cfRule>
  </conditionalFormatting>
  <conditionalFormatting sqref="Q7">
    <cfRule type="expression" dxfId="3415" priority="27">
      <formula>Q7&gt;0</formula>
    </cfRule>
    <cfRule type="expression" dxfId="3414" priority="28">
      <formula>Q7&lt;0</formula>
    </cfRule>
  </conditionalFormatting>
  <conditionalFormatting sqref="Q8">
    <cfRule type="expression" dxfId="3413" priority="25">
      <formula>Q8&gt;0</formula>
    </cfRule>
    <cfRule type="expression" dxfId="3412" priority="26">
      <formula>Q8&lt;0</formula>
    </cfRule>
  </conditionalFormatting>
  <conditionalFormatting sqref="F96:F110">
    <cfRule type="expression" dxfId="3411" priority="19">
      <formula>F96&gt;0</formula>
    </cfRule>
    <cfRule type="expression" dxfId="3410" priority="20">
      <formula>F96&lt;0</formula>
    </cfRule>
  </conditionalFormatting>
  <conditionalFormatting sqref="H96:H110">
    <cfRule type="expression" dxfId="3409" priority="17">
      <formula>H96&gt;0</formula>
    </cfRule>
    <cfRule type="expression" dxfId="3408" priority="18">
      <formula>H96&lt;0</formula>
    </cfRule>
  </conditionalFormatting>
  <conditionalFormatting sqref="Q10">
    <cfRule type="expression" dxfId="3407" priority="15">
      <formula>Q10&gt;0</formula>
    </cfRule>
    <cfRule type="expression" dxfId="3406" priority="16">
      <formula>Q10&lt;0</formula>
    </cfRule>
  </conditionalFormatting>
  <conditionalFormatting sqref="L29:L38">
    <cfRule type="expression" dxfId="3405" priority="9">
      <formula>L29&gt;0</formula>
    </cfRule>
    <cfRule type="expression" dxfId="3404" priority="10">
      <formula>L29&lt;0</formula>
    </cfRule>
  </conditionalFormatting>
  <conditionalFormatting sqref="F27:F29 H27:H29 J25:K29">
    <cfRule type="expression" dxfId="3403" priority="7">
      <formula>F25&gt;0</formula>
    </cfRule>
    <cfRule type="expression" dxfId="3402" priority="8">
      <formula>F25&lt;0</formula>
    </cfRule>
  </conditionalFormatting>
  <conditionalFormatting sqref="L25:L29">
    <cfRule type="expression" dxfId="3401" priority="5">
      <formula>L25&gt;0</formula>
    </cfRule>
    <cfRule type="expression" dxfId="3400" priority="6">
      <formula>L25&lt;0</formula>
    </cfRule>
  </conditionalFormatting>
  <conditionalFormatting sqref="F25:F26">
    <cfRule type="expression" dxfId="3399" priority="3">
      <formula>F25&gt;0</formula>
    </cfRule>
    <cfRule type="expression" dxfId="3398" priority="4">
      <formula>F25&lt;0</formula>
    </cfRule>
  </conditionalFormatting>
  <conditionalFormatting sqref="H25:H26">
    <cfRule type="expression" dxfId="3397" priority="1">
      <formula>H25&gt;0</formula>
    </cfRule>
    <cfRule type="expression" dxfId="339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61.66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6166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2719.1099999999969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2521.9000000000015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0.69205016327762747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3.2435939020434644E-2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9.0943952802359878</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67.826000000000008</v>
      </c>
      <c r="U21" s="892"/>
    </row>
    <row r="22" spans="1:21" x14ac:dyDescent="0.25">
      <c r="O22" s="79">
        <v>1.0900000000000001</v>
      </c>
      <c r="P22" s="79">
        <f t="shared" ref="P22:P41" si="3">O22*$Q$4</f>
        <v>67.209400000000002</v>
      </c>
      <c r="U22" s="892"/>
    </row>
    <row r="23" spans="1:21" x14ac:dyDescent="0.25">
      <c r="O23" s="79">
        <v>1.08</v>
      </c>
      <c r="P23" s="79">
        <f t="shared" si="3"/>
        <v>66.592799999999997</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65.976200000000006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65.3596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64.742999999999995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64.126400000000004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63.509799999999998</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62.8932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62.276599999999995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61.66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61.043399999999998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60.426799999999993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59.810199999999995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59.193599999999996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58.576999999999991</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57.960399999999993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57.343800000000002</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56.727199999999996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56.110599999999998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55.494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95" priority="51">
      <formula>F25&gt;0</formula>
    </cfRule>
    <cfRule type="expression" dxfId="3394" priority="52">
      <formula>F25&lt;0</formula>
    </cfRule>
  </conditionalFormatting>
  <conditionalFormatting sqref="Q7">
    <cfRule type="expression" dxfId="3393" priority="49">
      <formula>Q7&gt;0</formula>
    </cfRule>
    <cfRule type="expression" dxfId="3392" priority="50">
      <formula>Q7&lt;0</formula>
    </cfRule>
  </conditionalFormatting>
  <conditionalFormatting sqref="Q8">
    <cfRule type="expression" dxfId="3391" priority="47">
      <formula>Q8&gt;0</formula>
    </cfRule>
    <cfRule type="expression" dxfId="3390" priority="48">
      <formula>Q8&lt;0</formula>
    </cfRule>
  </conditionalFormatting>
  <conditionalFormatting sqref="M68">
    <cfRule type="expression" dxfId="3389" priority="41">
      <formula>M68&gt;0</formula>
    </cfRule>
    <cfRule type="expression" dxfId="3388" priority="42">
      <formula>M68&lt;0</formula>
    </cfRule>
  </conditionalFormatting>
  <conditionalFormatting sqref="F94:F125">
    <cfRule type="expression" dxfId="3387" priority="39">
      <formula>F94&gt;0</formula>
    </cfRule>
    <cfRule type="expression" dxfId="3386" priority="40">
      <formula>F94&lt;0</formula>
    </cfRule>
  </conditionalFormatting>
  <conditionalFormatting sqref="H94:H125">
    <cfRule type="expression" dxfId="3385" priority="37">
      <formula>H94&gt;0</formula>
    </cfRule>
    <cfRule type="expression" dxfId="3384" priority="38">
      <formula>H94&lt;0</formula>
    </cfRule>
  </conditionalFormatting>
  <conditionalFormatting sqref="J28:J30 K25:K30 J31:K38">
    <cfRule type="expression" dxfId="3383" priority="31">
      <formula>J25&gt;0</formula>
    </cfRule>
    <cfRule type="expression" dxfId="3382" priority="32">
      <formula>J25&lt;0</formula>
    </cfRule>
  </conditionalFormatting>
  <conditionalFormatting sqref="K39:K42">
    <cfRule type="expression" dxfId="3381" priority="29">
      <formula>K39&gt;0</formula>
    </cfRule>
    <cfRule type="expression" dxfId="3380" priority="30">
      <formula>K39&lt;0</formula>
    </cfRule>
  </conditionalFormatting>
  <conditionalFormatting sqref="K43">
    <cfRule type="expression" dxfId="3379" priority="27">
      <formula>K43&gt;0</formula>
    </cfRule>
    <cfRule type="expression" dxfId="3378" priority="28">
      <formula>K43&lt;0</formula>
    </cfRule>
  </conditionalFormatting>
  <conditionalFormatting sqref="K44">
    <cfRule type="expression" dxfId="3377" priority="25">
      <formula>K44&gt;0</formula>
    </cfRule>
    <cfRule type="expression" dxfId="3376" priority="26">
      <formula>K44&lt;0</formula>
    </cfRule>
  </conditionalFormatting>
  <conditionalFormatting sqref="K45">
    <cfRule type="expression" dxfId="3375" priority="23">
      <formula>K45&gt;0</formula>
    </cfRule>
    <cfRule type="expression" dxfId="3374" priority="24">
      <formula>K45&lt;0</formula>
    </cfRule>
  </conditionalFormatting>
  <conditionalFormatting sqref="K46:K51">
    <cfRule type="expression" dxfId="3373" priority="11">
      <formula>K46&gt;0</formula>
    </cfRule>
    <cfRule type="expression" dxfId="3372" priority="12">
      <formula>K46&lt;0</formula>
    </cfRule>
  </conditionalFormatting>
  <conditionalFormatting sqref="K52:K59">
    <cfRule type="expression" dxfId="3371" priority="9">
      <formula>K52&gt;0</formula>
    </cfRule>
    <cfRule type="expression" dxfId="3370" priority="10">
      <formula>K52&lt;0</formula>
    </cfRule>
  </conditionalFormatting>
  <conditionalFormatting sqref="H55:H57 F54:F57">
    <cfRule type="expression" dxfId="3369" priority="7">
      <formula>F54&gt;0</formula>
    </cfRule>
    <cfRule type="expression" dxfId="3368" priority="8">
      <formula>F54&lt;0</formula>
    </cfRule>
  </conditionalFormatting>
  <conditionalFormatting sqref="F63:F64 H63:H64">
    <cfRule type="expression" dxfId="3367" priority="5">
      <formula>F63&gt;0</formula>
    </cfRule>
    <cfRule type="expression" dxfId="3366" priority="6">
      <formula>F63&lt;0</formula>
    </cfRule>
  </conditionalFormatting>
  <conditionalFormatting sqref="F61:F62 H61:H62">
    <cfRule type="expression" dxfId="3365" priority="3">
      <formula>F61&gt;0</formula>
    </cfRule>
    <cfRule type="expression" dxfId="3364" priority="4">
      <formula>F61&lt;0</formula>
    </cfRule>
  </conditionalFormatting>
  <conditionalFormatting sqref="F59:F60 H59:H60">
    <cfRule type="expression" dxfId="3363" priority="1">
      <formula>F59&gt;0</formula>
    </cfRule>
    <cfRule type="expression" dxfId="3362"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1" priority="39">
      <formula>F47&gt;0</formula>
    </cfRule>
    <cfRule type="expression" dxfId="3360" priority="40">
      <formula>F47&lt;0</formula>
    </cfRule>
  </conditionalFormatting>
  <conditionalFormatting sqref="Q7">
    <cfRule type="expression" dxfId="3359" priority="37">
      <formula>Q7&gt;0</formula>
    </cfRule>
    <cfRule type="expression" dxfId="3358" priority="38">
      <formula>Q7&lt;0</formula>
    </cfRule>
  </conditionalFormatting>
  <conditionalFormatting sqref="Q8">
    <cfRule type="expression" dxfId="3357" priority="35">
      <formula>Q8&gt;0</formula>
    </cfRule>
    <cfRule type="expression" dxfId="3356" priority="36">
      <formula>Q8&lt;0</formula>
    </cfRule>
  </conditionalFormatting>
  <conditionalFormatting sqref="F30:F46">
    <cfRule type="expression" dxfId="3355" priority="33">
      <formula>F30&gt;0</formula>
    </cfRule>
    <cfRule type="expression" dxfId="3354" priority="34">
      <formula>F30&lt;0</formula>
    </cfRule>
  </conditionalFormatting>
  <conditionalFormatting sqref="H30:H46">
    <cfRule type="expression" dxfId="3353" priority="31">
      <formula>H30&gt;0</formula>
    </cfRule>
    <cfRule type="expression" dxfId="3352" priority="32">
      <formula>H30&lt;0</formula>
    </cfRule>
  </conditionalFormatting>
  <conditionalFormatting sqref="Q10">
    <cfRule type="expression" dxfId="3351" priority="29">
      <formula>Q10&gt;0</formula>
    </cfRule>
    <cfRule type="expression" dxfId="3350" priority="30">
      <formula>Q10&lt;0</formula>
    </cfRule>
  </conditionalFormatting>
  <conditionalFormatting sqref="J25:J38">
    <cfRule type="expression" dxfId="3349" priority="27">
      <formula>J25&gt;0</formula>
    </cfRule>
    <cfRule type="expression" dxfId="3348" priority="28">
      <formula>J25&lt;0</formula>
    </cfRule>
  </conditionalFormatting>
  <conditionalFormatting sqref="K25:K38">
    <cfRule type="expression" dxfId="3347" priority="25">
      <formula>K25&gt;0</formula>
    </cfRule>
    <cfRule type="expression" dxfId="3346" priority="26">
      <formula>K25&lt;0</formula>
    </cfRule>
  </conditionalFormatting>
  <conditionalFormatting sqref="L25 L38">
    <cfRule type="expression" dxfId="3345" priority="23">
      <formula>L25&gt;0</formula>
    </cfRule>
    <cfRule type="expression" dxfId="3344" priority="24">
      <formula>L25&lt;0</formula>
    </cfRule>
  </conditionalFormatting>
  <conditionalFormatting sqref="F89:F110">
    <cfRule type="expression" dxfId="3343" priority="21">
      <formula>F89&gt;0</formula>
    </cfRule>
    <cfRule type="expression" dxfId="3342" priority="22">
      <formula>F89&lt;0</formula>
    </cfRule>
  </conditionalFormatting>
  <conditionalFormatting sqref="H89:H110">
    <cfRule type="expression" dxfId="3341" priority="19">
      <formula>H89&gt;0</formula>
    </cfRule>
    <cfRule type="expression" dxfId="3340" priority="20">
      <formula>H89&lt;0</formula>
    </cfRule>
  </conditionalFormatting>
  <conditionalFormatting sqref="J89:J102">
    <cfRule type="expression" dxfId="3339" priority="17">
      <formula>J89&gt;0</formula>
    </cfRule>
    <cfRule type="expression" dxfId="3338" priority="18">
      <formula>J89&lt;0</formula>
    </cfRule>
  </conditionalFormatting>
  <conditionalFormatting sqref="K89:K102">
    <cfRule type="expression" dxfId="3337" priority="15">
      <formula>K89&gt;0</formula>
    </cfRule>
    <cfRule type="expression" dxfId="3336" priority="16">
      <formula>K89&lt;0</formula>
    </cfRule>
  </conditionalFormatting>
  <conditionalFormatting sqref="L89:L102">
    <cfRule type="expression" dxfId="3335" priority="13">
      <formula>L89&gt;0</formula>
    </cfRule>
    <cfRule type="expression" dxfId="3334" priority="14">
      <formula>L89&lt;0</formula>
    </cfRule>
  </conditionalFormatting>
  <conditionalFormatting sqref="F25">
    <cfRule type="expression" dxfId="3333" priority="11">
      <formula>F25&gt;0</formula>
    </cfRule>
    <cfRule type="expression" dxfId="3332" priority="12">
      <formula>F25&lt;0</formula>
    </cfRule>
  </conditionalFormatting>
  <conditionalFormatting sqref="H25:H26">
    <cfRule type="expression" dxfId="3331" priority="9">
      <formula>H25&gt;0</formula>
    </cfRule>
    <cfRule type="expression" dxfId="3330" priority="10">
      <formula>H25&lt;0</formula>
    </cfRule>
  </conditionalFormatting>
  <conditionalFormatting sqref="F26">
    <cfRule type="expression" dxfId="3329" priority="7">
      <formula>F26&gt;0</formula>
    </cfRule>
    <cfRule type="expression" dxfId="3328" priority="8">
      <formula>F26&lt;0</formula>
    </cfRule>
  </conditionalFormatting>
  <conditionalFormatting sqref="F27:F29">
    <cfRule type="expression" dxfId="3327" priority="3">
      <formula>F27&gt;0</formula>
    </cfRule>
    <cfRule type="expression" dxfId="3326" priority="4">
      <formula>F27&lt;0</formula>
    </cfRule>
  </conditionalFormatting>
  <conditionalFormatting sqref="H27:H29">
    <cfRule type="expression" dxfId="3325" priority="1">
      <formula>H27&gt;0</formula>
    </cfRule>
    <cfRule type="expression" dxfId="3324"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3" priority="35">
      <formula>F47&gt;0</formula>
    </cfRule>
    <cfRule type="expression" dxfId="3322" priority="36">
      <formula>F47&lt;0</formula>
    </cfRule>
  </conditionalFormatting>
  <conditionalFormatting sqref="Q7">
    <cfRule type="expression" dxfId="3321" priority="33">
      <formula>Q7&gt;0</formula>
    </cfRule>
    <cfRule type="expression" dxfId="3320" priority="34">
      <formula>Q7&lt;0</formula>
    </cfRule>
  </conditionalFormatting>
  <conditionalFormatting sqref="Q8">
    <cfRule type="expression" dxfId="3319" priority="31">
      <formula>Q8&gt;0</formula>
    </cfRule>
    <cfRule type="expression" dxfId="3318" priority="32">
      <formula>Q8&lt;0</formula>
    </cfRule>
  </conditionalFormatting>
  <conditionalFormatting sqref="F30:F46">
    <cfRule type="expression" dxfId="3317" priority="29">
      <formula>F30&gt;0</formula>
    </cfRule>
    <cfRule type="expression" dxfId="3316" priority="30">
      <formula>F30&lt;0</formula>
    </cfRule>
  </conditionalFormatting>
  <conditionalFormatting sqref="H30:H46">
    <cfRule type="expression" dxfId="3315" priority="27">
      <formula>H30&gt;0</formula>
    </cfRule>
    <cfRule type="expression" dxfId="3314" priority="28">
      <formula>H30&lt;0</formula>
    </cfRule>
  </conditionalFormatting>
  <conditionalFormatting sqref="Q10">
    <cfRule type="expression" dxfId="3313" priority="25">
      <formula>Q10&gt;0</formula>
    </cfRule>
    <cfRule type="expression" dxfId="3312" priority="26">
      <formula>Q10&lt;0</formula>
    </cfRule>
  </conditionalFormatting>
  <conditionalFormatting sqref="J25:J38">
    <cfRule type="expression" dxfId="3311" priority="23">
      <formula>J25&gt;0</formula>
    </cfRule>
    <cfRule type="expression" dxfId="3310" priority="24">
      <formula>J25&lt;0</formula>
    </cfRule>
  </conditionalFormatting>
  <conditionalFormatting sqref="K25:K38">
    <cfRule type="expression" dxfId="3309" priority="21">
      <formula>K25&gt;0</formula>
    </cfRule>
    <cfRule type="expression" dxfId="3308" priority="22">
      <formula>K25&lt;0</formula>
    </cfRule>
  </conditionalFormatting>
  <conditionalFormatting sqref="L25 L38">
    <cfRule type="expression" dxfId="3307" priority="19">
      <formula>L25&gt;0</formula>
    </cfRule>
    <cfRule type="expression" dxfId="3306" priority="20">
      <formula>L25&lt;0</formula>
    </cfRule>
  </conditionalFormatting>
  <conditionalFormatting sqref="F89:F110">
    <cfRule type="expression" dxfId="3305" priority="17">
      <formula>F89&gt;0</formula>
    </cfRule>
    <cfRule type="expression" dxfId="3304" priority="18">
      <formula>F89&lt;0</formula>
    </cfRule>
  </conditionalFormatting>
  <conditionalFormatting sqref="H89:H110">
    <cfRule type="expression" dxfId="3303" priority="15">
      <formula>H89&gt;0</formula>
    </cfRule>
    <cfRule type="expression" dxfId="3302" priority="16">
      <formula>H89&lt;0</formula>
    </cfRule>
  </conditionalFormatting>
  <conditionalFormatting sqref="J89:J102">
    <cfRule type="expression" dxfId="3301" priority="13">
      <formula>J89&gt;0</formula>
    </cfRule>
    <cfRule type="expression" dxfId="3300" priority="14">
      <formula>J89&lt;0</formula>
    </cfRule>
  </conditionalFormatting>
  <conditionalFormatting sqref="K89:K102">
    <cfRule type="expression" dxfId="3299" priority="11">
      <formula>K89&gt;0</formula>
    </cfRule>
    <cfRule type="expression" dxfId="3298" priority="12">
      <formula>K89&lt;0</formula>
    </cfRule>
  </conditionalFormatting>
  <conditionalFormatting sqref="L89:L102">
    <cfRule type="expression" dxfId="3297" priority="9">
      <formula>L89&gt;0</formula>
    </cfRule>
    <cfRule type="expression" dxfId="3296" priority="10">
      <formula>L89&lt;0</formula>
    </cfRule>
  </conditionalFormatting>
  <conditionalFormatting sqref="F29 F25:F26">
    <cfRule type="expression" dxfId="3295" priority="7">
      <formula>F25&gt;0</formula>
    </cfRule>
    <cfRule type="expression" dxfId="3294" priority="8">
      <formula>F25&lt;0</formula>
    </cfRule>
  </conditionalFormatting>
  <conditionalFormatting sqref="H29 H25:H27">
    <cfRule type="expression" dxfId="3293" priority="5">
      <formula>H25&gt;0</formula>
    </cfRule>
    <cfRule type="expression" dxfId="3292" priority="6">
      <formula>H25&lt;0</formula>
    </cfRule>
  </conditionalFormatting>
  <conditionalFormatting sqref="F27:F28">
    <cfRule type="expression" dxfId="3291" priority="3">
      <formula>F27&gt;0</formula>
    </cfRule>
    <cfRule type="expression" dxfId="3290" priority="4">
      <formula>F27&lt;0</formula>
    </cfRule>
  </conditionalFormatting>
  <conditionalFormatting sqref="H28">
    <cfRule type="expression" dxfId="3289" priority="1">
      <formula>H28&gt;0</formula>
    </cfRule>
    <cfRule type="expression" dxfId="3288"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3" priority="43">
      <formula>F54&gt;0</formula>
    </cfRule>
    <cfRule type="expression" dxfId="3242" priority="44">
      <formula>F54&lt;0</formula>
    </cfRule>
  </conditionalFormatting>
  <conditionalFormatting sqref="Q7">
    <cfRule type="expression" dxfId="3241" priority="41">
      <formula>Q7&gt;0</formula>
    </cfRule>
    <cfRule type="expression" dxfId="3240" priority="42">
      <formula>Q7&lt;0</formula>
    </cfRule>
  </conditionalFormatting>
  <conditionalFormatting sqref="Q8">
    <cfRule type="expression" dxfId="3239" priority="39">
      <formula>Q8&gt;0</formula>
    </cfRule>
    <cfRule type="expression" dxfId="3238" priority="40">
      <formula>Q8&lt;0</formula>
    </cfRule>
  </conditionalFormatting>
  <conditionalFormatting sqref="F33:F36 F38:F53">
    <cfRule type="expression" dxfId="3237" priority="37">
      <formula>F33&gt;0</formula>
    </cfRule>
    <cfRule type="expression" dxfId="3236" priority="38">
      <formula>F33&lt;0</formula>
    </cfRule>
  </conditionalFormatting>
  <conditionalFormatting sqref="H33:H36 H38:H53">
    <cfRule type="expression" dxfId="3235" priority="35">
      <formula>H33&gt;0</formula>
    </cfRule>
    <cfRule type="expression" dxfId="3234" priority="36">
      <formula>H33&lt;0</formula>
    </cfRule>
  </conditionalFormatting>
  <conditionalFormatting sqref="Q10">
    <cfRule type="expression" dxfId="3233" priority="33">
      <formula>Q10&gt;0</formula>
    </cfRule>
    <cfRule type="expression" dxfId="3232" priority="34">
      <formula>Q10&lt;0</formula>
    </cfRule>
  </conditionalFormatting>
  <conditionalFormatting sqref="J25:J37">
    <cfRule type="expression" dxfId="3231" priority="31">
      <formula>J25&gt;0</formula>
    </cfRule>
    <cfRule type="expression" dxfId="3230" priority="32">
      <formula>J25&lt;0</formula>
    </cfRule>
  </conditionalFormatting>
  <conditionalFormatting sqref="K25:K38">
    <cfRule type="expression" dxfId="3229" priority="29">
      <formula>K25&gt;0</formula>
    </cfRule>
    <cfRule type="expression" dxfId="3228" priority="30">
      <formula>K25&lt;0</formula>
    </cfRule>
  </conditionalFormatting>
  <conditionalFormatting sqref="L25">
    <cfRule type="expression" dxfId="3227" priority="27">
      <formula>L25&gt;0</formula>
    </cfRule>
    <cfRule type="expression" dxfId="3226" priority="28">
      <formula>L25&lt;0</formula>
    </cfRule>
  </conditionalFormatting>
  <conditionalFormatting sqref="F89:F110">
    <cfRule type="expression" dxfId="3225" priority="25">
      <formula>F89&gt;0</formula>
    </cfRule>
    <cfRule type="expression" dxfId="3224" priority="26">
      <formula>F89&lt;0</formula>
    </cfRule>
  </conditionalFormatting>
  <conditionalFormatting sqref="H89:H110">
    <cfRule type="expression" dxfId="3223" priority="23">
      <formula>H89&gt;0</formula>
    </cfRule>
    <cfRule type="expression" dxfId="3222" priority="24">
      <formula>H89&lt;0</formula>
    </cfRule>
  </conditionalFormatting>
  <conditionalFormatting sqref="J89:J102">
    <cfRule type="expression" dxfId="3221" priority="21">
      <formula>J89&gt;0</formula>
    </cfRule>
    <cfRule type="expression" dxfId="3220" priority="22">
      <formula>J89&lt;0</formula>
    </cfRule>
  </conditionalFormatting>
  <conditionalFormatting sqref="K89:K102">
    <cfRule type="expression" dxfId="3219" priority="19">
      <formula>K89&gt;0</formula>
    </cfRule>
    <cfRule type="expression" dxfId="3218" priority="20">
      <formula>K89&lt;0</formula>
    </cfRule>
  </conditionalFormatting>
  <conditionalFormatting sqref="L89:L102">
    <cfRule type="expression" dxfId="3217" priority="17">
      <formula>L89&gt;0</formula>
    </cfRule>
    <cfRule type="expression" dxfId="3216" priority="18">
      <formula>L89&lt;0</formula>
    </cfRule>
  </conditionalFormatting>
  <conditionalFormatting sqref="F29:F32">
    <cfRule type="expression" dxfId="3215" priority="15">
      <formula>F29&gt;0</formula>
    </cfRule>
    <cfRule type="expression" dxfId="3214" priority="16">
      <formula>F29&lt;0</formula>
    </cfRule>
  </conditionalFormatting>
  <conditionalFormatting sqref="H29:H32">
    <cfRule type="expression" dxfId="3213" priority="13">
      <formula>H29&gt;0</formula>
    </cfRule>
    <cfRule type="expression" dxfId="3212" priority="14">
      <formula>H29&lt;0</formula>
    </cfRule>
  </conditionalFormatting>
  <conditionalFormatting sqref="F25:F28">
    <cfRule type="expression" dxfId="3211" priority="11">
      <formula>F25&gt;0</formula>
    </cfRule>
    <cfRule type="expression" dxfId="3210" priority="12">
      <formula>F25&lt;0</formula>
    </cfRule>
  </conditionalFormatting>
  <conditionalFormatting sqref="H25:H28">
    <cfRule type="expression" dxfId="3209" priority="9">
      <formula>H25&gt;0</formula>
    </cfRule>
    <cfRule type="expression" dxfId="3208" priority="10">
      <formula>H25&lt;0</formula>
    </cfRule>
  </conditionalFormatting>
  <conditionalFormatting sqref="F37">
    <cfRule type="expression" dxfId="3207" priority="7">
      <formula>F37&gt;0</formula>
    </cfRule>
    <cfRule type="expression" dxfId="3206" priority="8">
      <formula>F37&lt;0</formula>
    </cfRule>
  </conditionalFormatting>
  <conditionalFormatting sqref="H37">
    <cfRule type="expression" dxfId="3205" priority="5">
      <formula>H37&gt;0</formula>
    </cfRule>
    <cfRule type="expression" dxfId="3204" priority="6">
      <formula>H37&lt;0</formula>
    </cfRule>
  </conditionalFormatting>
  <conditionalFormatting sqref="J49">
    <cfRule type="expression" dxfId="3203" priority="3">
      <formula>J49&gt;0</formula>
    </cfRule>
    <cfRule type="expression" dxfId="3202" priority="4">
      <formula>J49&lt;0</formula>
    </cfRule>
  </conditionalFormatting>
  <conditionalFormatting sqref="J38:J48">
    <cfRule type="expression" dxfId="3201" priority="1">
      <formula>J38&gt;0</formula>
    </cfRule>
    <cfRule type="expression" dxfId="320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9" priority="43">
      <formula>F54&gt;0</formula>
    </cfRule>
    <cfRule type="expression" dxfId="3198" priority="44">
      <formula>F54&lt;0</formula>
    </cfRule>
  </conditionalFormatting>
  <conditionalFormatting sqref="Q7">
    <cfRule type="expression" dxfId="3197" priority="41">
      <formula>Q7&gt;0</formula>
    </cfRule>
    <cfRule type="expression" dxfId="3196" priority="42">
      <formula>Q7&lt;0</formula>
    </cfRule>
  </conditionalFormatting>
  <conditionalFormatting sqref="Q8">
    <cfRule type="expression" dxfId="3195" priority="39">
      <formula>Q8&gt;0</formula>
    </cfRule>
    <cfRule type="expression" dxfId="3194" priority="40">
      <formula>Q8&lt;0</formula>
    </cfRule>
  </conditionalFormatting>
  <conditionalFormatting sqref="F33:F36 F38:F53">
    <cfRule type="expression" dxfId="3193" priority="37">
      <formula>F33&gt;0</formula>
    </cfRule>
    <cfRule type="expression" dxfId="3192" priority="38">
      <formula>F33&lt;0</formula>
    </cfRule>
  </conditionalFormatting>
  <conditionalFormatting sqref="H33:H36 H38:H53">
    <cfRule type="expression" dxfId="3191" priority="35">
      <formula>H33&gt;0</formula>
    </cfRule>
    <cfRule type="expression" dxfId="3190" priority="36">
      <formula>H33&lt;0</formula>
    </cfRule>
  </conditionalFormatting>
  <conditionalFormatting sqref="Q10">
    <cfRule type="expression" dxfId="3189" priority="33">
      <formula>Q10&gt;0</formula>
    </cfRule>
    <cfRule type="expression" dxfId="3188" priority="34">
      <formula>Q10&lt;0</formula>
    </cfRule>
  </conditionalFormatting>
  <conditionalFormatting sqref="J25:J37">
    <cfRule type="expression" dxfId="3187" priority="31">
      <formula>J25&gt;0</formula>
    </cfRule>
    <cfRule type="expression" dxfId="3186" priority="32">
      <formula>J25&lt;0</formula>
    </cfRule>
  </conditionalFormatting>
  <conditionalFormatting sqref="K25:K38">
    <cfRule type="expression" dxfId="3185" priority="29">
      <formula>K25&gt;0</formula>
    </cfRule>
    <cfRule type="expression" dxfId="3184" priority="30">
      <formula>K25&lt;0</formula>
    </cfRule>
  </conditionalFormatting>
  <conditionalFormatting sqref="L25">
    <cfRule type="expression" dxfId="3183" priority="27">
      <formula>L25&gt;0</formula>
    </cfRule>
    <cfRule type="expression" dxfId="3182" priority="28">
      <formula>L25&lt;0</formula>
    </cfRule>
  </conditionalFormatting>
  <conditionalFormatting sqref="F89:F110">
    <cfRule type="expression" dxfId="3181" priority="25">
      <formula>F89&gt;0</formula>
    </cfRule>
    <cfRule type="expression" dxfId="3180" priority="26">
      <formula>F89&lt;0</formula>
    </cfRule>
  </conditionalFormatting>
  <conditionalFormatting sqref="H89:H110">
    <cfRule type="expression" dxfId="3179" priority="23">
      <formula>H89&gt;0</formula>
    </cfRule>
    <cfRule type="expression" dxfId="3178" priority="24">
      <formula>H89&lt;0</formula>
    </cfRule>
  </conditionalFormatting>
  <conditionalFormatting sqref="J89:J102">
    <cfRule type="expression" dxfId="3177" priority="21">
      <formula>J89&gt;0</formula>
    </cfRule>
    <cfRule type="expression" dxfId="3176" priority="22">
      <formula>J89&lt;0</formula>
    </cfRule>
  </conditionalFormatting>
  <conditionalFormatting sqref="K89:K102">
    <cfRule type="expression" dxfId="3175" priority="19">
      <formula>K89&gt;0</formula>
    </cfRule>
    <cfRule type="expression" dxfId="3174" priority="20">
      <formula>K89&lt;0</formula>
    </cfRule>
  </conditionalFormatting>
  <conditionalFormatting sqref="L89:L102">
    <cfRule type="expression" dxfId="3173" priority="17">
      <formula>L89&gt;0</formula>
    </cfRule>
    <cfRule type="expression" dxfId="3172" priority="18">
      <formula>L89&lt;0</formula>
    </cfRule>
  </conditionalFormatting>
  <conditionalFormatting sqref="F29:F32">
    <cfRule type="expression" dxfId="3171" priority="15">
      <formula>F29&gt;0</formula>
    </cfRule>
    <cfRule type="expression" dxfId="3170" priority="16">
      <formula>F29&lt;0</formula>
    </cfRule>
  </conditionalFormatting>
  <conditionalFormatting sqref="H29:H32">
    <cfRule type="expression" dxfId="3169" priority="13">
      <formula>H29&gt;0</formula>
    </cfRule>
    <cfRule type="expression" dxfId="3168" priority="14">
      <formula>H29&lt;0</formula>
    </cfRule>
  </conditionalFormatting>
  <conditionalFormatting sqref="F25:F28">
    <cfRule type="expression" dxfId="3167" priority="11">
      <formula>F25&gt;0</formula>
    </cfRule>
    <cfRule type="expression" dxfId="3166" priority="12">
      <formula>F25&lt;0</formula>
    </cfRule>
  </conditionalFormatting>
  <conditionalFormatting sqref="H25:H28">
    <cfRule type="expression" dxfId="3165" priority="9">
      <formula>H25&gt;0</formula>
    </cfRule>
    <cfRule type="expression" dxfId="3164" priority="10">
      <formula>H25&lt;0</formula>
    </cfRule>
  </conditionalFormatting>
  <conditionalFormatting sqref="F37">
    <cfRule type="expression" dxfId="3163" priority="7">
      <formula>F37&gt;0</formula>
    </cfRule>
    <cfRule type="expression" dxfId="3162" priority="8">
      <formula>F37&lt;0</formula>
    </cfRule>
  </conditionalFormatting>
  <conditionalFormatting sqref="H37">
    <cfRule type="expression" dxfId="3161" priority="5">
      <formula>H37&gt;0</formula>
    </cfRule>
    <cfRule type="expression" dxfId="3160" priority="6">
      <formula>H37&lt;0</formula>
    </cfRule>
  </conditionalFormatting>
  <conditionalFormatting sqref="J49">
    <cfRule type="expression" dxfId="3159" priority="3">
      <formula>J49&gt;0</formula>
    </cfRule>
    <cfRule type="expression" dxfId="3158" priority="4">
      <formula>J49&lt;0</formula>
    </cfRule>
  </conditionalFormatting>
  <conditionalFormatting sqref="J38:J48">
    <cfRule type="expression" dxfId="3157" priority="1">
      <formula>J38&gt;0</formula>
    </cfRule>
    <cfRule type="expression" dxfId="315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68.48</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6848</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402">
        <v>43679</v>
      </c>
      <c r="C7" s="4">
        <v>34</v>
      </c>
      <c r="D7" s="3">
        <v>68.7</v>
      </c>
      <c r="E7" s="3">
        <v>0</v>
      </c>
      <c r="F7" s="3">
        <f t="shared" si="0"/>
        <v>2335.8000000000002</v>
      </c>
      <c r="G7" s="402"/>
      <c r="H7" s="159"/>
      <c r="I7" s="3"/>
      <c r="J7" s="3"/>
      <c r="K7" s="3"/>
      <c r="L7" s="70"/>
      <c r="M7" s="3"/>
      <c r="O7" s="11" t="s">
        <v>177</v>
      </c>
      <c r="Q7" s="2">
        <f>Q10+Q8</f>
        <v>-1126.6200000000008</v>
      </c>
      <c r="R7">
        <v>100</v>
      </c>
    </row>
    <row r="8" spans="1:21" x14ac:dyDescent="0.25">
      <c r="B8" s="402"/>
      <c r="C8" s="4"/>
      <c r="D8" s="3"/>
      <c r="E8" s="3"/>
      <c r="F8" s="3"/>
      <c r="G8" s="402"/>
      <c r="H8" s="159"/>
      <c r="I8" s="3"/>
      <c r="J8" s="3"/>
      <c r="K8" s="3"/>
      <c r="L8" s="4"/>
      <c r="M8" s="4"/>
      <c r="O8" s="11" t="s">
        <v>179</v>
      </c>
      <c r="P8" s="33"/>
      <c r="Q8" s="2">
        <f>K18+M18-F18+Q2*Q4</f>
        <v>-1126.6200000000008</v>
      </c>
      <c r="T8" s="1"/>
      <c r="U8" s="736"/>
    </row>
    <row r="9" spans="1:21" x14ac:dyDescent="0.25">
      <c r="B9" s="402"/>
      <c r="C9" s="4"/>
      <c r="D9" s="3"/>
      <c r="E9" s="3"/>
      <c r="F9" s="3"/>
      <c r="G9" s="402"/>
      <c r="H9" s="159"/>
      <c r="I9" s="3"/>
      <c r="J9" s="3"/>
      <c r="K9" s="3"/>
      <c r="L9" s="4"/>
      <c r="M9" s="4"/>
      <c r="O9" s="11" t="s">
        <v>204</v>
      </c>
      <c r="Q9" s="132">
        <f>IF(Q2=0, 0, Q8/Q6)</f>
        <v>-0.14127569714920596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75.328000000000017</v>
      </c>
    </row>
    <row r="20" spans="1:20" x14ac:dyDescent="0.25">
      <c r="O20" s="79">
        <v>1.0900000000000001</v>
      </c>
      <c r="P20" s="79">
        <f t="shared" ref="P20:P39" si="1">O20*$Q$4</f>
        <v>74.643200000000007</v>
      </c>
    </row>
    <row r="21" spans="1:20" x14ac:dyDescent="0.25">
      <c r="O21" s="79">
        <v>1.08</v>
      </c>
      <c r="P21" s="79">
        <f t="shared" si="1"/>
        <v>73.958400000000012</v>
      </c>
      <c r="T21" s="1"/>
    </row>
    <row r="22" spans="1:20" x14ac:dyDescent="0.25">
      <c r="O22" s="79">
        <v>1.07</v>
      </c>
      <c r="P22" s="79">
        <f t="shared" si="1"/>
        <v>73.273600000000002</v>
      </c>
    </row>
    <row r="23" spans="1:20" x14ac:dyDescent="0.25">
      <c r="O23" s="79">
        <v>1.06</v>
      </c>
      <c r="P23" s="79">
        <f t="shared" si="1"/>
        <v>72.588800000000006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71.904000000000011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71.219200000000001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70.534400000000005</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69.849600000000009</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69.1648</v>
      </c>
      <c r="T28" s="154"/>
    </row>
    <row r="29" spans="1:20" x14ac:dyDescent="0.25">
      <c r="B29" s="162"/>
      <c r="C29" s="10"/>
      <c r="D29" s="39"/>
      <c r="E29" s="39"/>
      <c r="F29" s="39"/>
      <c r="G29" s="39"/>
      <c r="H29" s="177"/>
      <c r="I29" s="39"/>
      <c r="J29" s="39"/>
      <c r="K29" s="39"/>
      <c r="L29" s="39"/>
      <c r="O29" s="79">
        <v>1</v>
      </c>
      <c r="P29" s="79">
        <f t="shared" si="1"/>
        <v>68.48</v>
      </c>
      <c r="T29" s="154"/>
    </row>
    <row r="30" spans="1:20" x14ac:dyDescent="0.25">
      <c r="B30" s="162"/>
      <c r="C30" s="10"/>
      <c r="D30" s="39"/>
      <c r="E30" s="39"/>
      <c r="F30" s="39"/>
      <c r="G30" s="39"/>
      <c r="H30" s="177"/>
      <c r="I30" s="39"/>
      <c r="J30" s="39"/>
      <c r="K30" s="39"/>
      <c r="L30" s="39"/>
      <c r="O30" s="79">
        <v>0.99</v>
      </c>
      <c r="P30" s="79">
        <f t="shared" si="1"/>
        <v>67.795200000000008</v>
      </c>
      <c r="T30" s="154"/>
    </row>
    <row r="31" spans="1:20" x14ac:dyDescent="0.25">
      <c r="B31" s="162"/>
      <c r="C31" s="10"/>
      <c r="D31" s="39"/>
      <c r="E31" s="39"/>
      <c r="F31" s="39"/>
      <c r="G31" s="39"/>
      <c r="H31" s="177"/>
      <c r="I31" s="39"/>
      <c r="J31" s="39"/>
      <c r="K31" s="39"/>
      <c r="L31" s="39"/>
      <c r="O31" s="79">
        <v>0.98</v>
      </c>
      <c r="P31" s="79">
        <f t="shared" si="1"/>
        <v>67.110399999999998</v>
      </c>
    </row>
    <row r="32" spans="1:20" x14ac:dyDescent="0.25">
      <c r="B32" s="162"/>
      <c r="C32" s="10"/>
      <c r="D32" s="39"/>
      <c r="E32" s="39"/>
      <c r="F32" s="39"/>
      <c r="G32" s="39"/>
      <c r="H32" s="177"/>
      <c r="I32" s="39"/>
      <c r="J32" s="39"/>
      <c r="K32" s="39"/>
      <c r="L32" s="39"/>
      <c r="O32" s="79">
        <v>0.97</v>
      </c>
      <c r="P32" s="79">
        <f t="shared" si="1"/>
        <v>66.425600000000003</v>
      </c>
    </row>
    <row r="33" spans="1:17" x14ac:dyDescent="0.25">
      <c r="B33" s="162"/>
      <c r="C33" s="10"/>
      <c r="D33" s="39"/>
      <c r="E33" s="39"/>
      <c r="F33" s="39"/>
      <c r="G33" s="39"/>
      <c r="H33" s="177"/>
      <c r="I33" s="39"/>
      <c r="J33" s="39"/>
      <c r="K33" s="39"/>
      <c r="L33" s="39"/>
      <c r="O33" s="79">
        <v>0.96</v>
      </c>
      <c r="P33" s="79">
        <f t="shared" si="1"/>
        <v>65.740800000000007</v>
      </c>
    </row>
    <row r="34" spans="1:17" x14ac:dyDescent="0.25">
      <c r="B34" s="162"/>
      <c r="C34" s="10"/>
      <c r="D34" s="39"/>
      <c r="E34" s="39"/>
      <c r="F34" s="39"/>
      <c r="G34" s="39"/>
      <c r="H34" s="177"/>
      <c r="I34" s="39"/>
      <c r="J34" s="39"/>
      <c r="K34" s="39"/>
      <c r="L34" s="39"/>
      <c r="O34" s="79">
        <v>0.95</v>
      </c>
      <c r="P34" s="79">
        <f t="shared" si="1"/>
        <v>65.055999999999997</v>
      </c>
    </row>
    <row r="35" spans="1:17" x14ac:dyDescent="0.25">
      <c r="B35" s="162"/>
      <c r="C35" s="10"/>
      <c r="D35" s="39"/>
      <c r="E35" s="39"/>
      <c r="F35" s="39"/>
      <c r="G35" s="39"/>
      <c r="H35" s="177"/>
      <c r="I35" s="39"/>
      <c r="J35" s="39"/>
      <c r="K35" s="39"/>
      <c r="L35" s="39"/>
      <c r="O35" s="79">
        <v>0.94</v>
      </c>
      <c r="P35" s="79">
        <f t="shared" si="1"/>
        <v>64.371200000000002</v>
      </c>
    </row>
    <row r="36" spans="1:17" x14ac:dyDescent="0.25">
      <c r="B36" s="162"/>
      <c r="C36" s="10"/>
      <c r="D36" s="39"/>
      <c r="E36" s="39"/>
      <c r="F36" s="39"/>
      <c r="G36" s="39"/>
      <c r="H36" s="177"/>
      <c r="I36" s="39"/>
      <c r="J36" s="39"/>
      <c r="K36" s="39"/>
      <c r="L36" s="39"/>
      <c r="O36" s="79">
        <v>0.93</v>
      </c>
      <c r="P36" s="79">
        <f t="shared" si="1"/>
        <v>63.686400000000006</v>
      </c>
    </row>
    <row r="37" spans="1:17" x14ac:dyDescent="0.25">
      <c r="B37" s="162"/>
      <c r="C37" s="10"/>
      <c r="D37" s="39"/>
      <c r="E37" s="39"/>
      <c r="F37" s="39"/>
      <c r="G37" s="39"/>
      <c r="H37" s="177"/>
      <c r="I37" s="39"/>
      <c r="J37" s="39"/>
      <c r="K37" s="39"/>
      <c r="L37" s="39"/>
      <c r="O37" s="79">
        <v>0.92</v>
      </c>
      <c r="P37" s="79">
        <f t="shared" si="1"/>
        <v>63.001600000000003</v>
      </c>
    </row>
    <row r="38" spans="1:17" x14ac:dyDescent="0.25">
      <c r="B38" s="162"/>
      <c r="C38" s="10"/>
      <c r="D38" s="39"/>
      <c r="E38" s="39"/>
      <c r="F38" s="39"/>
      <c r="G38" s="39"/>
      <c r="H38" s="177"/>
      <c r="I38" s="39"/>
      <c r="J38" s="39"/>
      <c r="K38" s="39"/>
      <c r="L38" s="39"/>
      <c r="O38" s="79">
        <v>0.91</v>
      </c>
      <c r="P38" s="79">
        <f t="shared" si="1"/>
        <v>62.316800000000008</v>
      </c>
    </row>
    <row r="39" spans="1:17" x14ac:dyDescent="0.25">
      <c r="B39" s="162"/>
      <c r="C39" s="10"/>
      <c r="D39" s="39"/>
      <c r="E39" s="39"/>
      <c r="F39" s="39"/>
      <c r="G39" s="39"/>
      <c r="H39" s="177"/>
      <c r="I39" s="39"/>
      <c r="J39" s="39"/>
      <c r="K39" s="39"/>
      <c r="L39" s="39"/>
      <c r="O39" s="79">
        <v>0.9</v>
      </c>
      <c r="P39" s="79">
        <f t="shared" si="1"/>
        <v>61.632000000000005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55" priority="37">
      <formula>F7&gt;0</formula>
    </cfRule>
    <cfRule type="expression" dxfId="3154" priority="38">
      <formula>F7&lt;0</formula>
    </cfRule>
  </conditionalFormatting>
  <conditionalFormatting sqref="Q8">
    <cfRule type="expression" dxfId="3153" priority="35">
      <formula>Q8&gt;0</formula>
    </cfRule>
    <cfRule type="expression" dxfId="3152" priority="36">
      <formula>Q8&lt;0</formula>
    </cfRule>
  </conditionalFormatting>
  <conditionalFormatting sqref="F46:F51">
    <cfRule type="expression" dxfId="3151" priority="33">
      <formula>F46&gt;0</formula>
    </cfRule>
    <cfRule type="expression" dxfId="3150" priority="34">
      <formula>F46&lt;0</formula>
    </cfRule>
  </conditionalFormatting>
  <conditionalFormatting sqref="H46:H51">
    <cfRule type="expression" dxfId="3149" priority="31">
      <formula>H46&gt;0</formula>
    </cfRule>
    <cfRule type="expression" dxfId="3148" priority="32">
      <formula>H46&lt;0</formula>
    </cfRule>
  </conditionalFormatting>
  <conditionalFormatting sqref="Q10">
    <cfRule type="expression" dxfId="3147" priority="29">
      <formula>Q10&gt;0</formula>
    </cfRule>
    <cfRule type="expression" dxfId="3146" priority="30">
      <formula>Q10&lt;0</formula>
    </cfRule>
  </conditionalFormatting>
  <conditionalFormatting sqref="K25:K26">
    <cfRule type="expression" dxfId="3145" priority="25">
      <formula>K25&gt;0</formula>
    </cfRule>
    <cfRule type="expression" dxfId="3144" priority="26">
      <formula>K25&lt;0</formula>
    </cfRule>
  </conditionalFormatting>
  <conditionalFormatting sqref="F77:F98">
    <cfRule type="expression" dxfId="3143" priority="21">
      <formula>F77&gt;0</formula>
    </cfRule>
    <cfRule type="expression" dxfId="3142" priority="22">
      <formula>F77&lt;0</formula>
    </cfRule>
  </conditionalFormatting>
  <conditionalFormatting sqref="H77:H98">
    <cfRule type="expression" dxfId="3141" priority="19">
      <formula>H77&gt;0</formula>
    </cfRule>
    <cfRule type="expression" dxfId="3140" priority="20">
      <formula>H77&lt;0</formula>
    </cfRule>
  </conditionalFormatting>
  <conditionalFormatting sqref="J77:J90">
    <cfRule type="expression" dxfId="3139" priority="17">
      <formula>J77&gt;0</formula>
    </cfRule>
    <cfRule type="expression" dxfId="3138" priority="18">
      <formula>J77&lt;0</formula>
    </cfRule>
  </conditionalFormatting>
  <conditionalFormatting sqref="K77:K90">
    <cfRule type="expression" dxfId="3137" priority="15">
      <formula>K77&gt;0</formula>
    </cfRule>
    <cfRule type="expression" dxfId="3136" priority="16">
      <formula>K77&lt;0</formula>
    </cfRule>
  </conditionalFormatting>
  <conditionalFormatting sqref="L77:L90">
    <cfRule type="expression" dxfId="3135" priority="13">
      <formula>L77&gt;0</formula>
    </cfRule>
    <cfRule type="expression" dxfId="3134" priority="14">
      <formula>L77&lt;0</formula>
    </cfRule>
  </conditionalFormatting>
  <conditionalFormatting sqref="J42">
    <cfRule type="expression" dxfId="3133" priority="7">
      <formula>J42&gt;0</formula>
    </cfRule>
    <cfRule type="expression" dxfId="3132" priority="8">
      <formula>J42&lt;0</formula>
    </cfRule>
  </conditionalFormatting>
  <conditionalFormatting sqref="F43:F45">
    <cfRule type="expression" dxfId="3131" priority="5">
      <formula>F43&gt;0</formula>
    </cfRule>
    <cfRule type="expression" dxfId="3130" priority="6">
      <formula>F43&lt;0</formula>
    </cfRule>
  </conditionalFormatting>
  <conditionalFormatting sqref="H43:H45">
    <cfRule type="expression" dxfId="3129" priority="3">
      <formula>H43&gt;0</formula>
    </cfRule>
    <cfRule type="expression" dxfId="3128" priority="4">
      <formula>H43&lt;0</formula>
    </cfRule>
  </conditionalFormatting>
  <conditionalFormatting sqref="F26:F28 H26:H28">
    <cfRule type="expression" dxfId="3127" priority="1">
      <formula>F26&gt;0</formula>
    </cfRule>
    <cfRule type="expression" dxfId="312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42.54</v>
      </c>
      <c r="R4" s="420">
        <v>-3.2000000000000002E-3</v>
      </c>
      <c r="T4" s="1"/>
    </row>
    <row r="5" spans="1:21" x14ac:dyDescent="0.25">
      <c r="B5" s="70"/>
      <c r="C5" s="4"/>
      <c r="D5" s="3"/>
      <c r="E5" s="3"/>
      <c r="F5" s="3"/>
      <c r="G5" s="70"/>
      <c r="H5" s="159"/>
      <c r="I5" s="3"/>
      <c r="J5" s="3"/>
      <c r="K5" s="3"/>
      <c r="L5" s="4"/>
      <c r="M5" s="4"/>
      <c r="O5" s="11" t="s">
        <v>67</v>
      </c>
      <c r="Q5" s="3">
        <f>Q4*Q2</f>
        <v>6381</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-984.78000000000065</v>
      </c>
      <c r="R7">
        <v>66</v>
      </c>
    </row>
    <row r="8" spans="1:21" x14ac:dyDescent="0.25">
      <c r="B8" s="70"/>
      <c r="C8" s="4"/>
      <c r="D8" s="3"/>
      <c r="E8" s="3"/>
      <c r="F8" s="3"/>
      <c r="G8" s="70"/>
      <c r="H8" s="159"/>
      <c r="I8" s="3"/>
      <c r="J8" s="3"/>
      <c r="K8" s="3"/>
      <c r="L8" s="4"/>
      <c r="M8" s="4"/>
      <c r="O8" s="11" t="s">
        <v>179</v>
      </c>
      <c r="P8" s="33"/>
      <c r="Q8" s="2">
        <f>K18+M18-F18+Q2*Q4</f>
        <v>-984.78000000000065</v>
      </c>
      <c r="T8" s="1"/>
      <c r="U8" s="736"/>
    </row>
    <row r="9" spans="1:21" x14ac:dyDescent="0.25">
      <c r="B9" s="70"/>
      <c r="C9" s="4"/>
      <c r="D9" s="3"/>
      <c r="E9" s="3"/>
      <c r="F9" s="3"/>
      <c r="G9" s="4"/>
      <c r="H9" s="159"/>
      <c r="I9" s="3"/>
      <c r="J9" s="3"/>
      <c r="K9" s="3"/>
      <c r="L9" s="4"/>
      <c r="M9" s="4"/>
      <c r="O9" s="11" t="s">
        <v>204</v>
      </c>
      <c r="Q9" s="177">
        <f>IF(Q2=0, 0, Q8/Q6)</f>
        <v>-0.13369663497959491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46.794000000000004</v>
      </c>
    </row>
    <row r="20" spans="1:20" x14ac:dyDescent="0.25">
      <c r="O20" s="79">
        <v>1.0900000000000001</v>
      </c>
      <c r="P20" s="79">
        <f t="shared" ref="P20:P39" si="0">O20*$Q$4</f>
        <v>46.368600000000001</v>
      </c>
    </row>
    <row r="21" spans="1:20" x14ac:dyDescent="0.25">
      <c r="O21" s="79">
        <v>1.08</v>
      </c>
      <c r="P21" s="79">
        <f t="shared" si="0"/>
        <v>45.943200000000004</v>
      </c>
      <c r="T21" s="1"/>
    </row>
    <row r="22" spans="1:20" x14ac:dyDescent="0.25">
      <c r="O22" s="79">
        <v>1.07</v>
      </c>
      <c r="P22" s="79">
        <f t="shared" si="0"/>
        <v>45.517800000000001</v>
      </c>
    </row>
    <row r="23" spans="1:20" x14ac:dyDescent="0.25">
      <c r="O23" s="79">
        <v>1.06</v>
      </c>
      <c r="P23" s="79">
        <f t="shared" si="0"/>
        <v>45.092399999999998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44.667000000000002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44.241599999999998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43.816200000000002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43.390799999999999</v>
      </c>
      <c r="T27" s="65"/>
    </row>
    <row r="28" spans="1:20" x14ac:dyDescent="0.25">
      <c r="B28" s="162"/>
      <c r="C28" s="10"/>
      <c r="D28" s="39"/>
      <c r="E28" s="39"/>
      <c r="F28" s="39"/>
      <c r="G28" s="39"/>
      <c r="H28" s="177"/>
      <c r="I28" s="39"/>
      <c r="J28" s="39"/>
      <c r="K28" s="39"/>
      <c r="L28" s="39"/>
      <c r="O28" s="79">
        <v>1.01</v>
      </c>
      <c r="P28" s="79">
        <f t="shared" si="0"/>
        <v>42.965400000000002</v>
      </c>
      <c r="T28" s="154"/>
    </row>
    <row r="29" spans="1:20" x14ac:dyDescent="0.25">
      <c r="B29" s="162"/>
      <c r="C29" s="10"/>
      <c r="D29" s="39"/>
      <c r="E29" s="39"/>
      <c r="F29" s="39"/>
      <c r="G29" s="39"/>
      <c r="H29" s="177"/>
      <c r="I29" s="39"/>
      <c r="J29" s="39"/>
      <c r="K29" s="39"/>
      <c r="L29" s="39"/>
      <c r="O29" s="79">
        <v>1</v>
      </c>
      <c r="P29" s="79">
        <f t="shared" si="0"/>
        <v>42.54</v>
      </c>
      <c r="T29" s="154"/>
    </row>
    <row r="30" spans="1:20" x14ac:dyDescent="0.25">
      <c r="B30" s="162"/>
      <c r="C30" s="10"/>
      <c r="D30" s="39"/>
      <c r="E30" s="39"/>
      <c r="F30" s="39"/>
      <c r="G30" s="39"/>
      <c r="H30" s="177"/>
      <c r="I30" s="39"/>
      <c r="J30" s="39"/>
      <c r="K30" s="39"/>
      <c r="L30" s="39"/>
      <c r="O30" s="79">
        <v>0.99</v>
      </c>
      <c r="P30" s="79">
        <f t="shared" si="0"/>
        <v>42.114599999999996</v>
      </c>
      <c r="T30" s="154"/>
    </row>
    <row r="31" spans="1:20" x14ac:dyDescent="0.25">
      <c r="B31" s="162"/>
      <c r="C31" s="10"/>
      <c r="D31" s="39"/>
      <c r="E31" s="39"/>
      <c r="F31" s="39"/>
      <c r="G31" s="39"/>
      <c r="H31" s="177"/>
      <c r="I31" s="39"/>
      <c r="J31" s="39"/>
      <c r="K31" s="39"/>
      <c r="L31" s="39"/>
      <c r="O31" s="79">
        <v>0.98</v>
      </c>
      <c r="P31" s="79">
        <f t="shared" si="0"/>
        <v>41.6892</v>
      </c>
    </row>
    <row r="32" spans="1:20" x14ac:dyDescent="0.25">
      <c r="B32" s="162"/>
      <c r="C32" s="10"/>
      <c r="D32" s="39"/>
      <c r="E32" s="39"/>
      <c r="F32" s="39"/>
      <c r="G32" s="39"/>
      <c r="H32" s="177"/>
      <c r="I32" s="39"/>
      <c r="J32" s="39"/>
      <c r="K32" s="39"/>
      <c r="L32" s="39"/>
      <c r="O32" s="79">
        <v>0.97</v>
      </c>
      <c r="P32" s="79">
        <f t="shared" si="0"/>
        <v>41.263799999999996</v>
      </c>
    </row>
    <row r="33" spans="2:17" x14ac:dyDescent="0.25">
      <c r="B33" s="162"/>
      <c r="C33" s="10"/>
      <c r="D33" s="39"/>
      <c r="E33" s="39"/>
      <c r="F33" s="39"/>
      <c r="G33" s="39"/>
      <c r="H33" s="177"/>
      <c r="I33" s="39"/>
      <c r="J33" s="39"/>
      <c r="K33" s="39"/>
      <c r="L33" s="39"/>
      <c r="O33" s="79">
        <v>0.96</v>
      </c>
      <c r="P33" s="79">
        <f t="shared" si="0"/>
        <v>40.8384</v>
      </c>
    </row>
    <row r="34" spans="2:17" x14ac:dyDescent="0.25">
      <c r="B34" s="162"/>
      <c r="C34" s="10"/>
      <c r="D34" s="39"/>
      <c r="E34" s="39"/>
      <c r="F34" s="39"/>
      <c r="G34" s="39"/>
      <c r="H34" s="177"/>
      <c r="I34" s="39"/>
      <c r="J34" s="39"/>
      <c r="K34" s="39"/>
      <c r="L34" s="39"/>
      <c r="O34" s="79">
        <v>0.95</v>
      </c>
      <c r="P34" s="79">
        <f t="shared" si="0"/>
        <v>40.412999999999997</v>
      </c>
    </row>
    <row r="35" spans="2:17" x14ac:dyDescent="0.25">
      <c r="B35" s="162"/>
      <c r="C35" s="10"/>
      <c r="D35" s="39"/>
      <c r="E35" s="39"/>
      <c r="F35" s="39"/>
      <c r="G35" s="39"/>
      <c r="H35" s="177"/>
      <c r="I35" s="39"/>
      <c r="J35" s="39"/>
      <c r="K35" s="39"/>
      <c r="L35" s="39"/>
      <c r="O35" s="79">
        <v>0.94</v>
      </c>
      <c r="P35" s="79">
        <f t="shared" si="0"/>
        <v>39.9876</v>
      </c>
    </row>
    <row r="36" spans="2:17" x14ac:dyDescent="0.25">
      <c r="B36" s="162"/>
      <c r="C36" s="10"/>
      <c r="D36" s="39"/>
      <c r="E36" s="39"/>
      <c r="F36" s="39"/>
      <c r="G36" s="39"/>
      <c r="H36" s="177"/>
      <c r="I36" s="39"/>
      <c r="J36" s="39"/>
      <c r="K36" s="39"/>
      <c r="L36" s="39"/>
      <c r="O36" s="79">
        <v>0.93</v>
      </c>
      <c r="P36" s="79">
        <f t="shared" si="0"/>
        <v>39.562200000000004</v>
      </c>
    </row>
    <row r="37" spans="2:17" x14ac:dyDescent="0.25">
      <c r="B37" s="162"/>
      <c r="C37" s="10"/>
      <c r="D37" s="39"/>
      <c r="E37" s="39"/>
      <c r="F37" s="39"/>
      <c r="G37" s="39"/>
      <c r="H37" s="177"/>
      <c r="I37" s="39"/>
      <c r="J37" s="39"/>
      <c r="K37" s="39"/>
      <c r="L37" s="39"/>
      <c r="O37" s="79">
        <v>0.92</v>
      </c>
      <c r="P37" s="79">
        <f t="shared" si="0"/>
        <v>39.136800000000001</v>
      </c>
    </row>
    <row r="38" spans="2:17" x14ac:dyDescent="0.25">
      <c r="B38" s="162"/>
      <c r="C38" s="10"/>
      <c r="D38" s="39"/>
      <c r="E38" s="39"/>
      <c r="F38" s="39"/>
      <c r="G38" s="39"/>
      <c r="H38" s="177"/>
      <c r="I38" s="39"/>
      <c r="J38" s="39"/>
      <c r="K38" s="39"/>
      <c r="L38" s="39"/>
      <c r="O38" s="79">
        <v>0.91</v>
      </c>
      <c r="P38" s="79">
        <f t="shared" si="0"/>
        <v>38.711399999999998</v>
      </c>
    </row>
    <row r="39" spans="2:17" x14ac:dyDescent="0.25">
      <c r="B39" s="162"/>
      <c r="C39" s="10"/>
      <c r="D39" s="39"/>
      <c r="E39" s="39"/>
      <c r="F39" s="39"/>
      <c r="G39" s="39"/>
      <c r="H39" s="177"/>
      <c r="I39" s="39"/>
      <c r="J39" s="39"/>
      <c r="K39" s="39"/>
      <c r="L39" s="39"/>
      <c r="O39" s="79">
        <v>0.9</v>
      </c>
      <c r="P39" s="79">
        <f t="shared" si="0"/>
        <v>38.286000000000001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25" priority="35">
      <formula>Q7&gt;0</formula>
    </cfRule>
    <cfRule type="expression" dxfId="3124" priority="36">
      <formula>Q7&lt;0</formula>
    </cfRule>
  </conditionalFormatting>
  <conditionalFormatting sqref="Q8">
    <cfRule type="expression" dxfId="3123" priority="33">
      <formula>Q8&gt;0</formula>
    </cfRule>
    <cfRule type="expression" dxfId="3122" priority="34">
      <formula>Q8&lt;0</formula>
    </cfRule>
  </conditionalFormatting>
  <conditionalFormatting sqref="F34:F54 F58:F63">
    <cfRule type="expression" dxfId="3121" priority="31">
      <formula>F34&gt;0</formula>
    </cfRule>
    <cfRule type="expression" dxfId="3120" priority="32">
      <formula>F34&lt;0</formula>
    </cfRule>
  </conditionalFormatting>
  <conditionalFormatting sqref="H34:H54 H58:H63">
    <cfRule type="expression" dxfId="3119" priority="29">
      <formula>H34&gt;0</formula>
    </cfRule>
    <cfRule type="expression" dxfId="3118" priority="30">
      <formula>H34&lt;0</formula>
    </cfRule>
  </conditionalFormatting>
  <conditionalFormatting sqref="Q10">
    <cfRule type="expression" dxfId="3117" priority="27">
      <formula>Q10&gt;0</formula>
    </cfRule>
    <cfRule type="expression" dxfId="3116" priority="28">
      <formula>Q10&lt;0</formula>
    </cfRule>
  </conditionalFormatting>
  <conditionalFormatting sqref="J25:J38">
    <cfRule type="expression" dxfId="3115" priority="25">
      <formula>J25&gt;0</formula>
    </cfRule>
    <cfRule type="expression" dxfId="3114" priority="26">
      <formula>J25&lt;0</formula>
    </cfRule>
  </conditionalFormatting>
  <conditionalFormatting sqref="K25:K35 K37:K38">
    <cfRule type="expression" dxfId="3113" priority="23">
      <formula>K25&gt;0</formula>
    </cfRule>
    <cfRule type="expression" dxfId="3112" priority="24">
      <formula>K25&lt;0</formula>
    </cfRule>
  </conditionalFormatting>
  <conditionalFormatting sqref="F89:F110">
    <cfRule type="expression" dxfId="3111" priority="21">
      <formula>F89&gt;0</formula>
    </cfRule>
    <cfRule type="expression" dxfId="3110" priority="22">
      <formula>F89&lt;0</formula>
    </cfRule>
  </conditionalFormatting>
  <conditionalFormatting sqref="H89:H110">
    <cfRule type="expression" dxfId="3109" priority="19">
      <formula>H89&gt;0</formula>
    </cfRule>
    <cfRule type="expression" dxfId="3108" priority="20">
      <formula>H89&lt;0</formula>
    </cfRule>
  </conditionalFormatting>
  <conditionalFormatting sqref="J89:J102">
    <cfRule type="expression" dxfId="3107" priority="17">
      <formula>J89&gt;0</formula>
    </cfRule>
    <cfRule type="expression" dxfId="3106" priority="18">
      <formula>J89&lt;0</formula>
    </cfRule>
  </conditionalFormatting>
  <conditionalFormatting sqref="K89:K102">
    <cfRule type="expression" dxfId="3105" priority="15">
      <formula>K89&gt;0</formula>
    </cfRule>
    <cfRule type="expression" dxfId="3104" priority="16">
      <formula>K89&lt;0</formula>
    </cfRule>
  </conditionalFormatting>
  <conditionalFormatting sqref="L89:L102">
    <cfRule type="expression" dxfId="3103" priority="13">
      <formula>L89&gt;0</formula>
    </cfRule>
    <cfRule type="expression" dxfId="3102" priority="14">
      <formula>L89&lt;0</formula>
    </cfRule>
  </conditionalFormatting>
  <conditionalFormatting sqref="F25:F33">
    <cfRule type="expression" dxfId="3101" priority="11">
      <formula>F25&gt;0</formula>
    </cfRule>
    <cfRule type="expression" dxfId="3100" priority="12">
      <formula>F25&lt;0</formula>
    </cfRule>
  </conditionalFormatting>
  <conditionalFormatting sqref="H25:H33">
    <cfRule type="expression" dxfId="3099" priority="9">
      <formula>H25&gt;0</formula>
    </cfRule>
    <cfRule type="expression" dxfId="3098" priority="10">
      <formula>H25&lt;0</formula>
    </cfRule>
  </conditionalFormatting>
  <conditionalFormatting sqref="J54">
    <cfRule type="expression" dxfId="3097" priority="7">
      <formula>J54&gt;0</formula>
    </cfRule>
    <cfRule type="expression" dxfId="3096" priority="8">
      <formula>J54&lt;0</formula>
    </cfRule>
  </conditionalFormatting>
  <conditionalFormatting sqref="F55:F57">
    <cfRule type="expression" dxfId="3095" priority="5">
      <formula>F55&gt;0</formula>
    </cfRule>
    <cfRule type="expression" dxfId="3094" priority="6">
      <formula>F55&lt;0</formula>
    </cfRule>
  </conditionalFormatting>
  <conditionalFormatting sqref="H55:H57">
    <cfRule type="expression" dxfId="3093" priority="3">
      <formula>H55&gt;0</formula>
    </cfRule>
    <cfRule type="expression" dxfId="3092" priority="4">
      <formula>H55&lt;0</formula>
    </cfRule>
  </conditionalFormatting>
  <conditionalFormatting sqref="Q9">
    <cfRule type="expression" dxfId="3091" priority="1">
      <formula>Q9&gt;0</formula>
    </cfRule>
    <cfRule type="expression" dxfId="309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89" priority="53">
      <formula>F54&gt;0</formula>
    </cfRule>
    <cfRule type="expression" dxfId="3088" priority="54">
      <formula>F54&lt;0</formula>
    </cfRule>
  </conditionalFormatting>
  <conditionalFormatting sqref="Q7">
    <cfRule type="expression" dxfId="3087" priority="51">
      <formula>Q7&gt;0</formula>
    </cfRule>
    <cfRule type="expression" dxfId="3086" priority="52">
      <formula>Q7&lt;0</formula>
    </cfRule>
  </conditionalFormatting>
  <conditionalFormatting sqref="Q8">
    <cfRule type="expression" dxfId="3085" priority="49">
      <formula>Q8&gt;0</formula>
    </cfRule>
    <cfRule type="expression" dxfId="3084" priority="50">
      <formula>Q8&lt;0</formula>
    </cfRule>
  </conditionalFormatting>
  <conditionalFormatting sqref="F33:F36 F38:F53">
    <cfRule type="expression" dxfId="3083" priority="47">
      <formula>F33&gt;0</formula>
    </cfRule>
    <cfRule type="expression" dxfId="3082" priority="48">
      <formula>F33&lt;0</formula>
    </cfRule>
  </conditionalFormatting>
  <conditionalFormatting sqref="H38:H53 H33:H36">
    <cfRule type="expression" dxfId="3081" priority="45">
      <formula>H33&gt;0</formula>
    </cfRule>
    <cfRule type="expression" dxfId="3080" priority="46">
      <formula>H33&lt;0</formula>
    </cfRule>
  </conditionalFormatting>
  <conditionalFormatting sqref="Q10">
    <cfRule type="expression" dxfId="3079" priority="43">
      <formula>Q10&gt;0</formula>
    </cfRule>
    <cfRule type="expression" dxfId="3078" priority="44">
      <formula>Q10&lt;0</formula>
    </cfRule>
  </conditionalFormatting>
  <conditionalFormatting sqref="J25:J27 J34:J37">
    <cfRule type="expression" dxfId="3077" priority="41">
      <formula>J25&gt;0</formula>
    </cfRule>
    <cfRule type="expression" dxfId="3076" priority="42">
      <formula>J25&lt;0</formula>
    </cfRule>
  </conditionalFormatting>
  <conditionalFormatting sqref="K25:K38">
    <cfRule type="expression" dxfId="3075" priority="39">
      <formula>K25&gt;0</formula>
    </cfRule>
    <cfRule type="expression" dxfId="3074" priority="40">
      <formula>K25&lt;0</formula>
    </cfRule>
  </conditionalFormatting>
  <conditionalFormatting sqref="L25">
    <cfRule type="expression" dxfId="3073" priority="37">
      <formula>L25&gt;0</formula>
    </cfRule>
    <cfRule type="expression" dxfId="3072" priority="38">
      <formula>L25&lt;0</formula>
    </cfRule>
  </conditionalFormatting>
  <conditionalFormatting sqref="F89:F110">
    <cfRule type="expression" dxfId="3071" priority="35">
      <formula>F89&gt;0</formula>
    </cfRule>
    <cfRule type="expression" dxfId="3070" priority="36">
      <formula>F89&lt;0</formula>
    </cfRule>
  </conditionalFormatting>
  <conditionalFormatting sqref="H89:H110">
    <cfRule type="expression" dxfId="3069" priority="33">
      <formula>H89&gt;0</formula>
    </cfRule>
    <cfRule type="expression" dxfId="3068" priority="34">
      <formula>H89&lt;0</formula>
    </cfRule>
  </conditionalFormatting>
  <conditionalFormatting sqref="J89:J102">
    <cfRule type="expression" dxfId="3067" priority="31">
      <formula>J89&gt;0</formula>
    </cfRule>
    <cfRule type="expression" dxfId="3066" priority="32">
      <formula>J89&lt;0</formula>
    </cfRule>
  </conditionalFormatting>
  <conditionalFormatting sqref="K89:K102">
    <cfRule type="expression" dxfId="3065" priority="29">
      <formula>K89&gt;0</formula>
    </cfRule>
    <cfRule type="expression" dxfId="3064" priority="30">
      <formula>K89&lt;0</formula>
    </cfRule>
  </conditionalFormatting>
  <conditionalFormatting sqref="L89:L102">
    <cfRule type="expression" dxfId="3063" priority="27">
      <formula>L89&gt;0</formula>
    </cfRule>
    <cfRule type="expression" dxfId="3062" priority="28">
      <formula>L89&lt;0</formula>
    </cfRule>
  </conditionalFormatting>
  <conditionalFormatting sqref="F31:F32">
    <cfRule type="expression" dxfId="3061" priority="25">
      <formula>F31&gt;0</formula>
    </cfRule>
    <cfRule type="expression" dxfId="3060" priority="26">
      <formula>F31&lt;0</formula>
    </cfRule>
  </conditionalFormatting>
  <conditionalFormatting sqref="H31:H32">
    <cfRule type="expression" dxfId="3059" priority="23">
      <formula>H31&gt;0</formula>
    </cfRule>
    <cfRule type="expression" dxfId="3058" priority="24">
      <formula>H31&lt;0</formula>
    </cfRule>
  </conditionalFormatting>
  <conditionalFormatting sqref="F25:F26">
    <cfRule type="expression" dxfId="3057" priority="21">
      <formula>F25&gt;0</formula>
    </cfRule>
    <cfRule type="expression" dxfId="3056" priority="22">
      <formula>F25&lt;0</formula>
    </cfRule>
  </conditionalFormatting>
  <conditionalFormatting sqref="H25:H26">
    <cfRule type="expression" dxfId="3055" priority="19">
      <formula>H25&gt;0</formula>
    </cfRule>
    <cfRule type="expression" dxfId="3054" priority="20">
      <formula>H25&lt;0</formula>
    </cfRule>
  </conditionalFormatting>
  <conditionalFormatting sqref="F37">
    <cfRule type="expression" dxfId="3053" priority="17">
      <formula>F37&gt;0</formula>
    </cfRule>
    <cfRule type="expression" dxfId="3052" priority="18">
      <formula>F37&lt;0</formula>
    </cfRule>
  </conditionalFormatting>
  <conditionalFormatting sqref="H37">
    <cfRule type="expression" dxfId="3051" priority="15">
      <formula>H37&gt;0</formula>
    </cfRule>
    <cfRule type="expression" dxfId="3050" priority="16">
      <formula>H37&lt;0</formula>
    </cfRule>
  </conditionalFormatting>
  <conditionalFormatting sqref="J49">
    <cfRule type="expression" dxfId="3049" priority="13">
      <formula>J49&gt;0</formula>
    </cfRule>
    <cfRule type="expression" dxfId="3048" priority="14">
      <formula>J49&lt;0</formula>
    </cfRule>
  </conditionalFormatting>
  <conditionalFormatting sqref="J38:J48">
    <cfRule type="expression" dxfId="3047" priority="11">
      <formula>J38&gt;0</formula>
    </cfRule>
    <cfRule type="expression" dxfId="3046" priority="12">
      <formula>J38&lt;0</formula>
    </cfRule>
  </conditionalFormatting>
  <conditionalFormatting sqref="F27:F30">
    <cfRule type="expression" dxfId="3045" priority="9">
      <formula>F27&gt;0</formula>
    </cfRule>
    <cfRule type="expression" dxfId="3044" priority="10">
      <formula>F27&lt;0</formula>
    </cfRule>
  </conditionalFormatting>
  <conditionalFormatting sqref="H27:H30">
    <cfRule type="expression" dxfId="3043" priority="7">
      <formula>H27&gt;0</formula>
    </cfRule>
    <cfRule type="expression" dxfId="3042" priority="8">
      <formula>H27&lt;0</formula>
    </cfRule>
  </conditionalFormatting>
  <conditionalFormatting sqref="J33">
    <cfRule type="expression" dxfId="3041" priority="5">
      <formula>J33&gt;0</formula>
    </cfRule>
    <cfRule type="expression" dxfId="3040" priority="6">
      <formula>J33&lt;0</formula>
    </cfRule>
  </conditionalFormatting>
  <conditionalFormatting sqref="J31:J32">
    <cfRule type="expression" dxfId="3039" priority="3">
      <formula>J31&gt;0</formula>
    </cfRule>
    <cfRule type="expression" dxfId="3038" priority="4">
      <formula>J31&lt;0</formula>
    </cfRule>
  </conditionalFormatting>
  <conditionalFormatting sqref="J28:J30">
    <cfRule type="expression" dxfId="3037" priority="1">
      <formula>J28&gt;0</formula>
    </cfRule>
    <cfRule type="expression" dxfId="3036"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5" priority="35">
      <formula>F47&gt;0</formula>
    </cfRule>
    <cfRule type="expression" dxfId="3034" priority="36">
      <formula>F47&lt;0</formula>
    </cfRule>
  </conditionalFormatting>
  <conditionalFormatting sqref="Q7">
    <cfRule type="expression" dxfId="3033" priority="33">
      <formula>Q7&gt;0</formula>
    </cfRule>
    <cfRule type="expression" dxfId="3032" priority="34">
      <formula>Q7&lt;0</formula>
    </cfRule>
  </conditionalFormatting>
  <conditionalFormatting sqref="Q8">
    <cfRule type="expression" dxfId="3031" priority="31">
      <formula>Q8&gt;0</formula>
    </cfRule>
    <cfRule type="expression" dxfId="3030" priority="32">
      <formula>Q8&lt;0</formula>
    </cfRule>
  </conditionalFormatting>
  <conditionalFormatting sqref="F30:F46">
    <cfRule type="expression" dxfId="3029" priority="29">
      <formula>F30&gt;0</formula>
    </cfRule>
    <cfRule type="expression" dxfId="3028" priority="30">
      <formula>F30&lt;0</formula>
    </cfRule>
  </conditionalFormatting>
  <conditionalFormatting sqref="H30:H46">
    <cfRule type="expression" dxfId="3027" priority="27">
      <formula>H30&gt;0</formula>
    </cfRule>
    <cfRule type="expression" dxfId="3026" priority="28">
      <formula>H30&lt;0</formula>
    </cfRule>
  </conditionalFormatting>
  <conditionalFormatting sqref="Q10">
    <cfRule type="expression" dxfId="3025" priority="25">
      <formula>Q10&gt;0</formula>
    </cfRule>
    <cfRule type="expression" dxfId="3024" priority="26">
      <formula>Q10&lt;0</formula>
    </cfRule>
  </conditionalFormatting>
  <conditionalFormatting sqref="J25:J38">
    <cfRule type="expression" dxfId="3023" priority="23">
      <formula>J25&gt;0</formula>
    </cfRule>
    <cfRule type="expression" dxfId="3022" priority="24">
      <formula>J25&lt;0</formula>
    </cfRule>
  </conditionalFormatting>
  <conditionalFormatting sqref="K25:K38">
    <cfRule type="expression" dxfId="3021" priority="21">
      <formula>K25&gt;0</formula>
    </cfRule>
    <cfRule type="expression" dxfId="3020" priority="22">
      <formula>K25&lt;0</formula>
    </cfRule>
  </conditionalFormatting>
  <conditionalFormatting sqref="L25 L38">
    <cfRule type="expression" dxfId="3019" priority="19">
      <formula>L25&gt;0</formula>
    </cfRule>
    <cfRule type="expression" dxfId="3018" priority="20">
      <formula>L25&lt;0</formula>
    </cfRule>
  </conditionalFormatting>
  <conditionalFormatting sqref="F89:F110">
    <cfRule type="expression" dxfId="3017" priority="17">
      <formula>F89&gt;0</formula>
    </cfRule>
    <cfRule type="expression" dxfId="3016" priority="18">
      <formula>F89&lt;0</formula>
    </cfRule>
  </conditionalFormatting>
  <conditionalFormatting sqref="H89:H110">
    <cfRule type="expression" dxfId="3015" priority="15">
      <formula>H89&gt;0</formula>
    </cfRule>
    <cfRule type="expression" dxfId="3014" priority="16">
      <formula>H89&lt;0</formula>
    </cfRule>
  </conditionalFormatting>
  <conditionalFormatting sqref="J89:J102">
    <cfRule type="expression" dxfId="3013" priority="13">
      <formula>J89&gt;0</formula>
    </cfRule>
    <cfRule type="expression" dxfId="3012" priority="14">
      <formula>J89&lt;0</formula>
    </cfRule>
  </conditionalFormatting>
  <conditionalFormatting sqref="K89:K102">
    <cfRule type="expression" dxfId="3011" priority="11">
      <formula>K89&gt;0</formula>
    </cfRule>
    <cfRule type="expression" dxfId="3010" priority="12">
      <formula>K89&lt;0</formula>
    </cfRule>
  </conditionalFormatting>
  <conditionalFormatting sqref="L89:L102">
    <cfRule type="expression" dxfId="3009" priority="9">
      <formula>L89&gt;0</formula>
    </cfRule>
    <cfRule type="expression" dxfId="3008" priority="10">
      <formula>L89&lt;0</formula>
    </cfRule>
  </conditionalFormatting>
  <conditionalFormatting sqref="F29 F25:F26">
    <cfRule type="expression" dxfId="3007" priority="7">
      <formula>F25&gt;0</formula>
    </cfRule>
    <cfRule type="expression" dxfId="3006" priority="8">
      <formula>F25&lt;0</formula>
    </cfRule>
  </conditionalFormatting>
  <conditionalFormatting sqref="H29 H25:H27">
    <cfRule type="expression" dxfId="3005" priority="5">
      <formula>H25&gt;0</formula>
    </cfRule>
    <cfRule type="expression" dxfId="3004" priority="6">
      <formula>H25&lt;0</formula>
    </cfRule>
  </conditionalFormatting>
  <conditionalFormatting sqref="F27:F28">
    <cfRule type="expression" dxfId="3003" priority="3">
      <formula>F27&gt;0</formula>
    </cfRule>
    <cfRule type="expression" dxfId="3002" priority="4">
      <formula>F27&lt;0</formula>
    </cfRule>
  </conditionalFormatting>
  <conditionalFormatting sqref="H28">
    <cfRule type="expression" dxfId="3001" priority="1">
      <formula>H28&gt;0</formula>
    </cfRule>
    <cfRule type="expression" dxfId="300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25" priority="39">
      <formula>F51&gt;0</formula>
    </cfRule>
    <cfRule type="expression" dxfId="2924" priority="40">
      <formula>F51&lt;0</formula>
    </cfRule>
  </conditionalFormatting>
  <conditionalFormatting sqref="Q7">
    <cfRule type="expression" dxfId="2923" priority="37">
      <formula>Q7&gt;0</formula>
    </cfRule>
    <cfRule type="expression" dxfId="2922" priority="38">
      <formula>Q7&lt;0</formula>
    </cfRule>
  </conditionalFormatting>
  <conditionalFormatting sqref="Q8">
    <cfRule type="expression" dxfId="2921" priority="35">
      <formula>Q8&gt;0</formula>
    </cfRule>
    <cfRule type="expression" dxfId="2920" priority="36">
      <formula>Q8&lt;0</formula>
    </cfRule>
  </conditionalFormatting>
  <conditionalFormatting sqref="F31:F49">
    <cfRule type="expression" dxfId="2919" priority="33">
      <formula>F31&gt;0</formula>
    </cfRule>
    <cfRule type="expression" dxfId="2918" priority="34">
      <formula>F31&lt;0</formula>
    </cfRule>
  </conditionalFormatting>
  <conditionalFormatting sqref="H31:H49">
    <cfRule type="expression" dxfId="2917" priority="31">
      <formula>H31&gt;0</formula>
    </cfRule>
    <cfRule type="expression" dxfId="2916" priority="32">
      <formula>H31&lt;0</formula>
    </cfRule>
  </conditionalFormatting>
  <conditionalFormatting sqref="Q10">
    <cfRule type="expression" dxfId="2915" priority="29">
      <formula>Q10&gt;0</formula>
    </cfRule>
    <cfRule type="expression" dxfId="2914" priority="30">
      <formula>Q10&lt;0</formula>
    </cfRule>
  </conditionalFormatting>
  <conditionalFormatting sqref="J25:J38">
    <cfRule type="expression" dxfId="2913" priority="27">
      <formula>J25&gt;0</formula>
    </cfRule>
    <cfRule type="expression" dxfId="2912" priority="28">
      <formula>J25&lt;0</formula>
    </cfRule>
  </conditionalFormatting>
  <conditionalFormatting sqref="K38">
    <cfRule type="expression" dxfId="2911" priority="25">
      <formula>K38&gt;0</formula>
    </cfRule>
    <cfRule type="expression" dxfId="2910" priority="26">
      <formula>K38&lt;0</formula>
    </cfRule>
  </conditionalFormatting>
  <conditionalFormatting sqref="L25:L38">
    <cfRule type="expression" dxfId="2909" priority="23">
      <formula>L25&gt;0</formula>
    </cfRule>
    <cfRule type="expression" dxfId="2908" priority="24">
      <formula>L25&lt;0</formula>
    </cfRule>
  </conditionalFormatting>
  <conditionalFormatting sqref="F95:F116">
    <cfRule type="expression" dxfId="2907" priority="21">
      <formula>F95&gt;0</formula>
    </cfRule>
    <cfRule type="expression" dxfId="2906" priority="22">
      <formula>F95&lt;0</formula>
    </cfRule>
  </conditionalFormatting>
  <conditionalFormatting sqref="H95:H116">
    <cfRule type="expression" dxfId="2905" priority="19">
      <formula>H95&gt;0</formula>
    </cfRule>
    <cfRule type="expression" dxfId="2904" priority="20">
      <formula>H95&lt;0</formula>
    </cfRule>
  </conditionalFormatting>
  <conditionalFormatting sqref="J95:J108">
    <cfRule type="expression" dxfId="2903" priority="17">
      <formula>J95&gt;0</formula>
    </cfRule>
    <cfRule type="expression" dxfId="2902" priority="18">
      <formula>J95&lt;0</formula>
    </cfRule>
  </conditionalFormatting>
  <conditionalFormatting sqref="K95:K108">
    <cfRule type="expression" dxfId="2901" priority="15">
      <formula>K95&gt;0</formula>
    </cfRule>
    <cfRule type="expression" dxfId="2900" priority="16">
      <formula>K95&lt;0</formula>
    </cfRule>
  </conditionalFormatting>
  <conditionalFormatting sqref="L95:L108">
    <cfRule type="expression" dxfId="2899" priority="13">
      <formula>L95&gt;0</formula>
    </cfRule>
    <cfRule type="expression" dxfId="2898" priority="14">
      <formula>L95&lt;0</formula>
    </cfRule>
  </conditionalFormatting>
  <conditionalFormatting sqref="F25:F30">
    <cfRule type="expression" dxfId="2897" priority="11">
      <formula>F25&gt;0</formula>
    </cfRule>
    <cfRule type="expression" dxfId="2896" priority="12">
      <formula>F25&lt;0</formula>
    </cfRule>
  </conditionalFormatting>
  <conditionalFormatting sqref="H25:H30">
    <cfRule type="expression" dxfId="2895" priority="9">
      <formula>H25&gt;0</formula>
    </cfRule>
    <cfRule type="expression" dxfId="2894" priority="10">
      <formula>H25&lt;0</formula>
    </cfRule>
  </conditionalFormatting>
  <conditionalFormatting sqref="F50">
    <cfRule type="expression" dxfId="2893" priority="7">
      <formula>F50&gt;0</formula>
    </cfRule>
    <cfRule type="expression" dxfId="2892" priority="8">
      <formula>F50&lt;0</formula>
    </cfRule>
  </conditionalFormatting>
  <conditionalFormatting sqref="H50">
    <cfRule type="expression" dxfId="2891" priority="5">
      <formula>H50&gt;0</formula>
    </cfRule>
    <cfRule type="expression" dxfId="2890" priority="6">
      <formula>H50&lt;0</formula>
    </cfRule>
  </conditionalFormatting>
  <conditionalFormatting sqref="H62:H63 F62:F63">
    <cfRule type="expression" dxfId="2889" priority="3">
      <formula>F62&gt;0</formula>
    </cfRule>
    <cfRule type="expression" dxfId="2888" priority="4">
      <formula>F62&lt;0</formula>
    </cfRule>
  </conditionalFormatting>
  <conditionalFormatting sqref="J60">
    <cfRule type="expression" dxfId="2887" priority="1">
      <formula>J60&gt;0</formula>
    </cfRule>
    <cfRule type="expression" dxfId="288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5" priority="35">
      <formula>F47&gt;0</formula>
    </cfRule>
    <cfRule type="expression" dxfId="2884" priority="36">
      <formula>F47&lt;0</formula>
    </cfRule>
  </conditionalFormatting>
  <conditionalFormatting sqref="Q7">
    <cfRule type="expression" dxfId="2883" priority="33">
      <formula>Q7&gt;0</formula>
    </cfRule>
    <cfRule type="expression" dxfId="2882" priority="34">
      <formula>Q7&lt;0</formula>
    </cfRule>
  </conditionalFormatting>
  <conditionalFormatting sqref="Q8">
    <cfRule type="expression" dxfId="2881" priority="31">
      <formula>Q8&gt;0</formula>
    </cfRule>
    <cfRule type="expression" dxfId="2880" priority="32">
      <formula>Q8&lt;0</formula>
    </cfRule>
  </conditionalFormatting>
  <conditionalFormatting sqref="F30:F46">
    <cfRule type="expression" dxfId="2879" priority="29">
      <formula>F30&gt;0</formula>
    </cfRule>
    <cfRule type="expression" dxfId="2878" priority="30">
      <formula>F30&lt;0</formula>
    </cfRule>
  </conditionalFormatting>
  <conditionalFormatting sqref="H30:H46">
    <cfRule type="expression" dxfId="2877" priority="27">
      <formula>H30&gt;0</formula>
    </cfRule>
    <cfRule type="expression" dxfId="2876" priority="28">
      <formula>H30&lt;0</formula>
    </cfRule>
  </conditionalFormatting>
  <conditionalFormatting sqref="Q10">
    <cfRule type="expression" dxfId="2875" priority="25">
      <formula>Q10&gt;0</formula>
    </cfRule>
    <cfRule type="expression" dxfId="2874" priority="26">
      <formula>Q10&lt;0</formula>
    </cfRule>
  </conditionalFormatting>
  <conditionalFormatting sqref="J25:J38">
    <cfRule type="expression" dxfId="2873" priority="23">
      <formula>J25&gt;0</formula>
    </cfRule>
    <cfRule type="expression" dxfId="2872" priority="24">
      <formula>J25&lt;0</formula>
    </cfRule>
  </conditionalFormatting>
  <conditionalFormatting sqref="K25:K38">
    <cfRule type="expression" dxfId="2871" priority="21">
      <formula>K25&gt;0</formula>
    </cfRule>
    <cfRule type="expression" dxfId="2870" priority="22">
      <formula>K25&lt;0</formula>
    </cfRule>
  </conditionalFormatting>
  <conditionalFormatting sqref="L25 L38">
    <cfRule type="expression" dxfId="2869" priority="19">
      <formula>L25&gt;0</formula>
    </cfRule>
    <cfRule type="expression" dxfId="2868" priority="20">
      <formula>L25&lt;0</formula>
    </cfRule>
  </conditionalFormatting>
  <conditionalFormatting sqref="F89:F110">
    <cfRule type="expression" dxfId="2867" priority="17">
      <formula>F89&gt;0</formula>
    </cfRule>
    <cfRule type="expression" dxfId="2866" priority="18">
      <formula>F89&lt;0</formula>
    </cfRule>
  </conditionalFormatting>
  <conditionalFormatting sqref="H89:H110">
    <cfRule type="expression" dxfId="2865" priority="15">
      <formula>H89&gt;0</formula>
    </cfRule>
    <cfRule type="expression" dxfId="2864" priority="16">
      <formula>H89&lt;0</formula>
    </cfRule>
  </conditionalFormatting>
  <conditionalFormatting sqref="J89:J102">
    <cfRule type="expression" dxfId="2863" priority="13">
      <formula>J89&gt;0</formula>
    </cfRule>
    <cfRule type="expression" dxfId="2862" priority="14">
      <formula>J89&lt;0</formula>
    </cfRule>
  </conditionalFormatting>
  <conditionalFormatting sqref="K89:K102">
    <cfRule type="expression" dxfId="2861" priority="11">
      <formula>K89&gt;0</formula>
    </cfRule>
    <cfRule type="expression" dxfId="2860" priority="12">
      <formula>K89&lt;0</formula>
    </cfRule>
  </conditionalFormatting>
  <conditionalFormatting sqref="L89:L102">
    <cfRule type="expression" dxfId="2859" priority="9">
      <formula>L89&gt;0</formula>
    </cfRule>
    <cfRule type="expression" dxfId="2858" priority="10">
      <formula>L89&lt;0</formula>
    </cfRule>
  </conditionalFormatting>
  <conditionalFormatting sqref="F25:F29">
    <cfRule type="expression" dxfId="2857" priority="7">
      <formula>F25&gt;0</formula>
    </cfRule>
    <cfRule type="expression" dxfId="2856" priority="8">
      <formula>F25&lt;0</formula>
    </cfRule>
  </conditionalFormatting>
  <conditionalFormatting sqref="H25:H29">
    <cfRule type="expression" dxfId="2855" priority="5">
      <formula>H25&gt;0</formula>
    </cfRule>
    <cfRule type="expression" dxfId="2854"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3" priority="35">
      <formula>F47&gt;0</formula>
    </cfRule>
    <cfRule type="expression" dxfId="2852" priority="36">
      <formula>F47&lt;0</formula>
    </cfRule>
  </conditionalFormatting>
  <conditionalFormatting sqref="Q7">
    <cfRule type="expression" dxfId="2851" priority="33">
      <formula>Q7&gt;0</formula>
    </cfRule>
    <cfRule type="expression" dxfId="2850" priority="34">
      <formula>Q7&lt;0</formula>
    </cfRule>
  </conditionalFormatting>
  <conditionalFormatting sqref="Q8">
    <cfRule type="expression" dxfId="2849" priority="31">
      <formula>Q8&gt;0</formula>
    </cfRule>
    <cfRule type="expression" dxfId="2848" priority="32">
      <formula>Q8&lt;0</formula>
    </cfRule>
  </conditionalFormatting>
  <conditionalFormatting sqref="F30:F46">
    <cfRule type="expression" dxfId="2847" priority="29">
      <formula>F30&gt;0</formula>
    </cfRule>
    <cfRule type="expression" dxfId="2846" priority="30">
      <formula>F30&lt;0</formula>
    </cfRule>
  </conditionalFormatting>
  <conditionalFormatting sqref="H30:H46">
    <cfRule type="expression" dxfId="2845" priority="27">
      <formula>H30&gt;0</formula>
    </cfRule>
    <cfRule type="expression" dxfId="2844" priority="28">
      <formula>H30&lt;0</formula>
    </cfRule>
  </conditionalFormatting>
  <conditionalFormatting sqref="Q10">
    <cfRule type="expression" dxfId="2843" priority="25">
      <formula>Q10&gt;0</formula>
    </cfRule>
    <cfRule type="expression" dxfId="2842" priority="26">
      <formula>Q10&lt;0</formula>
    </cfRule>
  </conditionalFormatting>
  <conditionalFormatting sqref="J25:J38">
    <cfRule type="expression" dxfId="2841" priority="23">
      <formula>J25&gt;0</formula>
    </cfRule>
    <cfRule type="expression" dxfId="2840" priority="24">
      <formula>J25&lt;0</formula>
    </cfRule>
  </conditionalFormatting>
  <conditionalFormatting sqref="K25:K38">
    <cfRule type="expression" dxfId="2839" priority="21">
      <formula>K25&gt;0</formula>
    </cfRule>
    <cfRule type="expression" dxfId="2838" priority="22">
      <formula>K25&lt;0</formula>
    </cfRule>
  </conditionalFormatting>
  <conditionalFormatting sqref="L25 L38">
    <cfRule type="expression" dxfId="2837" priority="19">
      <formula>L25&gt;0</formula>
    </cfRule>
    <cfRule type="expression" dxfId="2836" priority="20">
      <formula>L25&lt;0</formula>
    </cfRule>
  </conditionalFormatting>
  <conditionalFormatting sqref="F89:F110">
    <cfRule type="expression" dxfId="2835" priority="17">
      <formula>F89&gt;0</formula>
    </cfRule>
    <cfRule type="expression" dxfId="2834" priority="18">
      <formula>F89&lt;0</formula>
    </cfRule>
  </conditionalFormatting>
  <conditionalFormatting sqref="H89:H110">
    <cfRule type="expression" dxfId="2833" priority="15">
      <formula>H89&gt;0</formula>
    </cfRule>
    <cfRule type="expression" dxfId="2832" priority="16">
      <formula>H89&lt;0</formula>
    </cfRule>
  </conditionalFormatting>
  <conditionalFormatting sqref="J89:J102">
    <cfRule type="expression" dxfId="2831" priority="13">
      <formula>J89&gt;0</formula>
    </cfRule>
    <cfRule type="expression" dxfId="2830" priority="14">
      <formula>J89&lt;0</formula>
    </cfRule>
  </conditionalFormatting>
  <conditionalFormatting sqref="K89:K102">
    <cfRule type="expression" dxfId="2829" priority="11">
      <formula>K89&gt;0</formula>
    </cfRule>
    <cfRule type="expression" dxfId="2828" priority="12">
      <formula>K89&lt;0</formula>
    </cfRule>
  </conditionalFormatting>
  <conditionalFormatting sqref="L89:L102">
    <cfRule type="expression" dxfId="2827" priority="9">
      <formula>L89&gt;0</formula>
    </cfRule>
    <cfRule type="expression" dxfId="2826" priority="10">
      <formula>L89&lt;0</formula>
    </cfRule>
  </conditionalFormatting>
  <conditionalFormatting sqref="F29 F25:F27">
    <cfRule type="expression" dxfId="2825" priority="7">
      <formula>F25&gt;0</formula>
    </cfRule>
    <cfRule type="expression" dxfId="2824" priority="8">
      <formula>F25&lt;0</formula>
    </cfRule>
  </conditionalFormatting>
  <conditionalFormatting sqref="H25:H29">
    <cfRule type="expression" dxfId="2823" priority="5">
      <formula>H25&gt;0</formula>
    </cfRule>
    <cfRule type="expression" dxfId="2822" priority="6">
      <formula>H25&lt;0</formula>
    </cfRule>
  </conditionalFormatting>
  <conditionalFormatting sqref="F28">
    <cfRule type="expression" dxfId="2821" priority="3">
      <formula>F28&gt;0</formula>
    </cfRule>
    <cfRule type="expression" dxfId="2820"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81" priority="43">
      <formula>F54&gt;0</formula>
    </cfRule>
    <cfRule type="expression" dxfId="2780" priority="44">
      <formula>F54&lt;0</formula>
    </cfRule>
  </conditionalFormatting>
  <conditionalFormatting sqref="Q7">
    <cfRule type="expression" dxfId="2779" priority="41">
      <formula>Q7&gt;0</formula>
    </cfRule>
    <cfRule type="expression" dxfId="2778" priority="42">
      <formula>Q7&lt;0</formula>
    </cfRule>
  </conditionalFormatting>
  <conditionalFormatting sqref="Q8">
    <cfRule type="expression" dxfId="2777" priority="39">
      <formula>Q8&gt;0</formula>
    </cfRule>
    <cfRule type="expression" dxfId="2776" priority="40">
      <formula>Q8&lt;0</formula>
    </cfRule>
  </conditionalFormatting>
  <conditionalFormatting sqref="F33:F36 F38:F53">
    <cfRule type="expression" dxfId="2775" priority="37">
      <formula>F33&gt;0</formula>
    </cfRule>
    <cfRule type="expression" dxfId="2774" priority="38">
      <formula>F33&lt;0</formula>
    </cfRule>
  </conditionalFormatting>
  <conditionalFormatting sqref="H33:H36 H38:H53">
    <cfRule type="expression" dxfId="2773" priority="35">
      <formula>H33&gt;0</formula>
    </cfRule>
    <cfRule type="expression" dxfId="2772" priority="36">
      <formula>H33&lt;0</formula>
    </cfRule>
  </conditionalFormatting>
  <conditionalFormatting sqref="Q10">
    <cfRule type="expression" dxfId="2771" priority="33">
      <formula>Q10&gt;0</formula>
    </cfRule>
    <cfRule type="expression" dxfId="2770" priority="34">
      <formula>Q10&lt;0</formula>
    </cfRule>
  </conditionalFormatting>
  <conditionalFormatting sqref="J25:J37">
    <cfRule type="expression" dxfId="2769" priority="31">
      <formula>J25&gt;0</formula>
    </cfRule>
    <cfRule type="expression" dxfId="2768" priority="32">
      <formula>J25&lt;0</formula>
    </cfRule>
  </conditionalFormatting>
  <conditionalFormatting sqref="K25:K38">
    <cfRule type="expression" dxfId="2767" priority="29">
      <formula>K25&gt;0</formula>
    </cfRule>
    <cfRule type="expression" dxfId="2766" priority="30">
      <formula>K25&lt;0</formula>
    </cfRule>
  </conditionalFormatting>
  <conditionalFormatting sqref="L25">
    <cfRule type="expression" dxfId="2765" priority="27">
      <formula>L25&gt;0</formula>
    </cfRule>
    <cfRule type="expression" dxfId="2764" priority="28">
      <formula>L25&lt;0</formula>
    </cfRule>
  </conditionalFormatting>
  <conditionalFormatting sqref="F89:F110">
    <cfRule type="expression" dxfId="2763" priority="25">
      <formula>F89&gt;0</formula>
    </cfRule>
    <cfRule type="expression" dxfId="2762" priority="26">
      <formula>F89&lt;0</formula>
    </cfRule>
  </conditionalFormatting>
  <conditionalFormatting sqref="H89:H110">
    <cfRule type="expression" dxfId="2761" priority="23">
      <formula>H89&gt;0</formula>
    </cfRule>
    <cfRule type="expression" dxfId="2760" priority="24">
      <formula>H89&lt;0</formula>
    </cfRule>
  </conditionalFormatting>
  <conditionalFormatting sqref="J89:J102">
    <cfRule type="expression" dxfId="2759" priority="21">
      <formula>J89&gt;0</formula>
    </cfRule>
    <cfRule type="expression" dxfId="2758" priority="22">
      <formula>J89&lt;0</formula>
    </cfRule>
  </conditionalFormatting>
  <conditionalFormatting sqref="K89:K102">
    <cfRule type="expression" dxfId="2757" priority="19">
      <formula>K89&gt;0</formula>
    </cfRule>
    <cfRule type="expression" dxfId="2756" priority="20">
      <formula>K89&lt;0</formula>
    </cfRule>
  </conditionalFormatting>
  <conditionalFormatting sqref="L89:L102">
    <cfRule type="expression" dxfId="2755" priority="17">
      <formula>L89&gt;0</formula>
    </cfRule>
    <cfRule type="expression" dxfId="2754" priority="18">
      <formula>L89&lt;0</formula>
    </cfRule>
  </conditionalFormatting>
  <conditionalFormatting sqref="F29:F32">
    <cfRule type="expression" dxfId="2753" priority="15">
      <formula>F29&gt;0</formula>
    </cfRule>
    <cfRule type="expression" dxfId="2752" priority="16">
      <formula>F29&lt;0</formula>
    </cfRule>
  </conditionalFormatting>
  <conditionalFormatting sqref="H29:H32">
    <cfRule type="expression" dxfId="2751" priority="13">
      <formula>H29&gt;0</formula>
    </cfRule>
    <cfRule type="expression" dxfId="2750" priority="14">
      <formula>H29&lt;0</formula>
    </cfRule>
  </conditionalFormatting>
  <conditionalFormatting sqref="F25:F28">
    <cfRule type="expression" dxfId="2749" priority="11">
      <formula>F25&gt;0</formula>
    </cfRule>
    <cfRule type="expression" dxfId="2748" priority="12">
      <formula>F25&lt;0</formula>
    </cfRule>
  </conditionalFormatting>
  <conditionalFormatting sqref="H25:H28">
    <cfRule type="expression" dxfId="2747" priority="9">
      <formula>H25&gt;0</formula>
    </cfRule>
    <cfRule type="expression" dxfId="2746" priority="10">
      <formula>H25&lt;0</formula>
    </cfRule>
  </conditionalFormatting>
  <conditionalFormatting sqref="F37">
    <cfRule type="expression" dxfId="2745" priority="7">
      <formula>F37&gt;0</formula>
    </cfRule>
    <cfRule type="expression" dxfId="2744" priority="8">
      <formula>F37&lt;0</formula>
    </cfRule>
  </conditionalFormatting>
  <conditionalFormatting sqref="H37">
    <cfRule type="expression" dxfId="2743" priority="5">
      <formula>H37&gt;0</formula>
    </cfRule>
    <cfRule type="expression" dxfId="2742" priority="6">
      <formula>H37&lt;0</formula>
    </cfRule>
  </conditionalFormatting>
  <conditionalFormatting sqref="J49">
    <cfRule type="expression" dxfId="2741" priority="3">
      <formula>J49&gt;0</formula>
    </cfRule>
    <cfRule type="expression" dxfId="2740" priority="4">
      <formula>J49&lt;0</formula>
    </cfRule>
  </conditionalFormatting>
  <conditionalFormatting sqref="J38:J48">
    <cfRule type="expression" dxfId="2739" priority="1">
      <formula>J38&gt;0</formula>
    </cfRule>
    <cfRule type="expression" dxfId="273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9" priority="47">
      <formula>F54&gt;0</formula>
    </cfRule>
    <cfRule type="expression" dxfId="2678" priority="48">
      <formula>F54&lt;0</formula>
    </cfRule>
  </conditionalFormatting>
  <conditionalFormatting sqref="Q7">
    <cfRule type="expression" dxfId="2677" priority="45">
      <formula>Q7&gt;0</formula>
    </cfRule>
    <cfRule type="expression" dxfId="2676" priority="46">
      <formula>Q7&lt;0</formula>
    </cfRule>
  </conditionalFormatting>
  <conditionalFormatting sqref="Q8">
    <cfRule type="expression" dxfId="2675" priority="43">
      <formula>Q8&gt;0</formula>
    </cfRule>
    <cfRule type="expression" dxfId="2674" priority="44">
      <formula>Q8&lt;0</formula>
    </cfRule>
  </conditionalFormatting>
  <conditionalFormatting sqref="F33:F36 F38:F53">
    <cfRule type="expression" dxfId="2673" priority="41">
      <formula>F33&gt;0</formula>
    </cfRule>
    <cfRule type="expression" dxfId="2672" priority="42">
      <formula>F33&lt;0</formula>
    </cfRule>
  </conditionalFormatting>
  <conditionalFormatting sqref="H33:H36 H38:H53">
    <cfRule type="expression" dxfId="2671" priority="39">
      <formula>H33&gt;0</formula>
    </cfRule>
    <cfRule type="expression" dxfId="2670" priority="40">
      <formula>H33&lt;0</formula>
    </cfRule>
  </conditionalFormatting>
  <conditionalFormatting sqref="Q10">
    <cfRule type="expression" dxfId="2669" priority="37">
      <formula>Q10&gt;0</formula>
    </cfRule>
    <cfRule type="expression" dxfId="2668" priority="38">
      <formula>Q10&lt;0</formula>
    </cfRule>
  </conditionalFormatting>
  <conditionalFormatting sqref="J25:J37">
    <cfRule type="expression" dxfId="2667" priority="35">
      <formula>J25&gt;0</formula>
    </cfRule>
    <cfRule type="expression" dxfId="2666" priority="36">
      <formula>J25&lt;0</formula>
    </cfRule>
  </conditionalFormatting>
  <conditionalFormatting sqref="K25:K38">
    <cfRule type="expression" dxfId="2665" priority="33">
      <formula>K25&gt;0</formula>
    </cfRule>
    <cfRule type="expression" dxfId="2664" priority="34">
      <formula>K25&lt;0</formula>
    </cfRule>
  </conditionalFormatting>
  <conditionalFormatting sqref="L25">
    <cfRule type="expression" dxfId="2663" priority="31">
      <formula>L25&gt;0</formula>
    </cfRule>
    <cfRule type="expression" dxfId="2662" priority="32">
      <formula>L25&lt;0</formula>
    </cfRule>
  </conditionalFormatting>
  <conditionalFormatting sqref="F89:F110">
    <cfRule type="expression" dxfId="2661" priority="29">
      <formula>F89&gt;0</formula>
    </cfRule>
    <cfRule type="expression" dxfId="2660" priority="30">
      <formula>F89&lt;0</formula>
    </cfRule>
  </conditionalFormatting>
  <conditionalFormatting sqref="H89:H110">
    <cfRule type="expression" dxfId="2659" priority="27">
      <formula>H89&gt;0</formula>
    </cfRule>
    <cfRule type="expression" dxfId="2658" priority="28">
      <formula>H89&lt;0</formula>
    </cfRule>
  </conditionalFormatting>
  <conditionalFormatting sqref="J89:J102">
    <cfRule type="expression" dxfId="2657" priority="25">
      <formula>J89&gt;0</formula>
    </cfRule>
    <cfRule type="expression" dxfId="2656" priority="26">
      <formula>J89&lt;0</formula>
    </cfRule>
  </conditionalFormatting>
  <conditionalFormatting sqref="K89:K102">
    <cfRule type="expression" dxfId="2655" priority="23">
      <formula>K89&gt;0</formula>
    </cfRule>
    <cfRule type="expression" dxfId="2654" priority="24">
      <formula>K89&lt;0</formula>
    </cfRule>
  </conditionalFormatting>
  <conditionalFormatting sqref="L89:L102">
    <cfRule type="expression" dxfId="2653" priority="21">
      <formula>L89&gt;0</formula>
    </cfRule>
    <cfRule type="expression" dxfId="2652" priority="22">
      <formula>L89&lt;0</formula>
    </cfRule>
  </conditionalFormatting>
  <conditionalFormatting sqref="F30:F32">
    <cfRule type="expression" dxfId="2651" priority="19">
      <formula>F30&gt;0</formula>
    </cfRule>
    <cfRule type="expression" dxfId="2650" priority="20">
      <formula>F30&lt;0</formula>
    </cfRule>
  </conditionalFormatting>
  <conditionalFormatting sqref="H30:H32">
    <cfRule type="expression" dxfId="2649" priority="17">
      <formula>H30&gt;0</formula>
    </cfRule>
    <cfRule type="expression" dxfId="2648" priority="18">
      <formula>H30&lt;0</formula>
    </cfRule>
  </conditionalFormatting>
  <conditionalFormatting sqref="F25:F27">
    <cfRule type="expression" dxfId="2647" priority="15">
      <formula>F25&gt;0</formula>
    </cfRule>
    <cfRule type="expression" dxfId="2646" priority="16">
      <formula>F25&lt;0</formula>
    </cfRule>
  </conditionalFormatting>
  <conditionalFormatting sqref="H25:H27">
    <cfRule type="expression" dxfId="2645" priority="13">
      <formula>H25&gt;0</formula>
    </cfRule>
    <cfRule type="expression" dxfId="2644" priority="14">
      <formula>H25&lt;0</formula>
    </cfRule>
  </conditionalFormatting>
  <conditionalFormatting sqref="F37">
    <cfRule type="expression" dxfId="2643" priority="11">
      <formula>F37&gt;0</formula>
    </cfRule>
    <cfRule type="expression" dxfId="2642" priority="12">
      <formula>F37&lt;0</formula>
    </cfRule>
  </conditionalFormatting>
  <conditionalFormatting sqref="H37">
    <cfRule type="expression" dxfId="2641" priority="9">
      <formula>H37&gt;0</formula>
    </cfRule>
    <cfRule type="expression" dxfId="2640" priority="10">
      <formula>H37&lt;0</formula>
    </cfRule>
  </conditionalFormatting>
  <conditionalFormatting sqref="J49">
    <cfRule type="expression" dxfId="2639" priority="7">
      <formula>J49&gt;0</formula>
    </cfRule>
    <cfRule type="expression" dxfId="2638" priority="8">
      <formula>J49&lt;0</formula>
    </cfRule>
  </conditionalFormatting>
  <conditionalFormatting sqref="J38:J48">
    <cfRule type="expression" dxfId="2637" priority="5">
      <formula>J38&gt;0</formula>
    </cfRule>
    <cfRule type="expression" dxfId="2636" priority="6">
      <formula>J38&lt;0</formula>
    </cfRule>
  </conditionalFormatting>
  <conditionalFormatting sqref="F28:F29">
    <cfRule type="expression" dxfId="2635" priority="3">
      <formula>F28&gt;0</formula>
    </cfRule>
    <cfRule type="expression" dxfId="2634" priority="4">
      <formula>F28&lt;0</formula>
    </cfRule>
  </conditionalFormatting>
  <conditionalFormatting sqref="H28:H29">
    <cfRule type="expression" dxfId="2633" priority="1">
      <formula>H28&gt;0</formula>
    </cfRule>
    <cfRule type="expression" dxfId="26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1" priority="35">
      <formula>F47&gt;0</formula>
    </cfRule>
    <cfRule type="expression" dxfId="2630" priority="36">
      <formula>F47&lt;0</formula>
    </cfRule>
  </conditionalFormatting>
  <conditionalFormatting sqref="Q7">
    <cfRule type="expression" dxfId="2629" priority="33">
      <formula>Q7&gt;0</formula>
    </cfRule>
    <cfRule type="expression" dxfId="2628" priority="34">
      <formula>Q7&lt;0</formula>
    </cfRule>
  </conditionalFormatting>
  <conditionalFormatting sqref="Q8">
    <cfRule type="expression" dxfId="2627" priority="31">
      <formula>Q8&gt;0</formula>
    </cfRule>
    <cfRule type="expression" dxfId="2626" priority="32">
      <formula>Q8&lt;0</formula>
    </cfRule>
  </conditionalFormatting>
  <conditionalFormatting sqref="F30:F46">
    <cfRule type="expression" dxfId="2625" priority="29">
      <formula>F30&gt;0</formula>
    </cfRule>
    <cfRule type="expression" dxfId="2624" priority="30">
      <formula>F30&lt;0</formula>
    </cfRule>
  </conditionalFormatting>
  <conditionalFormatting sqref="H30:H46">
    <cfRule type="expression" dxfId="2623" priority="27">
      <formula>H30&gt;0</formula>
    </cfRule>
    <cfRule type="expression" dxfId="2622" priority="28">
      <formula>H30&lt;0</formula>
    </cfRule>
  </conditionalFormatting>
  <conditionalFormatting sqref="Q10">
    <cfRule type="expression" dxfId="2621" priority="25">
      <formula>Q10&gt;0</formula>
    </cfRule>
    <cfRule type="expression" dxfId="2620" priority="26">
      <formula>Q10&lt;0</formula>
    </cfRule>
  </conditionalFormatting>
  <conditionalFormatting sqref="J25:J38">
    <cfRule type="expression" dxfId="2619" priority="23">
      <formula>J25&gt;0</formula>
    </cfRule>
    <cfRule type="expression" dxfId="2618" priority="24">
      <formula>J25&lt;0</formula>
    </cfRule>
  </conditionalFormatting>
  <conditionalFormatting sqref="K25:K38">
    <cfRule type="expression" dxfId="2617" priority="21">
      <formula>K25&gt;0</formula>
    </cfRule>
    <cfRule type="expression" dxfId="2616" priority="22">
      <formula>K25&lt;0</formula>
    </cfRule>
  </conditionalFormatting>
  <conditionalFormatting sqref="L25 L38">
    <cfRule type="expression" dxfId="2615" priority="19">
      <formula>L25&gt;0</formula>
    </cfRule>
    <cfRule type="expression" dxfId="2614" priority="20">
      <formula>L25&lt;0</formula>
    </cfRule>
  </conditionalFormatting>
  <conditionalFormatting sqref="F89:F110">
    <cfRule type="expression" dxfId="2613" priority="17">
      <formula>F89&gt;0</formula>
    </cfRule>
    <cfRule type="expression" dxfId="2612" priority="18">
      <formula>F89&lt;0</formula>
    </cfRule>
  </conditionalFormatting>
  <conditionalFormatting sqref="H89:H110">
    <cfRule type="expression" dxfId="2611" priority="15">
      <formula>H89&gt;0</formula>
    </cfRule>
    <cfRule type="expression" dxfId="2610" priority="16">
      <formula>H89&lt;0</formula>
    </cfRule>
  </conditionalFormatting>
  <conditionalFormatting sqref="J89:J102">
    <cfRule type="expression" dxfId="2609" priority="13">
      <formula>J89&gt;0</formula>
    </cfRule>
    <cfRule type="expression" dxfId="2608" priority="14">
      <formula>J89&lt;0</formula>
    </cfRule>
  </conditionalFormatting>
  <conditionalFormatting sqref="K89:K102">
    <cfRule type="expression" dxfId="2607" priority="11">
      <formula>K89&gt;0</formula>
    </cfRule>
    <cfRule type="expression" dxfId="2606" priority="12">
      <formula>K89&lt;0</formula>
    </cfRule>
  </conditionalFormatting>
  <conditionalFormatting sqref="L89:L102">
    <cfRule type="expression" dxfId="2605" priority="9">
      <formula>L89&gt;0</formula>
    </cfRule>
    <cfRule type="expression" dxfId="2604" priority="10">
      <formula>L89&lt;0</formula>
    </cfRule>
  </conditionalFormatting>
  <conditionalFormatting sqref="F25 F29">
    <cfRule type="expression" dxfId="2603" priority="7">
      <formula>F25&gt;0</formula>
    </cfRule>
    <cfRule type="expression" dxfId="2602" priority="8">
      <formula>F25&lt;0</formula>
    </cfRule>
  </conditionalFormatting>
  <conditionalFormatting sqref="H29 H25:H27">
    <cfRule type="expression" dxfId="2601" priority="5">
      <formula>H25&gt;0</formula>
    </cfRule>
    <cfRule type="expression" dxfId="2600" priority="6">
      <formula>H25&lt;0</formula>
    </cfRule>
  </conditionalFormatting>
  <conditionalFormatting sqref="F26:F28">
    <cfRule type="expression" dxfId="2599" priority="3">
      <formula>F26&gt;0</formula>
    </cfRule>
    <cfRule type="expression" dxfId="2598" priority="4">
      <formula>F26&lt;0</formula>
    </cfRule>
  </conditionalFormatting>
  <conditionalFormatting sqref="H28">
    <cfRule type="expression" dxfId="2597" priority="1">
      <formula>H28&gt;0</formula>
    </cfRule>
    <cfRule type="expression" dxfId="25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95" priority="31">
      <formula>Q7&gt;0</formula>
    </cfRule>
    <cfRule type="expression" dxfId="2594" priority="32">
      <formula>Q7&lt;0</formula>
    </cfRule>
  </conditionalFormatting>
  <conditionalFormatting sqref="Q8">
    <cfRule type="expression" dxfId="2593" priority="29">
      <formula>Q8&gt;0</formula>
    </cfRule>
    <cfRule type="expression" dxfId="2592" priority="30">
      <formula>Q8&lt;0</formula>
    </cfRule>
  </conditionalFormatting>
  <conditionalFormatting sqref="F62:F65">
    <cfRule type="expression" dxfId="2591" priority="21">
      <formula>F62&gt;0</formula>
    </cfRule>
    <cfRule type="expression" dxfId="2590" priority="22">
      <formula>F62&lt;0</formula>
    </cfRule>
  </conditionalFormatting>
  <conditionalFormatting sqref="F66:F74 F78:F98 F102:F106">
    <cfRule type="expression" dxfId="2589" priority="17">
      <formula>F66&gt;0</formula>
    </cfRule>
    <cfRule type="expression" dxfId="2588" priority="18">
      <formula>F66&lt;0</formula>
    </cfRule>
  </conditionalFormatting>
  <conditionalFormatting sqref="F66:F74 F78:F98 F102:F106">
    <cfRule type="expression" dxfId="2587" priority="19">
      <formula>F66&gt;0</formula>
    </cfRule>
    <cfRule type="expression" dxfId="2586" priority="20">
      <formula>F66&lt;0</formula>
    </cfRule>
  </conditionalFormatting>
  <conditionalFormatting sqref="H62:H74 H78:H98 H102:H106">
    <cfRule type="expression" dxfId="2585" priority="15">
      <formula>H62&gt;0</formula>
    </cfRule>
    <cfRule type="expression" dxfId="2584" priority="16">
      <formula>H62&lt;0</formula>
    </cfRule>
  </conditionalFormatting>
  <conditionalFormatting sqref="F57:F61">
    <cfRule type="expression" dxfId="2583" priority="13">
      <formula>F57&gt;0</formula>
    </cfRule>
    <cfRule type="expression" dxfId="2582" priority="14">
      <formula>F57&lt;0</formula>
    </cfRule>
  </conditionalFormatting>
  <conditionalFormatting sqref="H57:H61">
    <cfRule type="expression" dxfId="2581" priority="11">
      <formula>H57&gt;0</formula>
    </cfRule>
    <cfRule type="expression" dxfId="2580" priority="12">
      <formula>H57&lt;0</formula>
    </cfRule>
  </conditionalFormatting>
  <conditionalFormatting sqref="F75:F77">
    <cfRule type="expression" dxfId="2579" priority="7">
      <formula>F75&gt;0</formula>
    </cfRule>
    <cfRule type="expression" dxfId="2578" priority="8">
      <formula>F75&lt;0</formula>
    </cfRule>
  </conditionalFormatting>
  <conditionalFormatting sqref="F75:F77">
    <cfRule type="expression" dxfId="2577" priority="9">
      <formula>F75&gt;0</formula>
    </cfRule>
    <cfRule type="expression" dxfId="2576" priority="10">
      <formula>F75&lt;0</formula>
    </cfRule>
  </conditionalFormatting>
  <conditionalFormatting sqref="H75:H77">
    <cfRule type="expression" dxfId="2575" priority="5">
      <formula>H75&gt;0</formula>
    </cfRule>
    <cfRule type="expression" dxfId="2574" priority="6">
      <formula>H75&lt;0</formula>
    </cfRule>
  </conditionalFormatting>
  <conditionalFormatting sqref="F22:F30">
    <cfRule type="expression" dxfId="2573" priority="3">
      <formula>F22&gt;0</formula>
    </cfRule>
    <cfRule type="expression" dxfId="2572" priority="4">
      <formula>F22&lt;0</formula>
    </cfRule>
  </conditionalFormatting>
  <conditionalFormatting sqref="F99:F101">
    <cfRule type="expression" dxfId="2571" priority="1">
      <formula>F99&gt;0</formula>
    </cfRule>
    <cfRule type="expression" dxfId="257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9" priority="25">
      <formula>F30&gt;0</formula>
    </cfRule>
    <cfRule type="expression" dxfId="2568" priority="26">
      <formula>F30&lt;0</formula>
    </cfRule>
  </conditionalFormatting>
  <conditionalFormatting sqref="Q7">
    <cfRule type="expression" dxfId="2567" priority="23">
      <formula>Q7&gt;0</formula>
    </cfRule>
    <cfRule type="expression" dxfId="2566" priority="24">
      <formula>Q7&lt;0</formula>
    </cfRule>
  </conditionalFormatting>
  <conditionalFormatting sqref="Q8">
    <cfRule type="expression" dxfId="2565" priority="21">
      <formula>Q8&gt;0</formula>
    </cfRule>
    <cfRule type="expression" dxfId="2564" priority="22">
      <formula>Q8&lt;0</formula>
    </cfRule>
  </conditionalFormatting>
  <conditionalFormatting sqref="M74">
    <cfRule type="expression" dxfId="2563" priority="15">
      <formula>M74&gt;0</formula>
    </cfRule>
    <cfRule type="expression" dxfId="2562" priority="16">
      <formula>M74&lt;0</formula>
    </cfRule>
  </conditionalFormatting>
  <conditionalFormatting sqref="F113:F149 H113:H149">
    <cfRule type="expression" dxfId="2561" priority="13">
      <formula>F113&gt;0</formula>
    </cfRule>
    <cfRule type="expression" dxfId="2560" priority="14">
      <formula>F113&lt;0</formula>
    </cfRule>
  </conditionalFormatting>
  <conditionalFormatting sqref="F105:F112">
    <cfRule type="expression" dxfId="2559" priority="11">
      <formula>F105&gt;0</formula>
    </cfRule>
    <cfRule type="expression" dxfId="2558" priority="12">
      <formula>F105&lt;0</formula>
    </cfRule>
  </conditionalFormatting>
  <conditionalFormatting sqref="H105:H112">
    <cfRule type="expression" dxfId="2557" priority="9">
      <formula>H105&gt;0</formula>
    </cfRule>
    <cfRule type="expression" dxfId="2556" priority="10">
      <formula>H105&lt;0</formula>
    </cfRule>
  </conditionalFormatting>
  <conditionalFormatting sqref="Q10">
    <cfRule type="expression" dxfId="2555" priority="7">
      <formula>Q10&gt;0</formula>
    </cfRule>
    <cfRule type="expression" dxfId="2554" priority="8">
      <formula>Q10&lt;0</formula>
    </cfRule>
  </conditionalFormatting>
  <conditionalFormatting sqref="F25:F29">
    <cfRule type="expression" dxfId="2553" priority="5">
      <formula>F25&gt;0</formula>
    </cfRule>
    <cfRule type="expression" dxfId="2552" priority="6">
      <formula>F25&lt;0</formula>
    </cfRule>
  </conditionalFormatting>
  <conditionalFormatting sqref="H25:H29">
    <cfRule type="expression" dxfId="2551" priority="3">
      <formula>H25&gt;0</formula>
    </cfRule>
    <cfRule type="expression" dxfId="2550" priority="4">
      <formula>H25&lt;0</formula>
    </cfRule>
  </conditionalFormatting>
  <conditionalFormatting sqref="J26:J35">
    <cfRule type="expression" dxfId="2549" priority="1">
      <formula>J26&gt;0</formula>
    </cfRule>
    <cfRule type="expression" dxfId="254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88.6</v>
      </c>
      <c r="R4" s="420">
        <v>2.1000000000000001E-2</v>
      </c>
      <c r="T4" s="1"/>
      <c r="U4" t="s">
        <v>880</v>
      </c>
      <c r="W4" s="132"/>
    </row>
    <row r="5" spans="1:23" x14ac:dyDescent="0.25">
      <c r="B5" s="402"/>
      <c r="C5" s="4"/>
      <c r="D5" s="3"/>
      <c r="E5" s="3"/>
      <c r="F5" s="3"/>
      <c r="G5" s="402"/>
      <c r="H5" s="159"/>
      <c r="I5" s="3"/>
      <c r="J5" s="3"/>
      <c r="K5" s="3"/>
      <c r="L5" s="70"/>
      <c r="M5" s="3"/>
      <c r="O5" s="11" t="s">
        <v>67</v>
      </c>
      <c r="Q5" s="3">
        <f>Q4*Q2</f>
        <v>4430</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903.16999999999825</v>
      </c>
      <c r="R7" s="29">
        <v>43727</v>
      </c>
      <c r="W7" s="132"/>
    </row>
    <row r="8" spans="1:23" x14ac:dyDescent="0.25">
      <c r="B8" s="402"/>
      <c r="C8" s="4"/>
      <c r="D8" s="3"/>
      <c r="E8" s="3"/>
      <c r="F8" s="3"/>
      <c r="G8" s="402"/>
      <c r="H8" s="159"/>
      <c r="I8" s="3"/>
      <c r="J8" s="3"/>
      <c r="K8" s="3"/>
      <c r="L8" s="4"/>
      <c r="M8" s="4"/>
      <c r="O8" s="11" t="s">
        <v>179</v>
      </c>
      <c r="P8" s="33"/>
      <c r="Q8" s="2">
        <f>K18+M18-F18+Q2*Q4</f>
        <v>-74</v>
      </c>
      <c r="W8" s="132"/>
    </row>
    <row r="9" spans="1:23" x14ac:dyDescent="0.25">
      <c r="B9" s="402"/>
      <c r="C9" s="4"/>
      <c r="D9" s="3"/>
      <c r="E9" s="3"/>
      <c r="F9" s="3"/>
      <c r="G9" s="402"/>
      <c r="H9" s="159"/>
      <c r="I9" s="3"/>
      <c r="J9" s="3"/>
      <c r="K9" s="3"/>
      <c r="L9" s="4"/>
      <c r="M9" s="4"/>
      <c r="O9" s="11" t="s">
        <v>204</v>
      </c>
      <c r="Q9" s="132">
        <f>IF(Q2=0, 0, Q8/Q6)</f>
        <v>-1.6429840142095916E-2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7.6749435665914231E-3</v>
      </c>
      <c r="R11">
        <v>0.17</v>
      </c>
      <c r="W11" s="132"/>
    </row>
    <row r="12" spans="1:23" x14ac:dyDescent="0.25">
      <c r="B12" s="29"/>
      <c r="G12" s="29"/>
      <c r="H12" s="68"/>
      <c r="O12" s="11" t="s">
        <v>969</v>
      </c>
      <c r="Q12" s="1" t="s">
        <v>1352</v>
      </c>
      <c r="W12" s="132"/>
    </row>
    <row r="13" spans="1:23" x14ac:dyDescent="0.25">
      <c r="B13" s="29"/>
      <c r="G13" s="29"/>
      <c r="H13" s="68"/>
      <c r="O13" s="11" t="s">
        <v>947</v>
      </c>
      <c r="Q13" s="2">
        <f>Q4/4.75</f>
        <v>18.652631578947368</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97.460000000000008</v>
      </c>
      <c r="W19" s="132"/>
    </row>
    <row r="20" spans="1:23" x14ac:dyDescent="0.25">
      <c r="O20" s="79">
        <v>1.0900000000000001</v>
      </c>
      <c r="P20" s="79">
        <f t="shared" ref="P20:P39" si="0">O20*$Q$4</f>
        <v>96.573999999999998</v>
      </c>
      <c r="W20" s="132"/>
    </row>
    <row r="21" spans="1:23" x14ac:dyDescent="0.25">
      <c r="O21" s="79">
        <v>1.08</v>
      </c>
      <c r="P21" s="79">
        <f t="shared" si="0"/>
        <v>95.688000000000002</v>
      </c>
      <c r="W21" s="132"/>
    </row>
    <row r="22" spans="1:23" x14ac:dyDescent="0.25">
      <c r="O22" s="79">
        <v>1.07</v>
      </c>
      <c r="P22" s="79">
        <f t="shared" si="0"/>
        <v>94.801999999999992</v>
      </c>
      <c r="W22" s="132"/>
    </row>
    <row r="23" spans="1:23" x14ac:dyDescent="0.25">
      <c r="O23" s="79">
        <v>1.06</v>
      </c>
      <c r="P23" s="79">
        <f t="shared" si="0"/>
        <v>93.915999999999997</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93.03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92.143999999999991</v>
      </c>
      <c r="W25" s="132"/>
    </row>
    <row r="26" spans="1:23" x14ac:dyDescent="0.25">
      <c r="B26" s="162"/>
      <c r="C26" s="10"/>
      <c r="D26" s="39"/>
      <c r="E26" s="39"/>
      <c r="F26" s="39"/>
      <c r="G26" s="39"/>
      <c r="H26" s="177"/>
      <c r="I26" s="39"/>
      <c r="J26" s="39"/>
      <c r="K26" s="39"/>
      <c r="L26" s="39"/>
      <c r="O26" s="79">
        <v>1.03</v>
      </c>
      <c r="P26" s="79">
        <f t="shared" si="0"/>
        <v>91.257999999999996</v>
      </c>
      <c r="W26" s="132"/>
    </row>
    <row r="27" spans="1:23" x14ac:dyDescent="0.25">
      <c r="B27" s="162"/>
      <c r="C27" s="10"/>
      <c r="D27" s="39"/>
      <c r="E27" s="39"/>
      <c r="F27" s="39"/>
      <c r="G27" s="39"/>
      <c r="H27" s="177"/>
      <c r="I27" s="39"/>
      <c r="J27" s="39"/>
      <c r="K27" s="39"/>
      <c r="L27" s="39"/>
      <c r="O27" s="79">
        <v>1.02</v>
      </c>
      <c r="P27" s="79">
        <f t="shared" si="0"/>
        <v>90.372</v>
      </c>
      <c r="W27" s="132"/>
    </row>
    <row r="28" spans="1:23" x14ac:dyDescent="0.25">
      <c r="B28" s="162"/>
      <c r="C28" s="10"/>
      <c r="D28" s="39"/>
      <c r="E28" s="39"/>
      <c r="F28" s="39"/>
      <c r="G28" s="39"/>
      <c r="H28" s="177"/>
      <c r="I28" s="39"/>
      <c r="J28" s="39"/>
      <c r="K28" s="39"/>
      <c r="L28" s="39"/>
      <c r="O28" s="79">
        <v>1.01</v>
      </c>
      <c r="P28" s="79">
        <f t="shared" si="0"/>
        <v>89.48599999999999</v>
      </c>
      <c r="W28" s="132"/>
    </row>
    <row r="29" spans="1:23" x14ac:dyDescent="0.25">
      <c r="B29" s="162"/>
      <c r="C29" s="10"/>
      <c r="D29" s="39"/>
      <c r="E29" s="39"/>
      <c r="F29" s="39"/>
      <c r="G29" s="39"/>
      <c r="H29" s="177"/>
      <c r="I29" s="39"/>
      <c r="J29" s="39"/>
      <c r="K29" s="39"/>
      <c r="L29" s="39"/>
      <c r="O29" s="79">
        <v>1</v>
      </c>
      <c r="P29" s="79">
        <f t="shared" si="0"/>
        <v>88.6</v>
      </c>
      <c r="W29" s="132"/>
    </row>
    <row r="30" spans="1:23" x14ac:dyDescent="0.25">
      <c r="B30" s="162"/>
      <c r="C30" s="10"/>
      <c r="D30" s="39"/>
      <c r="E30" s="39"/>
      <c r="F30" s="39"/>
      <c r="G30" s="39"/>
      <c r="H30" s="177"/>
      <c r="I30" s="39"/>
      <c r="J30" s="39"/>
      <c r="K30" s="39"/>
      <c r="L30" s="39"/>
      <c r="O30" s="79">
        <v>0.99</v>
      </c>
      <c r="P30" s="79">
        <f t="shared" si="0"/>
        <v>87.713999999999999</v>
      </c>
      <c r="W30" s="132"/>
    </row>
    <row r="31" spans="1:23" x14ac:dyDescent="0.25">
      <c r="B31" s="162"/>
      <c r="C31" s="10"/>
      <c r="D31" s="39"/>
      <c r="E31" s="39"/>
      <c r="F31" s="39"/>
      <c r="G31" s="39"/>
      <c r="H31" s="177"/>
      <c r="I31" s="39"/>
      <c r="J31" s="39"/>
      <c r="K31" s="39"/>
      <c r="L31" s="39"/>
      <c r="O31" s="79">
        <v>0.98</v>
      </c>
      <c r="P31" s="79">
        <f t="shared" si="0"/>
        <v>86.827999999999989</v>
      </c>
      <c r="W31" s="132"/>
    </row>
    <row r="32" spans="1:23" x14ac:dyDescent="0.25">
      <c r="B32" s="162"/>
      <c r="C32" s="10"/>
      <c r="D32" s="39"/>
      <c r="E32" s="39"/>
      <c r="F32" s="39"/>
      <c r="G32" s="39"/>
      <c r="H32" s="177"/>
      <c r="I32" s="39"/>
      <c r="J32" s="39"/>
      <c r="K32" s="39"/>
      <c r="L32" s="39"/>
      <c r="O32" s="79">
        <v>0.97</v>
      </c>
      <c r="P32" s="79">
        <f t="shared" si="0"/>
        <v>85.941999999999993</v>
      </c>
      <c r="W32" s="132"/>
    </row>
    <row r="33" spans="1:23" x14ac:dyDescent="0.25">
      <c r="A33" s="29"/>
      <c r="B33" s="162"/>
      <c r="C33" s="10"/>
      <c r="D33" s="39"/>
      <c r="E33" s="39"/>
      <c r="F33" s="39"/>
      <c r="G33" s="39"/>
      <c r="H33" s="177"/>
      <c r="I33" s="39"/>
      <c r="J33" s="39"/>
      <c r="K33" s="39"/>
      <c r="L33" s="39"/>
      <c r="O33" s="79">
        <v>0.96</v>
      </c>
      <c r="P33" s="79">
        <f t="shared" si="0"/>
        <v>85.055999999999997</v>
      </c>
      <c r="W33" s="132"/>
    </row>
    <row r="34" spans="1:23" x14ac:dyDescent="0.25">
      <c r="B34" s="162"/>
      <c r="C34" s="10"/>
      <c r="D34" s="39"/>
      <c r="E34" s="39"/>
      <c r="F34" s="39"/>
      <c r="G34" s="39"/>
      <c r="H34" s="177"/>
      <c r="I34" s="39"/>
      <c r="J34" s="39"/>
      <c r="K34" s="39"/>
      <c r="L34" s="39"/>
      <c r="O34" s="79">
        <v>0.95</v>
      </c>
      <c r="P34" s="79">
        <f t="shared" si="0"/>
        <v>84.169999999999987</v>
      </c>
      <c r="W34" s="132"/>
    </row>
    <row r="35" spans="1:23" x14ac:dyDescent="0.25">
      <c r="B35" s="162"/>
      <c r="C35" s="10"/>
      <c r="D35" s="39"/>
      <c r="E35" s="39"/>
      <c r="F35" s="39"/>
      <c r="G35" s="39"/>
      <c r="H35" s="177"/>
      <c r="I35" s="39"/>
      <c r="J35" s="39"/>
      <c r="K35" s="39"/>
      <c r="L35" s="39"/>
      <c r="O35" s="79">
        <v>0.94</v>
      </c>
      <c r="P35" s="79">
        <f t="shared" si="0"/>
        <v>83.283999999999992</v>
      </c>
      <c r="W35" s="132"/>
    </row>
    <row r="36" spans="1:23" x14ac:dyDescent="0.25">
      <c r="B36" s="162"/>
      <c r="C36" s="10"/>
      <c r="D36" s="39"/>
      <c r="E36" s="39"/>
      <c r="F36" s="39"/>
      <c r="G36" s="39"/>
      <c r="H36" s="177"/>
      <c r="I36" s="39"/>
      <c r="J36" s="39"/>
      <c r="K36" s="39"/>
      <c r="L36" s="39"/>
      <c r="O36" s="79">
        <v>0.93</v>
      </c>
      <c r="P36" s="79">
        <f t="shared" si="0"/>
        <v>82.397999999999996</v>
      </c>
      <c r="W36" s="132"/>
    </row>
    <row r="37" spans="1:23" x14ac:dyDescent="0.25">
      <c r="B37" s="162"/>
      <c r="C37" s="10"/>
      <c r="D37" s="39"/>
      <c r="E37" s="39"/>
      <c r="F37" s="39"/>
      <c r="G37" s="39"/>
      <c r="H37" s="177"/>
      <c r="I37" s="39"/>
      <c r="J37" s="39"/>
      <c r="K37" s="39"/>
      <c r="L37" s="39"/>
      <c r="O37" s="79">
        <v>0.92</v>
      </c>
      <c r="P37" s="79">
        <f t="shared" si="0"/>
        <v>81.512</v>
      </c>
      <c r="W37" s="132"/>
    </row>
    <row r="38" spans="1:23" x14ac:dyDescent="0.25">
      <c r="B38" s="162"/>
      <c r="C38" s="10"/>
      <c r="D38" s="39"/>
      <c r="E38" s="39"/>
      <c r="F38" s="39"/>
      <c r="G38" s="39"/>
      <c r="H38" s="177"/>
      <c r="I38" s="39"/>
      <c r="J38" s="39"/>
      <c r="K38" s="39"/>
      <c r="L38" s="39"/>
      <c r="O38" s="79">
        <v>0.91</v>
      </c>
      <c r="P38" s="79">
        <f t="shared" si="0"/>
        <v>80.625999999999991</v>
      </c>
      <c r="W38" s="132"/>
    </row>
    <row r="39" spans="1:23" x14ac:dyDescent="0.25">
      <c r="B39" s="162"/>
      <c r="C39" s="10"/>
      <c r="D39" s="39"/>
      <c r="E39" s="39"/>
      <c r="F39" s="768"/>
      <c r="G39" s="39"/>
      <c r="H39" s="177"/>
      <c r="I39" s="39"/>
      <c r="J39" s="39"/>
      <c r="K39" s="39"/>
      <c r="L39" s="39"/>
      <c r="O39" s="79">
        <v>0.9</v>
      </c>
      <c r="P39" s="79">
        <f t="shared" si="0"/>
        <v>79.739999999999995</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05" priority="37">
      <formula>F52&gt;0</formula>
    </cfRule>
    <cfRule type="expression" dxfId="2504" priority="38">
      <formula>F52&lt;0</formula>
    </cfRule>
  </conditionalFormatting>
  <conditionalFormatting sqref="Q7">
    <cfRule type="expression" dxfId="2503" priority="35">
      <formula>Q7&gt;0</formula>
    </cfRule>
    <cfRule type="expression" dxfId="2502" priority="36">
      <formula>Q7&lt;0</formula>
    </cfRule>
  </conditionalFormatting>
  <conditionalFormatting sqref="Q8">
    <cfRule type="expression" dxfId="2501" priority="33">
      <formula>Q8&gt;0</formula>
    </cfRule>
    <cfRule type="expression" dxfId="2500" priority="34">
      <formula>Q8&lt;0</formula>
    </cfRule>
  </conditionalFormatting>
  <conditionalFormatting sqref="F25:F37 F43:F51">
    <cfRule type="expression" dxfId="2499" priority="31">
      <formula>F25&gt;0</formula>
    </cfRule>
    <cfRule type="expression" dxfId="2498" priority="32">
      <formula>F25&lt;0</formula>
    </cfRule>
  </conditionalFormatting>
  <conditionalFormatting sqref="H25:H37 H41:H51">
    <cfRule type="expression" dxfId="2497" priority="29">
      <formula>H25&gt;0</formula>
    </cfRule>
    <cfRule type="expression" dxfId="2496" priority="30">
      <formula>H25&lt;0</formula>
    </cfRule>
  </conditionalFormatting>
  <conditionalFormatting sqref="F38:F42">
    <cfRule type="expression" dxfId="2495" priority="15">
      <formula>F38&gt;0</formula>
    </cfRule>
    <cfRule type="expression" dxfId="2494" priority="16">
      <formula>F38&lt;0</formula>
    </cfRule>
  </conditionalFormatting>
  <conditionalFormatting sqref="H38:H40">
    <cfRule type="expression" dxfId="2493" priority="13">
      <formula>H38&gt;0</formula>
    </cfRule>
    <cfRule type="expression" dxfId="2492" priority="14">
      <formula>H38&lt;0</formula>
    </cfRule>
  </conditionalFormatting>
  <conditionalFormatting sqref="Q10">
    <cfRule type="expression" dxfId="2491" priority="23">
      <formula>Q10&gt;0</formula>
    </cfRule>
    <cfRule type="expression" dxfId="2490" priority="24">
      <formula>Q10&lt;0</formula>
    </cfRule>
  </conditionalFormatting>
  <conditionalFormatting sqref="J25:J38">
    <cfRule type="expression" dxfId="2489" priority="21">
      <formula>J25&gt;0</formula>
    </cfRule>
    <cfRule type="expression" dxfId="2488" priority="22">
      <formula>J25&lt;0</formula>
    </cfRule>
  </conditionalFormatting>
  <conditionalFormatting sqref="K25:K38">
    <cfRule type="expression" dxfId="2487" priority="19">
      <formula>K25&gt;0</formula>
    </cfRule>
    <cfRule type="expression" dxfId="2486" priority="20">
      <formula>K25&lt;0</formula>
    </cfRule>
  </conditionalFormatting>
  <conditionalFormatting sqref="F89:F101 F107:F115">
    <cfRule type="expression" dxfId="2485" priority="11">
      <formula>F89&gt;0</formula>
    </cfRule>
    <cfRule type="expression" dxfId="2484" priority="12">
      <formula>F89&lt;0</formula>
    </cfRule>
  </conditionalFormatting>
  <conditionalFormatting sqref="H89:H101 H105:H115">
    <cfRule type="expression" dxfId="2483" priority="9">
      <formula>H89&gt;0</formula>
    </cfRule>
    <cfRule type="expression" dxfId="2482" priority="10">
      <formula>H89&lt;0</formula>
    </cfRule>
  </conditionalFormatting>
  <conditionalFormatting sqref="J89:J102">
    <cfRule type="expression" dxfId="2481" priority="7">
      <formula>J89&gt;0</formula>
    </cfRule>
    <cfRule type="expression" dxfId="2480" priority="8">
      <formula>J89&lt;0</formula>
    </cfRule>
  </conditionalFormatting>
  <conditionalFormatting sqref="K89:K102">
    <cfRule type="expression" dxfId="2479" priority="5">
      <formula>K89&gt;0</formula>
    </cfRule>
    <cfRule type="expression" dxfId="2478" priority="6">
      <formula>K89&lt;0</formula>
    </cfRule>
  </conditionalFormatting>
  <conditionalFormatting sqref="F102:F106">
    <cfRule type="expression" dxfId="2477" priority="3">
      <formula>F102&gt;0</formula>
    </cfRule>
    <cfRule type="expression" dxfId="2476" priority="4">
      <formula>F102&lt;0</formula>
    </cfRule>
  </conditionalFormatting>
  <conditionalFormatting sqref="H102:H104">
    <cfRule type="expression" dxfId="2475" priority="1">
      <formula>H102&gt;0</formula>
    </cfRule>
    <cfRule type="expression" dxfId="2474"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3" priority="35">
      <formula>F62&gt;0</formula>
    </cfRule>
    <cfRule type="expression" dxfId="2472" priority="36">
      <formula>F62&lt;0</formula>
    </cfRule>
  </conditionalFormatting>
  <conditionalFormatting sqref="Q7">
    <cfRule type="expression" dxfId="2471" priority="33">
      <formula>Q7&gt;0</formula>
    </cfRule>
    <cfRule type="expression" dxfId="2470" priority="34">
      <formula>Q7&lt;0</formula>
    </cfRule>
  </conditionalFormatting>
  <conditionalFormatting sqref="Q8">
    <cfRule type="expression" dxfId="2469" priority="31">
      <formula>Q8&gt;0</formula>
    </cfRule>
    <cfRule type="expression" dxfId="2468" priority="32">
      <formula>Q8&lt;0</formula>
    </cfRule>
  </conditionalFormatting>
  <conditionalFormatting sqref="F30:F61">
    <cfRule type="expression" dxfId="2467" priority="29">
      <formula>F30&gt;0</formula>
    </cfRule>
    <cfRule type="expression" dxfId="2466" priority="30">
      <formula>F30&lt;0</formula>
    </cfRule>
  </conditionalFormatting>
  <conditionalFormatting sqref="H30:H61">
    <cfRule type="expression" dxfId="2465" priority="27">
      <formula>H30&gt;0</formula>
    </cfRule>
    <cfRule type="expression" dxfId="2464" priority="28">
      <formula>H30&lt;0</formula>
    </cfRule>
  </conditionalFormatting>
  <conditionalFormatting sqref="Q10">
    <cfRule type="expression" dxfId="2463" priority="25">
      <formula>Q10&gt;0</formula>
    </cfRule>
    <cfRule type="expression" dxfId="2462" priority="26">
      <formula>Q10&lt;0</formula>
    </cfRule>
  </conditionalFormatting>
  <conditionalFormatting sqref="J25:J38">
    <cfRule type="expression" dxfId="2461" priority="23">
      <formula>J25&gt;0</formula>
    </cfRule>
    <cfRule type="expression" dxfId="2460" priority="24">
      <formula>J25&lt;0</formula>
    </cfRule>
  </conditionalFormatting>
  <conditionalFormatting sqref="K25:K33">
    <cfRule type="expression" dxfId="2459" priority="21">
      <formula>K25&gt;0</formula>
    </cfRule>
    <cfRule type="expression" dxfId="2458" priority="22">
      <formula>K25&lt;0</formula>
    </cfRule>
  </conditionalFormatting>
  <conditionalFormatting sqref="L25:L38">
    <cfRule type="expression" dxfId="2457" priority="19">
      <formula>L25&gt;0</formula>
    </cfRule>
    <cfRule type="expression" dxfId="2456" priority="20">
      <formula>L25&lt;0</formula>
    </cfRule>
  </conditionalFormatting>
  <conditionalFormatting sqref="F89:F110">
    <cfRule type="expression" dxfId="2455" priority="17">
      <formula>F89&gt;0</formula>
    </cfRule>
    <cfRule type="expression" dxfId="2454" priority="18">
      <formula>F89&lt;0</formula>
    </cfRule>
  </conditionalFormatting>
  <conditionalFormatting sqref="H89:H110">
    <cfRule type="expression" dxfId="2453" priority="15">
      <formula>H89&gt;0</formula>
    </cfRule>
    <cfRule type="expression" dxfId="2452" priority="16">
      <formula>H89&lt;0</formula>
    </cfRule>
  </conditionalFormatting>
  <conditionalFormatting sqref="J89:J102">
    <cfRule type="expression" dxfId="2451" priority="13">
      <formula>J89&gt;0</formula>
    </cfRule>
    <cfRule type="expression" dxfId="2450" priority="14">
      <formula>J89&lt;0</formula>
    </cfRule>
  </conditionalFormatting>
  <conditionalFormatting sqref="K89:K102">
    <cfRule type="expression" dxfId="2449" priority="11">
      <formula>K89&gt;0</formula>
    </cfRule>
    <cfRule type="expression" dxfId="2448" priority="12">
      <formula>K89&lt;0</formula>
    </cfRule>
  </conditionalFormatting>
  <conditionalFormatting sqref="L89:L102">
    <cfRule type="expression" dxfId="2447" priority="9">
      <formula>L89&gt;0</formula>
    </cfRule>
    <cfRule type="expression" dxfId="2446" priority="10">
      <formula>L89&lt;0</formula>
    </cfRule>
  </conditionalFormatting>
  <conditionalFormatting sqref="F25:F29">
    <cfRule type="expression" dxfId="2445" priority="7">
      <formula>F25&gt;0</formula>
    </cfRule>
    <cfRule type="expression" dxfId="2444" priority="8">
      <formula>F25&lt;0</formula>
    </cfRule>
  </conditionalFormatting>
  <conditionalFormatting sqref="H25:H29">
    <cfRule type="expression" dxfId="2443" priority="5">
      <formula>H25&gt;0</formula>
    </cfRule>
    <cfRule type="expression" dxfId="2442" priority="6">
      <formula>H25&lt;0</formula>
    </cfRule>
  </conditionalFormatting>
  <conditionalFormatting sqref="F29">
    <cfRule type="expression" dxfId="2441" priority="3">
      <formula>F29&gt;0</formula>
    </cfRule>
    <cfRule type="expression" dxfId="2440" priority="4">
      <formula>F29&lt;0</formula>
    </cfRule>
  </conditionalFormatting>
  <conditionalFormatting sqref="J57">
    <cfRule type="expression" dxfId="2439" priority="1">
      <formula>J57&gt;0</formula>
    </cfRule>
    <cfRule type="expression" dxfId="243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7" priority="31">
      <formula>F47&gt;0</formula>
    </cfRule>
    <cfRule type="expression" dxfId="2436" priority="32">
      <formula>F47&lt;0</formula>
    </cfRule>
  </conditionalFormatting>
  <conditionalFormatting sqref="Q7">
    <cfRule type="expression" dxfId="2435" priority="29">
      <formula>Q7&gt;0</formula>
    </cfRule>
    <cfRule type="expression" dxfId="2434" priority="30">
      <formula>Q7&lt;0</formula>
    </cfRule>
  </conditionalFormatting>
  <conditionalFormatting sqref="Q8">
    <cfRule type="expression" dxfId="2433" priority="27">
      <formula>Q8&gt;0</formula>
    </cfRule>
    <cfRule type="expression" dxfId="2432" priority="28">
      <formula>Q8&lt;0</formula>
    </cfRule>
  </conditionalFormatting>
  <conditionalFormatting sqref="F30:F46">
    <cfRule type="expression" dxfId="2431" priority="25">
      <formula>F30&gt;0</formula>
    </cfRule>
    <cfRule type="expression" dxfId="2430" priority="26">
      <formula>F30&lt;0</formula>
    </cfRule>
  </conditionalFormatting>
  <conditionalFormatting sqref="H30:H46">
    <cfRule type="expression" dxfId="2429" priority="23">
      <formula>H30&gt;0</formula>
    </cfRule>
    <cfRule type="expression" dxfId="2428" priority="24">
      <formula>H30&lt;0</formula>
    </cfRule>
  </conditionalFormatting>
  <conditionalFormatting sqref="Q10">
    <cfRule type="expression" dxfId="2427" priority="21">
      <formula>Q10&gt;0</formula>
    </cfRule>
    <cfRule type="expression" dxfId="2426" priority="22">
      <formula>Q10&lt;0</formula>
    </cfRule>
  </conditionalFormatting>
  <conditionalFormatting sqref="J25:J38">
    <cfRule type="expression" dxfId="2425" priority="19">
      <formula>J25&gt;0</formula>
    </cfRule>
    <cfRule type="expression" dxfId="2424" priority="20">
      <formula>J25&lt;0</formula>
    </cfRule>
  </conditionalFormatting>
  <conditionalFormatting sqref="K25:K38">
    <cfRule type="expression" dxfId="2423" priority="17">
      <formula>K25&gt;0</formula>
    </cfRule>
    <cfRule type="expression" dxfId="2422" priority="18">
      <formula>K25&lt;0</formula>
    </cfRule>
  </conditionalFormatting>
  <conditionalFormatting sqref="L25:L38">
    <cfRule type="expression" dxfId="2421" priority="15">
      <formula>L25&gt;0</formula>
    </cfRule>
    <cfRule type="expression" dxfId="2420" priority="16">
      <formula>L25&lt;0</formula>
    </cfRule>
  </conditionalFormatting>
  <conditionalFormatting sqref="F89:F110">
    <cfRule type="expression" dxfId="2419" priority="13">
      <formula>F89&gt;0</formula>
    </cfRule>
    <cfRule type="expression" dxfId="2418" priority="14">
      <formula>F89&lt;0</formula>
    </cfRule>
  </conditionalFormatting>
  <conditionalFormatting sqref="H89:H110">
    <cfRule type="expression" dxfId="2417" priority="11">
      <formula>H89&gt;0</formula>
    </cfRule>
    <cfRule type="expression" dxfId="2416" priority="12">
      <formula>H89&lt;0</formula>
    </cfRule>
  </conditionalFormatting>
  <conditionalFormatting sqref="J89:J102">
    <cfRule type="expression" dxfId="2415" priority="9">
      <formula>J89&gt;0</formula>
    </cfRule>
    <cfRule type="expression" dxfId="2414" priority="10">
      <formula>J89&lt;0</formula>
    </cfRule>
  </conditionalFormatting>
  <conditionalFormatting sqref="K89:K102">
    <cfRule type="expression" dxfId="2413" priority="7">
      <formula>K89&gt;0</formula>
    </cfRule>
    <cfRule type="expression" dxfId="2412" priority="8">
      <formula>K89&lt;0</formula>
    </cfRule>
  </conditionalFormatting>
  <conditionalFormatting sqref="L89:L102">
    <cfRule type="expression" dxfId="2411" priority="5">
      <formula>L89&gt;0</formula>
    </cfRule>
    <cfRule type="expression" dxfId="2410" priority="6">
      <formula>L89&lt;0</formula>
    </cfRule>
  </conditionalFormatting>
  <conditionalFormatting sqref="F25:F29">
    <cfRule type="expression" dxfId="2409" priority="3">
      <formula>F25&gt;0</formula>
    </cfRule>
    <cfRule type="expression" dxfId="2408" priority="4">
      <formula>F25&lt;0</formula>
    </cfRule>
  </conditionalFormatting>
  <conditionalFormatting sqref="H25:H29">
    <cfRule type="expression" dxfId="2407" priority="1">
      <formula>H25&gt;0</formula>
    </cfRule>
    <cfRule type="expression" dxfId="2406" priority="2">
      <formula>H25&lt;0</formula>
    </cfRule>
  </conditionalFormatting>
  <hyperlinks>
    <hyperlink ref="A3"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5" priority="74">
      <formula>F12&gt;0</formula>
    </cfRule>
    <cfRule type="expression" dxfId="240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3" priority="67">
      <formula>F124&gt;0</formula>
    </cfRule>
    <cfRule type="expression" dxfId="2402" priority="68">
      <formula>F124&lt;0</formula>
    </cfRule>
  </conditionalFormatting>
  <conditionalFormatting sqref="H124:H130">
    <cfRule type="expression" dxfId="2401" priority="55">
      <formula>H124&gt;0</formula>
    </cfRule>
    <cfRule type="expression" dxfId="2400" priority="56">
      <formula>H124&lt;0</formula>
    </cfRule>
  </conditionalFormatting>
  <conditionalFormatting sqref="H131">
    <cfRule type="expression" dxfId="2399" priority="53">
      <formula>H131&gt;0</formula>
    </cfRule>
    <cfRule type="expression" dxfId="2398" priority="54">
      <formula>H131&lt;0</formula>
    </cfRule>
  </conditionalFormatting>
  <conditionalFormatting sqref="H132">
    <cfRule type="expression" dxfId="2397" priority="51">
      <formula>H132&gt;0</formula>
    </cfRule>
    <cfRule type="expression" dxfId="2396" priority="52">
      <formula>H132&lt;0</formula>
    </cfRule>
  </conditionalFormatting>
  <conditionalFormatting sqref="H133:H135">
    <cfRule type="expression" dxfId="2395" priority="49">
      <formula>H133&gt;0</formula>
    </cfRule>
    <cfRule type="expression" dxfId="2394" priority="50">
      <formula>H133&lt;0</formula>
    </cfRule>
  </conditionalFormatting>
  <conditionalFormatting sqref="H136">
    <cfRule type="expression" dxfId="2393" priority="45">
      <formula>H136&gt;0</formula>
    </cfRule>
    <cfRule type="expression" dxfId="2392" priority="46">
      <formula>H136&lt;0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167:F178 H167:H178">
    <cfRule type="expression" dxfId="2387" priority="35">
      <formula>F167&gt;0</formula>
    </cfRule>
    <cfRule type="expression" dxfId="2386" priority="36">
      <formula>F167&lt;0</formula>
    </cfRule>
  </conditionalFormatting>
  <conditionalFormatting sqref="F183:F197 H183:H197">
    <cfRule type="expression" dxfId="2385" priority="33">
      <formula>F183&gt;0</formula>
    </cfRule>
    <cfRule type="expression" dxfId="2384" priority="34">
      <formula>F183&lt;0</formula>
    </cfRule>
  </conditionalFormatting>
  <conditionalFormatting sqref="F198:F206 H198:H206">
    <cfRule type="expression" dxfId="2383" priority="31">
      <formula>F198&gt;0</formula>
    </cfRule>
    <cfRule type="expression" dxfId="2382" priority="32">
      <formula>F198&lt;0</formula>
    </cfRule>
  </conditionalFormatting>
  <conditionalFormatting sqref="F141:F147 H141:H147">
    <cfRule type="expression" dxfId="2381" priority="29">
      <formula>F141&gt;0</formula>
    </cfRule>
    <cfRule type="expression" dxfId="2380" priority="30">
      <formula>F141&lt;0</formula>
    </cfRule>
  </conditionalFormatting>
  <conditionalFormatting sqref="H149:H152 F149:F152">
    <cfRule type="expression" dxfId="2379" priority="27">
      <formula>F149&gt;0</formula>
    </cfRule>
    <cfRule type="expression" dxfId="2378" priority="28">
      <formula>F149&lt;0</formula>
    </cfRule>
  </conditionalFormatting>
  <conditionalFormatting sqref="F226 H215:H218 H257:H260 F257:F260 H226 H231:H233 F231:F233 F235:F244 H235:H244">
    <cfRule type="expression" dxfId="2377" priority="25">
      <formula>F215&gt;0</formula>
    </cfRule>
    <cfRule type="expression" dxfId="2376" priority="26">
      <formula>F215&lt;0</formula>
    </cfRule>
  </conditionalFormatting>
  <conditionalFormatting sqref="F207:F218">
    <cfRule type="expression" dxfId="2375" priority="23">
      <formula>F207&gt;0</formula>
    </cfRule>
    <cfRule type="expression" dxfId="2374" priority="24">
      <formula>F207&lt;0</formula>
    </cfRule>
  </conditionalFormatting>
  <conditionalFormatting sqref="H207:H208">
    <cfRule type="expression" dxfId="2373" priority="21">
      <formula>H207&gt;0</formula>
    </cfRule>
    <cfRule type="expression" dxfId="2372" priority="22">
      <formula>H207&lt;0</formula>
    </cfRule>
  </conditionalFormatting>
  <conditionalFormatting sqref="H209">
    <cfRule type="expression" dxfId="2371" priority="19">
      <formula>H209&gt;0</formula>
    </cfRule>
    <cfRule type="expression" dxfId="2370" priority="20">
      <formula>H209&lt;0</formula>
    </cfRule>
  </conditionalFormatting>
  <conditionalFormatting sqref="H210">
    <cfRule type="expression" dxfId="2369" priority="17">
      <formula>H210&gt;0</formula>
    </cfRule>
    <cfRule type="expression" dxfId="2368" priority="18">
      <formula>H210&lt;0</formula>
    </cfRule>
  </conditionalFormatting>
  <conditionalFormatting sqref="H211:H213">
    <cfRule type="expression" dxfId="2367" priority="15">
      <formula>H211&gt;0</formula>
    </cfRule>
    <cfRule type="expression" dxfId="2366" priority="16">
      <formula>H211&lt;0</formula>
    </cfRule>
  </conditionalFormatting>
  <conditionalFormatting sqref="H214">
    <cfRule type="expression" dxfId="2365" priority="13">
      <formula>H214&gt;0</formula>
    </cfRule>
    <cfRule type="expression" dxfId="2364" priority="14">
      <formula>H214&lt;0</formula>
    </cfRule>
  </conditionalFormatting>
  <conditionalFormatting sqref="F245:F256 H245:H256">
    <cfRule type="expression" dxfId="2363" priority="11">
      <formula>F245&gt;0</formula>
    </cfRule>
    <cfRule type="expression" dxfId="2362" priority="12">
      <formula>F245&lt;0</formula>
    </cfRule>
  </conditionalFormatting>
  <conditionalFormatting sqref="F261:F275 H261:H275">
    <cfRule type="expression" dxfId="2361" priority="9">
      <formula>F261&gt;0</formula>
    </cfRule>
    <cfRule type="expression" dxfId="2360" priority="10">
      <formula>F261&lt;0</formula>
    </cfRule>
  </conditionalFormatting>
  <conditionalFormatting sqref="F276:F283 H276:H283">
    <cfRule type="expression" dxfId="2359" priority="7">
      <formula>F276&gt;0</formula>
    </cfRule>
    <cfRule type="expression" dxfId="2358" priority="8">
      <formula>F276&lt;0</formula>
    </cfRule>
  </conditionalFormatting>
  <conditionalFormatting sqref="F219:F225 H219:H225">
    <cfRule type="expression" dxfId="2357" priority="5">
      <formula>F219&gt;0</formula>
    </cfRule>
    <cfRule type="expression" dxfId="2356" priority="6">
      <formula>F219&lt;0</formula>
    </cfRule>
  </conditionalFormatting>
  <conditionalFormatting sqref="H227:H230 F227:F230">
    <cfRule type="expression" dxfId="2355" priority="3">
      <formula>F227&gt;0</formula>
    </cfRule>
    <cfRule type="expression" dxfId="2354" priority="4">
      <formula>F227&lt;0</formula>
    </cfRule>
  </conditionalFormatting>
  <conditionalFormatting sqref="H234 F234">
    <cfRule type="expression" dxfId="2353" priority="1">
      <formula>F234&gt;0</formula>
    </cfRule>
    <cfRule type="expression" dxfId="235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51" priority="31">
      <formula>F60&gt;0</formula>
    </cfRule>
    <cfRule type="expression" dxfId="2350" priority="32">
      <formula>F60&lt;0</formula>
    </cfRule>
  </conditionalFormatting>
  <conditionalFormatting sqref="Q7">
    <cfRule type="expression" dxfId="2349" priority="29">
      <formula>Q7&gt;0</formula>
    </cfRule>
    <cfRule type="expression" dxfId="2348" priority="30">
      <formula>Q7&lt;0</formula>
    </cfRule>
  </conditionalFormatting>
  <conditionalFormatting sqref="Q8">
    <cfRule type="expression" dxfId="2347" priority="27">
      <formula>Q8&gt;0</formula>
    </cfRule>
    <cfRule type="expression" dxfId="2346" priority="28">
      <formula>Q8&lt;0</formula>
    </cfRule>
  </conditionalFormatting>
  <conditionalFormatting sqref="F32:F59">
    <cfRule type="expression" dxfId="2345" priority="25">
      <formula>F32&gt;0</formula>
    </cfRule>
    <cfRule type="expression" dxfId="2344" priority="26">
      <formula>F32&lt;0</formula>
    </cfRule>
  </conditionalFormatting>
  <conditionalFormatting sqref="H32:H59">
    <cfRule type="expression" dxfId="2343" priority="23">
      <formula>H32&gt;0</formula>
    </cfRule>
    <cfRule type="expression" dxfId="2342" priority="24">
      <formula>H32&lt;0</formula>
    </cfRule>
  </conditionalFormatting>
  <conditionalFormatting sqref="Q10">
    <cfRule type="expression" dxfId="2341" priority="21">
      <formula>Q10&gt;0</formula>
    </cfRule>
    <cfRule type="expression" dxfId="2340" priority="22">
      <formula>Q10&lt;0</formula>
    </cfRule>
  </conditionalFormatting>
  <conditionalFormatting sqref="J25:J38">
    <cfRule type="expression" dxfId="2339" priority="19">
      <formula>J25&gt;0</formula>
    </cfRule>
    <cfRule type="expression" dxfId="2338" priority="20">
      <formula>J25&lt;0</formula>
    </cfRule>
  </conditionalFormatting>
  <conditionalFormatting sqref="K25:K38">
    <cfRule type="expression" dxfId="2337" priority="17">
      <formula>K25&gt;0</formula>
    </cfRule>
    <cfRule type="expression" dxfId="2336" priority="18">
      <formula>K25&lt;0</formula>
    </cfRule>
  </conditionalFormatting>
  <conditionalFormatting sqref="L25:L38">
    <cfRule type="expression" dxfId="2335" priority="15">
      <formula>L25&gt;0</formula>
    </cfRule>
    <cfRule type="expression" dxfId="2334" priority="16">
      <formula>L25&lt;0</formula>
    </cfRule>
  </conditionalFormatting>
  <conditionalFormatting sqref="F89:F110">
    <cfRule type="expression" dxfId="2333" priority="13">
      <formula>F89&gt;0</formula>
    </cfRule>
    <cfRule type="expression" dxfId="2332" priority="14">
      <formula>F89&lt;0</formula>
    </cfRule>
  </conditionalFormatting>
  <conditionalFormatting sqref="H89:H110">
    <cfRule type="expression" dxfId="2331" priority="11">
      <formula>H89&gt;0</formula>
    </cfRule>
    <cfRule type="expression" dxfId="2330" priority="12">
      <formula>H89&lt;0</formula>
    </cfRule>
  </conditionalFormatting>
  <conditionalFormatting sqref="J89:J102">
    <cfRule type="expression" dxfId="2329" priority="9">
      <formula>J89&gt;0</formula>
    </cfRule>
    <cfRule type="expression" dxfId="2328" priority="10">
      <formula>J89&lt;0</formula>
    </cfRule>
  </conditionalFormatting>
  <conditionalFormatting sqref="K89:K102">
    <cfRule type="expression" dxfId="2327" priority="7">
      <formula>K89&gt;0</formula>
    </cfRule>
    <cfRule type="expression" dxfId="2326" priority="8">
      <formula>K89&lt;0</formula>
    </cfRule>
  </conditionalFormatting>
  <conditionalFormatting sqref="L89:L102">
    <cfRule type="expression" dxfId="2325" priority="5">
      <formula>L89&gt;0</formula>
    </cfRule>
    <cfRule type="expression" dxfId="2324" priority="6">
      <formula>L89&lt;0</formula>
    </cfRule>
  </conditionalFormatting>
  <conditionalFormatting sqref="F25:F31">
    <cfRule type="expression" dxfId="2323" priority="3">
      <formula>F25&gt;0</formula>
    </cfRule>
    <cfRule type="expression" dxfId="2322" priority="4">
      <formula>F25&lt;0</formula>
    </cfRule>
  </conditionalFormatting>
  <conditionalFormatting sqref="H25:H31">
    <cfRule type="expression" dxfId="2321" priority="1">
      <formula>H25&gt;0</formula>
    </cfRule>
    <cfRule type="expression" dxfId="232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9" priority="43">
      <formula>F33&gt;0</formula>
    </cfRule>
    <cfRule type="expression" dxfId="2318" priority="44">
      <formula>F33&lt;0</formula>
    </cfRule>
  </conditionalFormatting>
  <conditionalFormatting sqref="Q7">
    <cfRule type="expression" dxfId="2317" priority="41">
      <formula>Q7&gt;0</formula>
    </cfRule>
    <cfRule type="expression" dxfId="2316" priority="42">
      <formula>Q7&lt;0</formula>
    </cfRule>
  </conditionalFormatting>
  <conditionalFormatting sqref="Q8">
    <cfRule type="expression" dxfId="2315" priority="39">
      <formula>Q8&gt;0</formula>
    </cfRule>
    <cfRule type="expression" dxfId="2314" priority="40">
      <formula>Q8&lt;0</formula>
    </cfRule>
  </conditionalFormatting>
  <conditionalFormatting sqref="F29 F32">
    <cfRule type="expression" dxfId="2313" priority="37">
      <formula>F29&gt;0</formula>
    </cfRule>
    <cfRule type="expression" dxfId="2312" priority="38">
      <formula>F29&lt;0</formula>
    </cfRule>
  </conditionalFormatting>
  <conditionalFormatting sqref="H29 H32">
    <cfRule type="expression" dxfId="2311" priority="35">
      <formula>H29&gt;0</formula>
    </cfRule>
    <cfRule type="expression" dxfId="2310" priority="36">
      <formula>H29&lt;0</formula>
    </cfRule>
  </conditionalFormatting>
  <conditionalFormatting sqref="F30:F31">
    <cfRule type="expression" dxfId="2309" priority="33">
      <formula>F30&gt;0</formula>
    </cfRule>
    <cfRule type="expression" dxfId="2308" priority="34">
      <formula>F30&lt;0</formula>
    </cfRule>
  </conditionalFormatting>
  <conditionalFormatting sqref="H30:H31">
    <cfRule type="expression" dxfId="2307" priority="31">
      <formula>H30&gt;0</formula>
    </cfRule>
    <cfRule type="expression" dxfId="2306" priority="32">
      <formula>H30&lt;0</formula>
    </cfRule>
  </conditionalFormatting>
  <conditionalFormatting sqref="F105:F140 H105:H140">
    <cfRule type="expression" dxfId="2305" priority="29">
      <formula>F105&gt;0</formula>
    </cfRule>
    <cfRule type="expression" dxfId="2304" priority="30">
      <formula>F105&lt;0</formula>
    </cfRule>
  </conditionalFormatting>
  <conditionalFormatting sqref="F96:F99">
    <cfRule type="expression" dxfId="2303" priority="27">
      <formula>F96&gt;0</formula>
    </cfRule>
    <cfRule type="expression" dxfId="2302" priority="28">
      <formula>F96&lt;0</formula>
    </cfRule>
  </conditionalFormatting>
  <conditionalFormatting sqref="H96:H99">
    <cfRule type="expression" dxfId="2301" priority="25">
      <formula>H96&gt;0</formula>
    </cfRule>
    <cfRule type="expression" dxfId="2300" priority="26">
      <formula>H96&lt;0</formula>
    </cfRule>
  </conditionalFormatting>
  <conditionalFormatting sqref="F25:F28">
    <cfRule type="expression" dxfId="2299" priority="19">
      <formula>F25&gt;0</formula>
    </cfRule>
    <cfRule type="expression" dxfId="2298" priority="20">
      <formula>F25&lt;0</formula>
    </cfRule>
  </conditionalFormatting>
  <conditionalFormatting sqref="H25:H28">
    <cfRule type="expression" dxfId="2297" priority="17">
      <formula>H25&gt;0</formula>
    </cfRule>
    <cfRule type="expression" dxfId="2296" priority="18">
      <formula>H25&lt;0</formula>
    </cfRule>
  </conditionalFormatting>
  <conditionalFormatting sqref="J27">
    <cfRule type="expression" dxfId="2295" priority="15">
      <formula>J27&gt;0</formula>
    </cfRule>
    <cfRule type="expression" dxfId="2294" priority="16">
      <formula>J27&lt;0</formula>
    </cfRule>
  </conditionalFormatting>
  <conditionalFormatting sqref="F104">
    <cfRule type="expression" dxfId="2293" priority="13">
      <formula>F104&gt;0</formula>
    </cfRule>
    <cfRule type="expression" dxfId="2292" priority="14">
      <formula>F104&lt;0</formula>
    </cfRule>
  </conditionalFormatting>
  <conditionalFormatting sqref="H104">
    <cfRule type="expression" dxfId="2291" priority="11">
      <formula>H104&gt;0</formula>
    </cfRule>
    <cfRule type="expression" dxfId="2290" priority="12">
      <formula>H104&lt;0</formula>
    </cfRule>
  </conditionalFormatting>
  <conditionalFormatting sqref="F100:F103">
    <cfRule type="expression" dxfId="2289" priority="9">
      <formula>F100&gt;0</formula>
    </cfRule>
    <cfRule type="expression" dxfId="2288" priority="10">
      <formula>F100&lt;0</formula>
    </cfRule>
  </conditionalFormatting>
  <conditionalFormatting sqref="H100:H103">
    <cfRule type="expression" dxfId="2287" priority="7">
      <formula>H100&gt;0</formula>
    </cfRule>
    <cfRule type="expression" dxfId="2286" priority="8">
      <formula>H100&lt;0</formula>
    </cfRule>
  </conditionalFormatting>
  <conditionalFormatting sqref="J102">
    <cfRule type="expression" dxfId="2285" priority="5">
      <formula>J102&gt;0</formula>
    </cfRule>
    <cfRule type="expression" dxfId="2284" priority="6">
      <formula>J102&lt;0</formula>
    </cfRule>
  </conditionalFormatting>
  <conditionalFormatting sqref="Q10">
    <cfRule type="expression" dxfId="2283" priority="3">
      <formula>Q10&gt;0</formula>
    </cfRule>
    <cfRule type="expression" dxfId="2282" priority="4">
      <formula>Q10&lt;0</formula>
    </cfRule>
  </conditionalFormatting>
  <conditionalFormatting sqref="M71">
    <cfRule type="expression" dxfId="2281" priority="1">
      <formula>M71&gt;0</formula>
    </cfRule>
    <cfRule type="expression" dxfId="228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9" priority="33">
      <formula>F34&gt;0</formula>
    </cfRule>
    <cfRule type="expression" dxfId="2278" priority="34">
      <formula>F34&lt;0</formula>
    </cfRule>
  </conditionalFormatting>
  <conditionalFormatting sqref="Q7">
    <cfRule type="expression" dxfId="2277" priority="31">
      <formula>Q7&gt;0</formula>
    </cfRule>
    <cfRule type="expression" dxfId="2276" priority="32">
      <formula>Q7&lt;0</formula>
    </cfRule>
  </conditionalFormatting>
  <conditionalFormatting sqref="Q8">
    <cfRule type="expression" dxfId="2275" priority="29">
      <formula>Q8&gt;0</formula>
    </cfRule>
    <cfRule type="expression" dxfId="2274" priority="30">
      <formula>Q8&lt;0</formula>
    </cfRule>
  </conditionalFormatting>
  <conditionalFormatting sqref="F27:F33">
    <cfRule type="expression" dxfId="2273" priority="27">
      <formula>F27&gt;0</formula>
    </cfRule>
    <cfRule type="expression" dxfId="2272" priority="28">
      <formula>F27&lt;0</formula>
    </cfRule>
  </conditionalFormatting>
  <conditionalFormatting sqref="H27:H33">
    <cfRule type="expression" dxfId="2271" priority="25">
      <formula>H27&gt;0</formula>
    </cfRule>
    <cfRule type="expression" dxfId="2270" priority="26">
      <formula>H27&lt;0</formula>
    </cfRule>
  </conditionalFormatting>
  <conditionalFormatting sqref="M46">
    <cfRule type="expression" dxfId="2269" priority="23">
      <formula>M46&gt;0</formula>
    </cfRule>
    <cfRule type="expression" dxfId="2268" priority="24">
      <formula>M46&lt;0</formula>
    </cfRule>
  </conditionalFormatting>
  <conditionalFormatting sqref="F79:F87 H79:H87">
    <cfRule type="expression" dxfId="2267" priority="21">
      <formula>F79&gt;0</formula>
    </cfRule>
    <cfRule type="expression" dxfId="2266" priority="22">
      <formula>F79&lt;0</formula>
    </cfRule>
  </conditionalFormatting>
  <conditionalFormatting sqref="F73 F77:F78">
    <cfRule type="expression" dxfId="2265" priority="19">
      <formula>F73&gt;0</formula>
    </cfRule>
    <cfRule type="expression" dxfId="2264" priority="20">
      <formula>F73&lt;0</formula>
    </cfRule>
  </conditionalFormatting>
  <conditionalFormatting sqref="H73 H77:H78">
    <cfRule type="expression" dxfId="2263" priority="17">
      <formula>H73&gt;0</formula>
    </cfRule>
    <cfRule type="expression" dxfId="2262" priority="18">
      <formula>H73&lt;0</formula>
    </cfRule>
  </conditionalFormatting>
  <conditionalFormatting sqref="F70:F72">
    <cfRule type="expression" dxfId="2261" priority="15">
      <formula>F70&gt;0</formula>
    </cfRule>
    <cfRule type="expression" dxfId="2260" priority="16">
      <formula>F70&lt;0</formula>
    </cfRule>
  </conditionalFormatting>
  <conditionalFormatting sqref="H70:H72">
    <cfRule type="expression" dxfId="2259" priority="13">
      <formula>H70&gt;0</formula>
    </cfRule>
    <cfRule type="expression" dxfId="2258" priority="14">
      <formula>H70&lt;0</formula>
    </cfRule>
  </conditionalFormatting>
  <conditionalFormatting sqref="F25:F26">
    <cfRule type="expression" dxfId="2257" priority="11">
      <formula>F25&gt;0</formula>
    </cfRule>
    <cfRule type="expression" dxfId="2256" priority="12">
      <formula>F25&lt;0</formula>
    </cfRule>
  </conditionalFormatting>
  <conditionalFormatting sqref="H25:H26">
    <cfRule type="expression" dxfId="2255" priority="9">
      <formula>H25&gt;0</formula>
    </cfRule>
    <cfRule type="expression" dxfId="2254" priority="10">
      <formula>H25&lt;0</formula>
    </cfRule>
  </conditionalFormatting>
  <conditionalFormatting sqref="F76">
    <cfRule type="expression" dxfId="2253" priority="7">
      <formula>F76&gt;0</formula>
    </cfRule>
    <cfRule type="expression" dxfId="2252" priority="8">
      <formula>F76&lt;0</formula>
    </cfRule>
  </conditionalFormatting>
  <conditionalFormatting sqref="H76">
    <cfRule type="expression" dxfId="2251" priority="5">
      <formula>H76&gt;0</formula>
    </cfRule>
    <cfRule type="expression" dxfId="2250" priority="6">
      <formula>H76&lt;0</formula>
    </cfRule>
  </conditionalFormatting>
  <conditionalFormatting sqref="F74:F75">
    <cfRule type="expression" dxfId="2249" priority="3">
      <formula>F74&gt;0</formula>
    </cfRule>
    <cfRule type="expression" dxfId="2248" priority="4">
      <formula>F74&lt;0</formula>
    </cfRule>
  </conditionalFormatting>
  <conditionalFormatting sqref="H74:H75">
    <cfRule type="expression" dxfId="2247" priority="1">
      <formula>H74&gt;0</formula>
    </cfRule>
    <cfRule type="expression" dxfId="224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5" priority="33">
      <formula>F7&gt;0</formula>
    </cfRule>
    <cfRule type="expression" dxfId="2244" priority="34">
      <formula>F7&lt;0</formula>
    </cfRule>
  </conditionalFormatting>
  <conditionalFormatting sqref="Q8">
    <cfRule type="expression" dxfId="2243" priority="31">
      <formula>Q8&gt;0</formula>
    </cfRule>
    <cfRule type="expression" dxfId="2242" priority="32">
      <formula>Q8&lt;0</formula>
    </cfRule>
  </conditionalFormatting>
  <conditionalFormatting sqref="F114:F135">
    <cfRule type="expression" dxfId="2241" priority="25">
      <formula>F114&gt;0</formula>
    </cfRule>
    <cfRule type="expression" dxfId="2240" priority="26">
      <formula>F114&lt;0</formula>
    </cfRule>
  </conditionalFormatting>
  <conditionalFormatting sqref="H114:H135">
    <cfRule type="expression" dxfId="2239" priority="23">
      <formula>H114&gt;0</formula>
    </cfRule>
    <cfRule type="expression" dxfId="2238" priority="24">
      <formula>H114&lt;0</formula>
    </cfRule>
  </conditionalFormatting>
  <conditionalFormatting sqref="Q10">
    <cfRule type="expression" dxfId="2237" priority="21">
      <formula>Q10&gt;0</formula>
    </cfRule>
    <cfRule type="expression" dxfId="2236" priority="22">
      <formula>Q10&lt;0</formula>
    </cfRule>
  </conditionalFormatting>
  <conditionalFormatting sqref="J31:J44">
    <cfRule type="expression" dxfId="2235" priority="19">
      <formula>J31&gt;0</formula>
    </cfRule>
    <cfRule type="expression" dxfId="2234" priority="20">
      <formula>J31&lt;0</formula>
    </cfRule>
  </conditionalFormatting>
  <conditionalFormatting sqref="K31:K44">
    <cfRule type="expression" dxfId="2233" priority="17">
      <formula>K31&gt;0</formula>
    </cfRule>
    <cfRule type="expression" dxfId="2232" priority="18">
      <formula>K31&lt;0</formula>
    </cfRule>
  </conditionalFormatting>
  <conditionalFormatting sqref="L31:L35 L37:L44">
    <cfRule type="expression" dxfId="2231" priority="15">
      <formula>L31&gt;0</formula>
    </cfRule>
    <cfRule type="expression" dxfId="2230" priority="16">
      <formula>L31&lt;0</formula>
    </cfRule>
  </conditionalFormatting>
  <conditionalFormatting sqref="M31:M44">
    <cfRule type="expression" dxfId="2229" priority="13">
      <formula>M31&gt;0</formula>
    </cfRule>
    <cfRule type="expression" dxfId="2228" priority="14">
      <formula>M31&lt;0</formula>
    </cfRule>
  </conditionalFormatting>
  <conditionalFormatting sqref="F82 H82">
    <cfRule type="expression" dxfId="2227" priority="9">
      <formula>F82&gt;0</formula>
    </cfRule>
    <cfRule type="expression" dxfId="2226" priority="10">
      <formula>F82&lt;0</formula>
    </cfRule>
  </conditionalFormatting>
  <conditionalFormatting sqref="F75:F81 H75:H81">
    <cfRule type="expression" dxfId="2225" priority="7">
      <formula>F75&gt;0</formula>
    </cfRule>
    <cfRule type="expression" dxfId="2224" priority="8">
      <formula>F75&lt;0</formula>
    </cfRule>
  </conditionalFormatting>
  <conditionalFormatting sqref="F71:F74 H71:H74">
    <cfRule type="expression" dxfId="2223" priority="5">
      <formula>F71&gt;0</formula>
    </cfRule>
    <cfRule type="expression" dxfId="2222" priority="6">
      <formula>F71&lt;0</formula>
    </cfRule>
  </conditionalFormatting>
  <conditionalFormatting sqref="F86 H84:H86">
    <cfRule type="expression" dxfId="2221" priority="3">
      <formula>F84&gt;0</formula>
    </cfRule>
    <cfRule type="expression" dxfId="2220" priority="4">
      <formula>F84&lt;0</formula>
    </cfRule>
  </conditionalFormatting>
  <conditionalFormatting sqref="J86">
    <cfRule type="expression" dxfId="2219" priority="1">
      <formula>J86&gt;0</formula>
    </cfRule>
    <cfRule type="expression" dxfId="221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7" priority="43">
      <formula>F54&gt;0</formula>
    </cfRule>
    <cfRule type="expression" dxfId="2216" priority="44">
      <formula>F54&lt;0</formula>
    </cfRule>
  </conditionalFormatting>
  <conditionalFormatting sqref="Q7">
    <cfRule type="expression" dxfId="2215" priority="41">
      <formula>Q7&gt;0</formula>
    </cfRule>
    <cfRule type="expression" dxfId="2214" priority="42">
      <formula>Q7&lt;0</formula>
    </cfRule>
  </conditionalFormatting>
  <conditionalFormatting sqref="Q8">
    <cfRule type="expression" dxfId="2213" priority="39">
      <formula>Q8&gt;0</formula>
    </cfRule>
    <cfRule type="expression" dxfId="2212" priority="40">
      <formula>Q8&lt;0</formula>
    </cfRule>
  </conditionalFormatting>
  <conditionalFormatting sqref="F33:F36 F38:F53">
    <cfRule type="expression" dxfId="2211" priority="37">
      <formula>F33&gt;0</formula>
    </cfRule>
    <cfRule type="expression" dxfId="2210" priority="38">
      <formula>F33&lt;0</formula>
    </cfRule>
  </conditionalFormatting>
  <conditionalFormatting sqref="H33:H36 H38:H53">
    <cfRule type="expression" dxfId="2209" priority="35">
      <formula>H33&gt;0</formula>
    </cfRule>
    <cfRule type="expression" dxfId="2208" priority="36">
      <formula>H33&lt;0</formula>
    </cfRule>
  </conditionalFormatting>
  <conditionalFormatting sqref="Q10">
    <cfRule type="expression" dxfId="2207" priority="33">
      <formula>Q10&gt;0</formula>
    </cfRule>
    <cfRule type="expression" dxfId="2206" priority="34">
      <formula>Q10&lt;0</formula>
    </cfRule>
  </conditionalFormatting>
  <conditionalFormatting sqref="J25:J37">
    <cfRule type="expression" dxfId="2205" priority="31">
      <formula>J25&gt;0</formula>
    </cfRule>
    <cfRule type="expression" dxfId="2204" priority="32">
      <formula>J25&lt;0</formula>
    </cfRule>
  </conditionalFormatting>
  <conditionalFormatting sqref="K25:K38">
    <cfRule type="expression" dxfId="2203" priority="29">
      <formula>K25&gt;0</formula>
    </cfRule>
    <cfRule type="expression" dxfId="2202" priority="30">
      <formula>K25&lt;0</formula>
    </cfRule>
  </conditionalFormatting>
  <conditionalFormatting sqref="L25">
    <cfRule type="expression" dxfId="2201" priority="27">
      <formula>L25&gt;0</formula>
    </cfRule>
    <cfRule type="expression" dxfId="2200" priority="28">
      <formula>L25&lt;0</formula>
    </cfRule>
  </conditionalFormatting>
  <conditionalFormatting sqref="F89:F110">
    <cfRule type="expression" dxfId="2199" priority="25">
      <formula>F89&gt;0</formula>
    </cfRule>
    <cfRule type="expression" dxfId="2198" priority="26">
      <formula>F89&lt;0</formula>
    </cfRule>
  </conditionalFormatting>
  <conditionalFormatting sqref="H89:H110">
    <cfRule type="expression" dxfId="2197" priority="23">
      <formula>H89&gt;0</formula>
    </cfRule>
    <cfRule type="expression" dxfId="2196" priority="24">
      <formula>H89&lt;0</formula>
    </cfRule>
  </conditionalFormatting>
  <conditionalFormatting sqref="J89:J102">
    <cfRule type="expression" dxfId="2195" priority="21">
      <formula>J89&gt;0</formula>
    </cfRule>
    <cfRule type="expression" dxfId="2194" priority="22">
      <formula>J89&lt;0</formula>
    </cfRule>
  </conditionalFormatting>
  <conditionalFormatting sqref="K89:K102">
    <cfRule type="expression" dxfId="2193" priority="19">
      <formula>K89&gt;0</formula>
    </cfRule>
    <cfRule type="expression" dxfId="2192" priority="20">
      <formula>K89&lt;0</formula>
    </cfRule>
  </conditionalFormatting>
  <conditionalFormatting sqref="L89:L102">
    <cfRule type="expression" dxfId="2191" priority="17">
      <formula>L89&gt;0</formula>
    </cfRule>
    <cfRule type="expression" dxfId="2190" priority="18">
      <formula>L89&lt;0</formula>
    </cfRule>
  </conditionalFormatting>
  <conditionalFormatting sqref="F29:F32">
    <cfRule type="expression" dxfId="2189" priority="15">
      <formula>F29&gt;0</formula>
    </cfRule>
    <cfRule type="expression" dxfId="2188" priority="16">
      <formula>F29&lt;0</formula>
    </cfRule>
  </conditionalFormatting>
  <conditionalFormatting sqref="H29:H32">
    <cfRule type="expression" dxfId="2187" priority="13">
      <formula>H29&gt;0</formula>
    </cfRule>
    <cfRule type="expression" dxfId="2186" priority="14">
      <formula>H29&lt;0</formula>
    </cfRule>
  </conditionalFormatting>
  <conditionalFormatting sqref="F25:F28">
    <cfRule type="expression" dxfId="2185" priority="11">
      <formula>F25&gt;0</formula>
    </cfRule>
    <cfRule type="expression" dxfId="2184" priority="12">
      <formula>F25&lt;0</formula>
    </cfRule>
  </conditionalFormatting>
  <conditionalFormatting sqref="H25:H28">
    <cfRule type="expression" dxfId="2183" priority="9">
      <formula>H25&gt;0</formula>
    </cfRule>
    <cfRule type="expression" dxfId="2182" priority="10">
      <formula>H25&lt;0</formula>
    </cfRule>
  </conditionalFormatting>
  <conditionalFormatting sqref="F37">
    <cfRule type="expression" dxfId="2181" priority="7">
      <formula>F37&gt;0</formula>
    </cfRule>
    <cfRule type="expression" dxfId="2180" priority="8">
      <formula>F37&lt;0</formula>
    </cfRule>
  </conditionalFormatting>
  <conditionalFormatting sqref="H37">
    <cfRule type="expression" dxfId="2179" priority="5">
      <formula>H37&gt;0</formula>
    </cfRule>
    <cfRule type="expression" dxfId="2178" priority="6">
      <formula>H37&lt;0</formula>
    </cfRule>
  </conditionalFormatting>
  <conditionalFormatting sqref="J49">
    <cfRule type="expression" dxfId="2177" priority="3">
      <formula>J49&gt;0</formula>
    </cfRule>
    <cfRule type="expression" dxfId="2176" priority="4">
      <formula>J49&lt;0</formula>
    </cfRule>
  </conditionalFormatting>
  <conditionalFormatting sqref="J38:J48">
    <cfRule type="expression" dxfId="2175" priority="1">
      <formula>J38&gt;0</formula>
    </cfRule>
    <cfRule type="expression" dxfId="2174" priority="2">
      <formula>J38&lt;0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3" priority="96">
      <formula>F24&gt;0</formula>
    </cfRule>
    <cfRule type="expression" dxfId="217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71" priority="79">
      <formula>F30&gt;0</formula>
    </cfRule>
    <cfRule type="expression" dxfId="2170" priority="80">
      <formula>F30&lt;0</formula>
    </cfRule>
  </conditionalFormatting>
  <conditionalFormatting sqref="H43 H30:H33">
    <cfRule type="expression" dxfId="2169" priority="77">
      <formula>H30&gt;0</formula>
    </cfRule>
    <cfRule type="expression" dxfId="2168"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7" priority="59">
      <formula>F115&gt;0</formula>
    </cfRule>
    <cfRule type="expression" dxfId="2166" priority="60">
      <formula>F115&lt;0</formula>
    </cfRule>
  </conditionalFormatting>
  <conditionalFormatting sqref="F112:F114">
    <cfRule type="expression" dxfId="2165" priority="57">
      <formula>F112&gt;0</formula>
    </cfRule>
    <cfRule type="expression" dxfId="2164" priority="58">
      <formula>F112&lt;0</formula>
    </cfRule>
  </conditionalFormatting>
  <conditionalFormatting sqref="H112:I112">
    <cfRule type="expression" dxfId="2163" priority="55">
      <formula>H112&gt;0</formula>
    </cfRule>
    <cfRule type="expression" dxfId="2162" priority="56">
      <formula>H112&lt;0</formula>
    </cfRule>
  </conditionalFormatting>
  <conditionalFormatting sqref="H113:I113">
    <cfRule type="expression" dxfId="2161" priority="53">
      <formula>H113&gt;0</formula>
    </cfRule>
    <cfRule type="expression" dxfId="2160" priority="54">
      <formula>H113&lt;0</formula>
    </cfRule>
  </conditionalFormatting>
  <conditionalFormatting sqref="H114:I114">
    <cfRule type="expression" dxfId="2159" priority="51">
      <formula>H114&gt;0</formula>
    </cfRule>
    <cfRule type="expression" dxfId="2158" priority="52">
      <formula>H114&lt;0</formula>
    </cfRule>
  </conditionalFormatting>
  <conditionalFormatting sqref="F105:F111">
    <cfRule type="expression" dxfId="2157" priority="49">
      <formula>F105&gt;0</formula>
    </cfRule>
    <cfRule type="expression" dxfId="2156" priority="50">
      <formula>F105&lt;0</formula>
    </cfRule>
  </conditionalFormatting>
  <conditionalFormatting sqref="H105:I111">
    <cfRule type="expression" dxfId="2155" priority="47">
      <formula>H105&gt;0</formula>
    </cfRule>
    <cfRule type="expression" dxfId="2154" priority="48">
      <formula>H105&lt;0</formula>
    </cfRule>
  </conditionalFormatting>
  <conditionalFormatting sqref="I117 F117:F119">
    <cfRule type="expression" dxfId="2153" priority="45">
      <formula>F117&gt;0</formula>
    </cfRule>
    <cfRule type="expression" dxfId="2152" priority="46">
      <formula>F117&lt;0</formula>
    </cfRule>
  </conditionalFormatting>
  <conditionalFormatting sqref="F189:F196 H189:H196">
    <cfRule type="expression" dxfId="2151" priority="43">
      <formula>F189&gt;0</formula>
    </cfRule>
    <cfRule type="expression" dxfId="2150" priority="44">
      <formula>F189&lt;0</formula>
    </cfRule>
  </conditionalFormatting>
  <conditionalFormatting sqref="H202 F202">
    <cfRule type="expression" dxfId="2149" priority="41">
      <formula>F202&gt;0</formula>
    </cfRule>
    <cfRule type="expression" dxfId="2148" priority="42">
      <formula>F202&lt;0</formula>
    </cfRule>
  </conditionalFormatting>
  <conditionalFormatting sqref="I204">
    <cfRule type="expression" dxfId="2147" priority="39">
      <formula>I204&gt;0</formula>
    </cfRule>
    <cfRule type="expression" dxfId="2146" priority="40">
      <formula>I204&lt;0</formula>
    </cfRule>
  </conditionalFormatting>
  <conditionalFormatting sqref="H204 F204">
    <cfRule type="expression" dxfId="2145" priority="37">
      <formula>F204&gt;0</formula>
    </cfRule>
    <cfRule type="expression" dxfId="2144" priority="38">
      <formula>F204&lt;0</formula>
    </cfRule>
  </conditionalFormatting>
  <conditionalFormatting sqref="M54">
    <cfRule type="expression" dxfId="2143" priority="35">
      <formula>M54&gt;0</formula>
    </cfRule>
    <cfRule type="expression" dxfId="2142" priority="36">
      <formula>M54&lt;0</formula>
    </cfRule>
  </conditionalFormatting>
  <conditionalFormatting sqref="K39:K49">
    <cfRule type="expression" dxfId="2141" priority="33">
      <formula>K39&gt;0</formula>
    </cfRule>
    <cfRule type="expression" dxfId="2140" priority="34">
      <formula>K39&lt;0</formula>
    </cfRule>
  </conditionalFormatting>
  <conditionalFormatting sqref="Q10">
    <cfRule type="expression" dxfId="2139" priority="31">
      <formula>Q10&gt;0</formula>
    </cfRule>
    <cfRule type="expression" dxfId="2138" priority="32">
      <formula>Q10&lt;0</formula>
    </cfRule>
  </conditionalFormatting>
  <conditionalFormatting sqref="Z10">
    <cfRule type="expression" dxfId="2137" priority="29">
      <formula>Z10&gt;0</formula>
    </cfRule>
    <cfRule type="expression" dxfId="2136" priority="30">
      <formula>Z10&lt;0</formula>
    </cfRule>
  </conditionalFormatting>
  <conditionalFormatting sqref="AA10:AE10">
    <cfRule type="expression" dxfId="2135" priority="27">
      <formula>AA10&gt;0</formula>
    </cfRule>
    <cfRule type="expression" dxfId="2134" priority="28">
      <formula>AA10&lt;0</formula>
    </cfRule>
  </conditionalFormatting>
  <conditionalFormatting sqref="Z24">
    <cfRule type="expression" dxfId="2133" priority="25">
      <formula>Z24&gt;0</formula>
    </cfRule>
    <cfRule type="expression" dxfId="2132" priority="26">
      <formula>Z24&lt;0</formula>
    </cfRule>
  </conditionalFormatting>
  <conditionalFormatting sqref="AF10:AG10">
    <cfRule type="expression" dxfId="2131" priority="17">
      <formula>AF10&gt;0</formula>
    </cfRule>
    <cfRule type="expression" dxfId="2130" priority="18">
      <formula>AF10&lt;0</formula>
    </cfRule>
  </conditionalFormatting>
  <conditionalFormatting sqref="H222:I222 H225:I225 I208:I209 H211 H212:I212 H214:I214 H213 H215:H216 F211:F219 H217:I218 H219 H221 H223:H224 F221:F225">
    <cfRule type="expression" dxfId="2129" priority="15">
      <formula>F208&gt;0</formula>
    </cfRule>
    <cfRule type="expression" dxfId="2128" priority="16">
      <formula>F208&lt;0</formula>
    </cfRule>
  </conditionalFormatting>
  <conditionalFormatting sqref="F220 F207:F210">
    <cfRule type="expression" dxfId="2127" priority="13">
      <formula>F207&gt;0</formula>
    </cfRule>
    <cfRule type="expression" dxfId="2126" priority="14">
      <formula>F207&lt;0</formula>
    </cfRule>
  </conditionalFormatting>
  <conditionalFormatting sqref="H207:I207 H220 H208:H210">
    <cfRule type="expression" dxfId="2125" priority="11">
      <formula>H207&gt;0</formula>
    </cfRule>
    <cfRule type="expression" dxfId="2124" priority="12">
      <formula>H207&lt;0</formula>
    </cfRule>
  </conditionalFormatting>
  <conditionalFormatting sqref="K210:K225">
    <cfRule type="expression" dxfId="2123" priority="9">
      <formula>K210&gt;0</formula>
    </cfRule>
    <cfRule type="expression" dxfId="2122" priority="10">
      <formula>K210&lt;0</formula>
    </cfRule>
  </conditionalFormatting>
  <conditionalFormatting sqref="K31">
    <cfRule type="expression" dxfId="2121" priority="7">
      <formula>K31&gt;0</formula>
    </cfRule>
    <cfRule type="expression" dxfId="2120" priority="8">
      <formula>K31&lt;0</formula>
    </cfRule>
  </conditionalFormatting>
  <conditionalFormatting sqref="K32:K38">
    <cfRule type="expression" dxfId="2119" priority="5">
      <formula>K32&gt;0</formula>
    </cfRule>
    <cfRule type="expression" dxfId="2118" priority="6">
      <formula>K32&lt;0</formula>
    </cfRule>
  </conditionalFormatting>
  <conditionalFormatting sqref="Q7">
    <cfRule type="expression" dxfId="2117" priority="3">
      <formula>Q7&gt;0</formula>
    </cfRule>
    <cfRule type="expression" dxfId="2116" priority="4">
      <formula>Q7&lt;0</formula>
    </cfRule>
  </conditionalFormatting>
  <conditionalFormatting sqref="Q8">
    <cfRule type="expression" dxfId="2115" priority="1">
      <formula>Q8&gt;0</formula>
    </cfRule>
    <cfRule type="expression" dxfId="211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3" priority="41">
      <formula>F60&gt;0</formula>
    </cfRule>
    <cfRule type="expression" dxfId="2112" priority="42">
      <formula>F60&lt;0</formula>
    </cfRule>
  </conditionalFormatting>
  <conditionalFormatting sqref="Q7">
    <cfRule type="expression" dxfId="2111" priority="39">
      <formula>Q7&gt;0</formula>
    </cfRule>
    <cfRule type="expression" dxfId="2110" priority="40">
      <formula>Q7&lt;0</formula>
    </cfRule>
  </conditionalFormatting>
  <conditionalFormatting sqref="Q8">
    <cfRule type="expression" dxfId="2109" priority="37">
      <formula>Q8&gt;0</formula>
    </cfRule>
    <cfRule type="expression" dxfId="2108" priority="38">
      <formula>Q8&lt;0</formula>
    </cfRule>
  </conditionalFormatting>
  <conditionalFormatting sqref="F25:F29 F34:F59">
    <cfRule type="expression" dxfId="2107" priority="35">
      <formula>F25&gt;0</formula>
    </cfRule>
    <cfRule type="expression" dxfId="2106" priority="36">
      <formula>F25&lt;0</formula>
    </cfRule>
  </conditionalFormatting>
  <conditionalFormatting sqref="H25:H29 H34:H59">
    <cfRule type="expression" dxfId="2105" priority="33">
      <formula>H25&gt;0</formula>
    </cfRule>
    <cfRule type="expression" dxfId="2104" priority="34">
      <formula>H25&lt;0</formula>
    </cfRule>
  </conditionalFormatting>
  <conditionalFormatting sqref="F89:F110">
    <cfRule type="expression" dxfId="2103" priority="31">
      <formula>F89&gt;0</formula>
    </cfRule>
    <cfRule type="expression" dxfId="2102" priority="32">
      <formula>F89&lt;0</formula>
    </cfRule>
  </conditionalFormatting>
  <conditionalFormatting sqref="H89:H110">
    <cfRule type="expression" dxfId="2101" priority="29">
      <formula>H89&gt;0</formula>
    </cfRule>
    <cfRule type="expression" dxfId="2100" priority="30">
      <formula>H89&lt;0</formula>
    </cfRule>
  </conditionalFormatting>
  <conditionalFormatting sqref="Q10">
    <cfRule type="expression" dxfId="2099" priority="27">
      <formula>Q10&gt;0</formula>
    </cfRule>
    <cfRule type="expression" dxfId="2098" priority="28">
      <formula>Q10&lt;0</formula>
    </cfRule>
  </conditionalFormatting>
  <conditionalFormatting sqref="J25:J32 J34:J38">
    <cfRule type="expression" dxfId="2097" priority="25">
      <formula>J25&gt;0</formula>
    </cfRule>
    <cfRule type="expression" dxfId="2096" priority="26">
      <formula>J25&lt;0</formula>
    </cfRule>
  </conditionalFormatting>
  <conditionalFormatting sqref="K25:K30">
    <cfRule type="expression" dxfId="2095" priority="23">
      <formula>K25&gt;0</formula>
    </cfRule>
    <cfRule type="expression" dxfId="2094" priority="24">
      <formula>K25&lt;0</formula>
    </cfRule>
  </conditionalFormatting>
  <conditionalFormatting sqref="L25:L38">
    <cfRule type="expression" dxfId="2093" priority="21">
      <formula>L25&gt;0</formula>
    </cfRule>
    <cfRule type="expression" dxfId="2092" priority="22">
      <formula>L25&lt;0</formula>
    </cfRule>
  </conditionalFormatting>
  <conditionalFormatting sqref="F30:F33">
    <cfRule type="expression" dxfId="2091" priority="19">
      <formula>F30&gt;0</formula>
    </cfRule>
    <cfRule type="expression" dxfId="2090" priority="20">
      <formula>F30&lt;0</formula>
    </cfRule>
  </conditionalFormatting>
  <conditionalFormatting sqref="H30:H33">
    <cfRule type="expression" dxfId="2089" priority="17">
      <formula>H30&gt;0</formula>
    </cfRule>
    <cfRule type="expression" dxfId="2088" priority="18">
      <formula>H30&lt;0</formula>
    </cfRule>
  </conditionalFormatting>
  <conditionalFormatting sqref="L39:L44">
    <cfRule type="expression" dxfId="2087" priority="9">
      <formula>L39&gt;0</formula>
    </cfRule>
    <cfRule type="expression" dxfId="2086" priority="10">
      <formula>L39&lt;0</formula>
    </cfRule>
  </conditionalFormatting>
  <conditionalFormatting sqref="L45:L46">
    <cfRule type="expression" dxfId="2085" priority="7">
      <formula>L45&gt;0</formula>
    </cfRule>
    <cfRule type="expression" dxfId="2084" priority="8">
      <formula>L45&lt;0</formula>
    </cfRule>
  </conditionalFormatting>
  <conditionalFormatting sqref="L47">
    <cfRule type="expression" dxfId="2083" priority="5">
      <formula>L47&gt;0</formula>
    </cfRule>
    <cfRule type="expression" dxfId="2082" priority="6">
      <formula>L47&lt;0</formula>
    </cfRule>
  </conditionalFormatting>
  <conditionalFormatting sqref="L51">
    <cfRule type="expression" dxfId="2081" priority="3">
      <formula>L51&gt;0</formula>
    </cfRule>
    <cfRule type="expression" dxfId="2080" priority="4">
      <formula>L51&lt;0</formula>
    </cfRule>
  </conditionalFormatting>
  <conditionalFormatting sqref="L54">
    <cfRule type="expression" dxfId="2079" priority="1">
      <formula>L54&gt;0</formula>
    </cfRule>
    <cfRule type="expression" dxfId="207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617</v>
      </c>
      <c r="AJ2">
        <f>$Q$2*$Q$4</f>
        <v>4400</v>
      </c>
      <c r="AK2">
        <f ca="1">AJ2*EXP(-$X$2 * AI2/365.25)</f>
        <v>4400</v>
      </c>
      <c r="AM2" s="2">
        <f>Q10</f>
        <v>0</v>
      </c>
      <c r="AO2">
        <f ca="1" xml:space="preserve"> (SUM(AB:AB) - SUM(AE:AE) - SUM(AH:AH) - SUM(AK:AK))/SUM(AB:AB)</f>
        <v>2.4122628403965871E-2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8.8000000000000007</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4400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-633.81000000000131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-633.81000000000131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-0.12591059257302145</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1.8181818181818181E-2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9.2631578947368425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9.6800000000000015</v>
      </c>
      <c r="W21" s="132"/>
    </row>
    <row r="22" spans="1:34" x14ac:dyDescent="0.25">
      <c r="O22" s="79">
        <v>1.0900000000000001</v>
      </c>
      <c r="P22" s="79">
        <f t="shared" ref="P22:P41" si="12">O22*$Q$4</f>
        <v>9.5920000000000023</v>
      </c>
      <c r="W22" s="132"/>
    </row>
    <row r="23" spans="1:34" x14ac:dyDescent="0.25">
      <c r="O23" s="79">
        <v>1.08</v>
      </c>
      <c r="P23" s="79">
        <f t="shared" si="12"/>
        <v>9.5040000000000013</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9.4160000000000021</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9.3280000000000012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9.240000000000002</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9.152000000000001</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9.0640000000000018</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8.9760000000000009</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8.8880000000000017</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8.8000000000000007</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8.7119999999999997</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8.6240000000000006</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8.5359999999999996</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8.4480000000000004</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8.36</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8.2720000000000002</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8.1840000000000011</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8.0960000000000019</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8.0080000000000009</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7.9200000000000008</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59" priority="33">
      <formula>F7&gt;0</formula>
    </cfRule>
    <cfRule type="expression" dxfId="2958" priority="34">
      <formula>F7&lt;0</formula>
    </cfRule>
  </conditionalFormatting>
  <conditionalFormatting sqref="Q8">
    <cfRule type="expression" dxfId="2957" priority="31">
      <formula>Q8&gt;0</formula>
    </cfRule>
    <cfRule type="expression" dxfId="2956" priority="32">
      <formula>Q8&lt;0</formula>
    </cfRule>
  </conditionalFormatting>
  <conditionalFormatting sqref="F25:F30">
    <cfRule type="expression" dxfId="2955" priority="29">
      <formula>F25&gt;0</formula>
    </cfRule>
    <cfRule type="expression" dxfId="2954" priority="30">
      <formula>F25&lt;0</formula>
    </cfRule>
  </conditionalFormatting>
  <conditionalFormatting sqref="H25:H30">
    <cfRule type="expression" dxfId="2953" priority="27">
      <formula>H25&gt;0</formula>
    </cfRule>
    <cfRule type="expression" dxfId="2952" priority="28">
      <formula>H25&lt;0</formula>
    </cfRule>
  </conditionalFormatting>
  <conditionalFormatting sqref="F93:F114">
    <cfRule type="expression" dxfId="2951" priority="25">
      <formula>F93&gt;0</formula>
    </cfRule>
    <cfRule type="expression" dxfId="2950" priority="26">
      <formula>F93&lt;0</formula>
    </cfRule>
  </conditionalFormatting>
  <conditionalFormatting sqref="H93:H114">
    <cfRule type="expression" dxfId="2949" priority="23">
      <formula>H93&gt;0</formula>
    </cfRule>
    <cfRule type="expression" dxfId="2948" priority="24">
      <formula>H93&lt;0</formula>
    </cfRule>
  </conditionalFormatting>
  <conditionalFormatting sqref="Q10">
    <cfRule type="expression" dxfId="2947" priority="21">
      <formula>Q10&gt;0</formula>
    </cfRule>
    <cfRule type="expression" dxfId="2946" priority="22">
      <formula>Q10&lt;0</formula>
    </cfRule>
  </conditionalFormatting>
  <conditionalFormatting sqref="J25:J38">
    <cfRule type="expression" dxfId="2945" priority="19">
      <formula>J25&gt;0</formula>
    </cfRule>
    <cfRule type="expression" dxfId="2944" priority="20">
      <formula>J25&lt;0</formula>
    </cfRule>
  </conditionalFormatting>
  <conditionalFormatting sqref="K25:K38">
    <cfRule type="expression" dxfId="2943" priority="17">
      <formula>K25&gt;0</formula>
    </cfRule>
    <cfRule type="expression" dxfId="2942" priority="18">
      <formula>K25&lt;0</formula>
    </cfRule>
  </conditionalFormatting>
  <conditionalFormatting sqref="L25:L38">
    <cfRule type="expression" dxfId="2941" priority="15">
      <formula>L25&gt;0</formula>
    </cfRule>
    <cfRule type="expression" dxfId="2940"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39" priority="13">
      <formula>F31&gt;0</formula>
    </cfRule>
    <cfRule type="expression" dxfId="2938" priority="14">
      <formula>F31&lt;0</formula>
    </cfRule>
  </conditionalFormatting>
  <conditionalFormatting sqref="H31:H33">
    <cfRule type="expression" dxfId="2937" priority="11">
      <formula>H31&gt;0</formula>
    </cfRule>
    <cfRule type="expression" dxfId="2936" priority="12">
      <formula>H31&lt;0</formula>
    </cfRule>
  </conditionalFormatting>
  <conditionalFormatting sqref="J61">
    <cfRule type="expression" dxfId="2935" priority="9">
      <formula>J61&gt;0</formula>
    </cfRule>
    <cfRule type="expression" dxfId="2934" priority="10">
      <formula>J61&lt;0</formula>
    </cfRule>
  </conditionalFormatting>
  <conditionalFormatting sqref="J62">
    <cfRule type="expression" dxfId="2933" priority="7">
      <formula>J62&gt;0</formula>
    </cfRule>
    <cfRule type="expression" dxfId="2932" priority="8">
      <formula>J62&lt;0</formula>
    </cfRule>
  </conditionalFormatting>
  <conditionalFormatting sqref="H65:H66 F65:F66">
    <cfRule type="expression" dxfId="2931" priority="5">
      <formula>F65&gt;0</formula>
    </cfRule>
    <cfRule type="expression" dxfId="2930" priority="6">
      <formula>F65&lt;0</formula>
    </cfRule>
  </conditionalFormatting>
  <conditionalFormatting sqref="H64 F64">
    <cfRule type="expression" dxfId="2929" priority="3">
      <formula>F64&gt;0</formula>
    </cfRule>
    <cfRule type="expression" dxfId="2928" priority="4">
      <formula>F64&lt;0</formula>
    </cfRule>
  </conditionalFormatting>
  <conditionalFormatting sqref="F63 H63">
    <cfRule type="expression" dxfId="2927" priority="1">
      <formula>F63&gt;0</formula>
    </cfRule>
    <cfRule type="expression" dxfId="292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61.07</v>
      </c>
      <c r="R4" s="420">
        <v>5.4199999999999998E-2</v>
      </c>
      <c r="W4" s="132"/>
    </row>
    <row r="5" spans="1:23" x14ac:dyDescent="0.25">
      <c r="B5" s="70"/>
      <c r="C5" s="4"/>
      <c r="D5" s="3"/>
      <c r="E5" s="3"/>
      <c r="F5" s="3"/>
      <c r="G5" s="70"/>
      <c r="H5" s="159"/>
      <c r="I5" s="3"/>
      <c r="J5" s="3"/>
      <c r="K5" s="3"/>
      <c r="L5" s="4"/>
      <c r="M5" s="4"/>
      <c r="O5" s="11" t="s">
        <v>67</v>
      </c>
      <c r="Q5" s="3">
        <f>Q4*Q2</f>
        <v>6107</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1951.4999999999927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910.77999999999884</v>
      </c>
      <c r="T8" s="1"/>
      <c r="U8" t="s">
        <v>791</v>
      </c>
      <c r="W8" s="132"/>
    </row>
    <row r="9" spans="1:23" x14ac:dyDescent="0.25">
      <c r="G9" s="4"/>
      <c r="H9" s="159"/>
      <c r="I9" s="3"/>
      <c r="J9" s="3"/>
      <c r="K9" s="3"/>
      <c r="L9" s="4"/>
      <c r="M9" s="4"/>
      <c r="O9" s="11" t="s">
        <v>204</v>
      </c>
      <c r="Q9" s="132">
        <f>IF(Q2=0, 0, Q8/Q6)</f>
        <v>0.17527741319651566</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17.85672514619883</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67.177000000000007</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66.566299999999998</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65.955600000000004</v>
      </c>
      <c r="Q19" s="2"/>
      <c r="T19" s="1">
        <v>43228</v>
      </c>
      <c r="U19" t="s">
        <v>82</v>
      </c>
      <c r="W19" s="132"/>
    </row>
    <row r="20" spans="1:23" x14ac:dyDescent="0.25">
      <c r="O20" s="79">
        <v>1.07</v>
      </c>
      <c r="P20" s="79">
        <f t="shared" si="0"/>
        <v>65.34490000000001</v>
      </c>
      <c r="Q20" s="2"/>
      <c r="W20" s="132"/>
    </row>
    <row r="21" spans="1:23" x14ac:dyDescent="0.25">
      <c r="O21" s="79">
        <v>1.06</v>
      </c>
      <c r="P21" s="79">
        <f t="shared" si="0"/>
        <v>64.734200000000001</v>
      </c>
      <c r="Q21" s="2"/>
      <c r="T21" s="1">
        <v>43283</v>
      </c>
      <c r="U21" t="s">
        <v>1118</v>
      </c>
      <c r="W21" s="132"/>
    </row>
    <row r="22" spans="1:23" x14ac:dyDescent="0.25">
      <c r="O22" s="79">
        <v>1.05</v>
      </c>
      <c r="P22" s="79">
        <f t="shared" si="0"/>
        <v>64.123500000000007</v>
      </c>
      <c r="Q22" s="2"/>
      <c r="W22" s="132"/>
    </row>
    <row r="23" spans="1:23" x14ac:dyDescent="0.25">
      <c r="O23" s="79">
        <v>1.04</v>
      </c>
      <c r="P23" s="79">
        <f t="shared" si="0"/>
        <v>63.512800000000006</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62.902100000000004</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62.291400000000003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61.680700000000002</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61.07</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60.459299999999999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59.848599999999998</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59.237899999999996</v>
      </c>
      <c r="W30" s="132"/>
    </row>
    <row r="31" spans="1:23" x14ac:dyDescent="0.25">
      <c r="A31" s="4"/>
      <c r="B31" s="162"/>
      <c r="C31" s="10"/>
      <c r="D31" s="39"/>
      <c r="E31" s="39"/>
      <c r="F31" s="39"/>
      <c r="G31" s="39"/>
      <c r="H31" s="177"/>
      <c r="I31" s="39"/>
      <c r="J31" s="39"/>
      <c r="K31" s="39"/>
      <c r="L31" s="39"/>
      <c r="M31" s="39"/>
      <c r="O31" s="79">
        <v>0.96</v>
      </c>
      <c r="P31" s="79">
        <f t="shared" si="0"/>
        <v>58.627199999999995</v>
      </c>
      <c r="W31" s="132"/>
    </row>
    <row r="32" spans="1:23" x14ac:dyDescent="0.25">
      <c r="A32" s="4"/>
      <c r="B32" s="162"/>
      <c r="C32" s="10"/>
      <c r="D32" s="39"/>
      <c r="E32" s="39"/>
      <c r="F32" s="39"/>
      <c r="G32" s="39"/>
      <c r="H32" s="177"/>
      <c r="I32" s="39"/>
      <c r="J32" s="39"/>
      <c r="K32" s="39"/>
      <c r="L32" s="39"/>
      <c r="M32" s="39"/>
      <c r="O32" s="79">
        <v>0.95</v>
      </c>
      <c r="P32" s="79">
        <f t="shared" si="0"/>
        <v>58.016500000000001</v>
      </c>
      <c r="W32" s="132"/>
    </row>
    <row r="33" spans="1:23" x14ac:dyDescent="0.25">
      <c r="A33" s="4"/>
      <c r="B33" s="162"/>
      <c r="C33" s="10"/>
      <c r="D33" s="39"/>
      <c r="E33" s="39"/>
      <c r="F33" s="39"/>
      <c r="G33" s="39"/>
      <c r="H33" s="177"/>
      <c r="I33" s="39"/>
      <c r="J33" s="39"/>
      <c r="K33" s="39"/>
      <c r="L33" s="39"/>
      <c r="M33" s="39"/>
      <c r="O33" s="79">
        <v>0.94</v>
      </c>
      <c r="P33" s="79">
        <f t="shared" si="0"/>
        <v>57.405799999999999</v>
      </c>
      <c r="W33" s="132"/>
    </row>
    <row r="34" spans="1:23" x14ac:dyDescent="0.25">
      <c r="A34" s="4"/>
      <c r="B34" s="162"/>
      <c r="C34" s="10"/>
      <c r="D34" s="39"/>
      <c r="E34" s="39"/>
      <c r="F34" s="39"/>
      <c r="G34" s="39"/>
      <c r="H34" s="177"/>
      <c r="I34" s="39"/>
      <c r="J34" s="39"/>
      <c r="K34" s="39"/>
      <c r="L34" s="39"/>
      <c r="M34" s="39"/>
      <c r="O34" s="79">
        <v>0.93</v>
      </c>
      <c r="P34" s="79">
        <f t="shared" si="0"/>
        <v>56.795100000000005</v>
      </c>
      <c r="W34" s="132"/>
    </row>
    <row r="35" spans="1:23" x14ac:dyDescent="0.25">
      <c r="A35" s="4"/>
      <c r="B35" s="162"/>
      <c r="C35" s="10"/>
      <c r="D35" s="39"/>
      <c r="E35" s="39"/>
      <c r="F35" s="39"/>
      <c r="G35" s="39"/>
      <c r="H35" s="177"/>
      <c r="I35" s="39"/>
      <c r="J35" s="39"/>
      <c r="K35" s="39"/>
      <c r="L35" s="39"/>
      <c r="M35" s="39"/>
      <c r="O35" s="79">
        <v>0.92</v>
      </c>
      <c r="P35" s="79">
        <f t="shared" si="0"/>
        <v>56.184400000000004</v>
      </c>
      <c r="W35" s="132"/>
    </row>
    <row r="36" spans="1:23" x14ac:dyDescent="0.25">
      <c r="A36" s="4"/>
      <c r="B36" s="162"/>
      <c r="C36" s="10"/>
      <c r="D36" s="39"/>
      <c r="E36" s="39"/>
      <c r="F36" s="39"/>
      <c r="G36" s="39"/>
      <c r="H36" s="177"/>
      <c r="I36" s="39"/>
      <c r="J36" s="39"/>
      <c r="K36" s="39"/>
      <c r="L36" s="39"/>
      <c r="M36" s="39"/>
      <c r="O36" s="79">
        <v>0.91</v>
      </c>
      <c r="P36" s="79">
        <f t="shared" si="0"/>
        <v>55.573700000000002</v>
      </c>
      <c r="W36" s="132"/>
    </row>
    <row r="37" spans="1:23" x14ac:dyDescent="0.25">
      <c r="A37" s="4"/>
      <c r="B37" s="162"/>
      <c r="C37" s="10"/>
      <c r="D37" s="39"/>
      <c r="E37" s="39"/>
      <c r="F37" s="39"/>
      <c r="G37" s="39"/>
      <c r="H37" s="177"/>
      <c r="I37" s="39"/>
      <c r="J37" s="39"/>
      <c r="K37" s="39"/>
      <c r="L37" s="39"/>
      <c r="M37" s="39"/>
      <c r="O37" s="79">
        <v>0.9</v>
      </c>
      <c r="P37" s="79">
        <f t="shared" si="0"/>
        <v>54.963000000000001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17" priority="71">
      <formula>Q7&gt;0</formula>
    </cfRule>
    <cfRule type="expression" dxfId="1316" priority="72">
      <formula>Q7&lt;0</formula>
    </cfRule>
  </conditionalFormatting>
  <conditionalFormatting sqref="Q8">
    <cfRule type="expression" dxfId="1315" priority="69">
      <formula>Q8&gt;0</formula>
    </cfRule>
    <cfRule type="expression" dxfId="1314" priority="70">
      <formula>Q8&lt;0</formula>
    </cfRule>
  </conditionalFormatting>
  <conditionalFormatting sqref="F27 F29 F31:F38">
    <cfRule type="expression" dxfId="1313" priority="67">
      <formula>F27&gt;0</formula>
    </cfRule>
    <cfRule type="expression" dxfId="1312" priority="68">
      <formula>F27&lt;0</formula>
    </cfRule>
  </conditionalFormatting>
  <conditionalFormatting sqref="H29:H38">
    <cfRule type="expression" dxfId="1311" priority="65">
      <formula>H29&gt;0</formula>
    </cfRule>
    <cfRule type="expression" dxfId="1310" priority="66">
      <formula>H29&lt;0</formula>
    </cfRule>
  </conditionalFormatting>
  <conditionalFormatting sqref="H25:H27">
    <cfRule type="expression" dxfId="1309" priority="45">
      <formula>H25&gt;0</formula>
    </cfRule>
    <cfRule type="expression" dxfId="1308" priority="46">
      <formula>H25&lt;0</formula>
    </cfRule>
  </conditionalFormatting>
  <conditionalFormatting sqref="Q10">
    <cfRule type="expression" dxfId="1307" priority="59">
      <formula>Q10&gt;0</formula>
    </cfRule>
    <cfRule type="expression" dxfId="1306" priority="60">
      <formula>Q10&lt;0</formula>
    </cfRule>
  </conditionalFormatting>
  <conditionalFormatting sqref="F25:F26">
    <cfRule type="expression" dxfId="1305" priority="47">
      <formula>F25&gt;0</formula>
    </cfRule>
    <cfRule type="expression" dxfId="1304" priority="48">
      <formula>F25&lt;0</formula>
    </cfRule>
  </conditionalFormatting>
  <conditionalFormatting sqref="J65:K72">
    <cfRule type="expression" dxfId="1303" priority="41">
      <formula>J65&gt;0</formula>
    </cfRule>
    <cfRule type="expression" dxfId="1302" priority="42">
      <formula>J65&lt;0</formula>
    </cfRule>
  </conditionalFormatting>
  <conditionalFormatting sqref="F65:F83 F89">
    <cfRule type="expression" dxfId="1301" priority="39">
      <formula>F65&gt;0</formula>
    </cfRule>
    <cfRule type="expression" dxfId="1300" priority="40">
      <formula>F65&lt;0</formula>
    </cfRule>
  </conditionalFormatting>
  <conditionalFormatting sqref="H65:H83 H89">
    <cfRule type="expression" dxfId="1299" priority="37">
      <formula>H65&gt;0</formula>
    </cfRule>
    <cfRule type="expression" dxfId="1298" priority="38">
      <formula>H65&lt;0</formula>
    </cfRule>
  </conditionalFormatting>
  <conditionalFormatting sqref="J76:J78">
    <cfRule type="expression" dxfId="1297" priority="35">
      <formula>J76&gt;0</formula>
    </cfRule>
    <cfRule type="expression" dxfId="1296" priority="36">
      <formula>J76&lt;0</formula>
    </cfRule>
  </conditionalFormatting>
  <conditionalFormatting sqref="K76:K78">
    <cfRule type="expression" dxfId="1295" priority="33">
      <formula>K76&gt;0</formula>
    </cfRule>
    <cfRule type="expression" dxfId="1294" priority="34">
      <formula>K76&lt;0</formula>
    </cfRule>
  </conditionalFormatting>
  <conditionalFormatting sqref="L65:L78">
    <cfRule type="expression" dxfId="1293" priority="31">
      <formula>L65&gt;0</formula>
    </cfRule>
    <cfRule type="expression" dxfId="1292" priority="32">
      <formula>L65&lt;0</formula>
    </cfRule>
  </conditionalFormatting>
  <conditionalFormatting sqref="F84:F88">
    <cfRule type="expression" dxfId="1291" priority="29">
      <formula>F84&gt;0</formula>
    </cfRule>
    <cfRule type="expression" dxfId="1290" priority="30">
      <formula>F84&lt;0</formula>
    </cfRule>
  </conditionalFormatting>
  <conditionalFormatting sqref="H84:H88">
    <cfRule type="expression" dxfId="1289" priority="27">
      <formula>H84&gt;0</formula>
    </cfRule>
    <cfRule type="expression" dxfId="1288" priority="28">
      <formula>H84&lt;0</formula>
    </cfRule>
  </conditionalFormatting>
  <conditionalFormatting sqref="M65:M78">
    <cfRule type="expression" dxfId="1287" priority="25">
      <formula>M65&gt;0</formula>
    </cfRule>
    <cfRule type="expression" dxfId="1286" priority="26">
      <formula>M65&lt;0</formula>
    </cfRule>
  </conditionalFormatting>
  <conditionalFormatting sqref="M26:M31">
    <cfRule type="expression" dxfId="1285" priority="23">
      <formula>M26&gt;0</formula>
    </cfRule>
    <cfRule type="expression" dxfId="1284" priority="24">
      <formula>M26&lt;0</formula>
    </cfRule>
  </conditionalFormatting>
  <conditionalFormatting sqref="F93:F105">
    <cfRule type="expression" dxfId="1283" priority="21">
      <formula>F93&gt;0</formula>
    </cfRule>
    <cfRule type="expression" dxfId="1282" priority="22">
      <formula>F93&lt;0</formula>
    </cfRule>
  </conditionalFormatting>
  <conditionalFormatting sqref="H93:H105">
    <cfRule type="expression" dxfId="1281" priority="19">
      <formula>H93&gt;0</formula>
    </cfRule>
    <cfRule type="expression" dxfId="1280" priority="20">
      <formula>H93&lt;0</formula>
    </cfRule>
  </conditionalFormatting>
  <conditionalFormatting sqref="H92">
    <cfRule type="expression" dxfId="1279" priority="15">
      <formula>H92&gt;0</formula>
    </cfRule>
    <cfRule type="expression" dxfId="1278" priority="16">
      <formula>H92&lt;0</formula>
    </cfRule>
  </conditionalFormatting>
  <conditionalFormatting sqref="F92">
    <cfRule type="expression" dxfId="1277" priority="17">
      <formula>F92&gt;0</formula>
    </cfRule>
    <cfRule type="expression" dxfId="1276" priority="18">
      <formula>F92&lt;0</formula>
    </cfRule>
  </conditionalFormatting>
  <conditionalFormatting sqref="M93:M98">
    <cfRule type="expression" dxfId="1275" priority="13">
      <formula>M93&gt;0</formula>
    </cfRule>
    <cfRule type="expression" dxfId="1274" priority="14">
      <formula>M93&lt;0</formula>
    </cfRule>
  </conditionalFormatting>
  <conditionalFormatting sqref="K25:K27">
    <cfRule type="expression" dxfId="1273" priority="11">
      <formula>K25&gt;0</formula>
    </cfRule>
    <cfRule type="expression" dxfId="1272" priority="12">
      <formula>K25&lt;0</formula>
    </cfRule>
  </conditionalFormatting>
  <conditionalFormatting sqref="K28">
    <cfRule type="expression" dxfId="1271" priority="9">
      <formula>K28&gt;0</formula>
    </cfRule>
    <cfRule type="expression" dxfId="1270" priority="10">
      <formula>K28&lt;0</formula>
    </cfRule>
  </conditionalFormatting>
  <conditionalFormatting sqref="H28">
    <cfRule type="expression" dxfId="1269" priority="5">
      <formula>H28&gt;0</formula>
    </cfRule>
    <cfRule type="expression" dxfId="1268" priority="6">
      <formula>H28&lt;0</formula>
    </cfRule>
  </conditionalFormatting>
  <conditionalFormatting sqref="F28">
    <cfRule type="expression" dxfId="1267" priority="7">
      <formula>F28&gt;0</formula>
    </cfRule>
    <cfRule type="expression" dxfId="1266" priority="8">
      <formula>F28&lt;0</formula>
    </cfRule>
  </conditionalFormatting>
  <conditionalFormatting sqref="K29:K30">
    <cfRule type="expression" dxfId="1265" priority="3">
      <formula>K29&gt;0</formula>
    </cfRule>
    <cfRule type="expression" dxfId="1264" priority="4">
      <formula>K29&lt;0</formula>
    </cfRule>
  </conditionalFormatting>
  <conditionalFormatting sqref="F30">
    <cfRule type="expression" dxfId="1263" priority="1">
      <formula>F30&gt;0</formula>
    </cfRule>
    <cfRule type="expression" dxfId="1262"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48.81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9762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947.74000000000524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947.74000000000524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0.10752349034405673</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2.6633886498668307E-2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SUM(H2:H9)</f>
        <v>756</v>
      </c>
      <c r="I18" s="18"/>
      <c r="J18" s="18"/>
      <c r="K18" s="18">
        <f>SUM(K2:K9)</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53.69100000000001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53.202900000000007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52.714800000000004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52.226700000000008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51.738600000000005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51.250500000000002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50.762400000000007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50.274300000000004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49.786200000000001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49.298100000000005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48.81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48.321899999999999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47.833800000000004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47.345700000000001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46.857599999999998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46.369500000000002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45.881399999999999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45.393300000000004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44.905200000000001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44.417100000000005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43.929000000000002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7" priority="39">
      <formula>F7&gt;0</formula>
    </cfRule>
    <cfRule type="expression" dxfId="2076" priority="40">
      <formula>F7&lt;0</formula>
    </cfRule>
  </conditionalFormatting>
  <conditionalFormatting sqref="Q8">
    <cfRule type="expression" dxfId="2075" priority="37">
      <formula>Q8&gt;0</formula>
    </cfRule>
    <cfRule type="expression" dxfId="2074" priority="38">
      <formula>Q8&lt;0</formula>
    </cfRule>
  </conditionalFormatting>
  <conditionalFormatting sqref="Q10">
    <cfRule type="expression" dxfId="2073" priority="31">
      <formula>Q10&gt;0</formula>
    </cfRule>
    <cfRule type="expression" dxfId="2072" priority="32">
      <formula>Q10&lt;0</formula>
    </cfRule>
  </conditionalFormatting>
  <conditionalFormatting sqref="J27:J35">
    <cfRule type="expression" dxfId="2071" priority="29">
      <formula>J27&gt;0</formula>
    </cfRule>
    <cfRule type="expression" dxfId="2070" priority="30">
      <formula>J27&lt;0</formula>
    </cfRule>
  </conditionalFormatting>
  <conditionalFormatting sqref="K27:K38">
    <cfRule type="expression" dxfId="2069" priority="27">
      <formula>K27&gt;0</formula>
    </cfRule>
    <cfRule type="expression" dxfId="2068" priority="28">
      <formula>K27&lt;0</formula>
    </cfRule>
  </conditionalFormatting>
  <conditionalFormatting sqref="L27:L38">
    <cfRule type="expression" dxfId="2067" priority="25">
      <formula>L27&gt;0</formula>
    </cfRule>
    <cfRule type="expression" dxfId="2066" priority="26">
      <formula>L27&lt;0</formula>
    </cfRule>
  </conditionalFormatting>
  <conditionalFormatting sqref="F95:F116">
    <cfRule type="expression" dxfId="2065" priority="23">
      <formula>F95&gt;0</formula>
    </cfRule>
    <cfRule type="expression" dxfId="2064" priority="24">
      <formula>F95&lt;0</formula>
    </cfRule>
  </conditionalFormatting>
  <conditionalFormatting sqref="H95:H116">
    <cfRule type="expression" dxfId="2063" priority="21">
      <formula>H95&gt;0</formula>
    </cfRule>
    <cfRule type="expression" dxfId="2062" priority="22">
      <formula>H95&lt;0</formula>
    </cfRule>
  </conditionalFormatting>
  <conditionalFormatting sqref="J95:J108">
    <cfRule type="expression" dxfId="2061" priority="19">
      <formula>J95&gt;0</formula>
    </cfRule>
    <cfRule type="expression" dxfId="2060" priority="20">
      <formula>J95&lt;0</formula>
    </cfRule>
  </conditionalFormatting>
  <conditionalFormatting sqref="K95:K108">
    <cfRule type="expression" dxfId="2059" priority="17">
      <formula>K95&gt;0</formula>
    </cfRule>
    <cfRule type="expression" dxfId="2058" priority="18">
      <formula>K95&lt;0</formula>
    </cfRule>
  </conditionalFormatting>
  <conditionalFormatting sqref="L95:L108">
    <cfRule type="expression" dxfId="2057" priority="15">
      <formula>L95&gt;0</formula>
    </cfRule>
    <cfRule type="expression" dxfId="2056" priority="16">
      <formula>L95&lt;0</formula>
    </cfRule>
  </conditionalFormatting>
  <conditionalFormatting sqref="F29">
    <cfRule type="expression" dxfId="2055" priority="13">
      <formula>F29&gt;0</formula>
    </cfRule>
    <cfRule type="expression" dxfId="2054" priority="14">
      <formula>F29&lt;0</formula>
    </cfRule>
  </conditionalFormatting>
  <conditionalFormatting sqref="H29">
    <cfRule type="expression" dxfId="2053" priority="11">
      <formula>H29&gt;0</formula>
    </cfRule>
    <cfRule type="expression" dxfId="2052" priority="12">
      <formula>H29&lt;0</formula>
    </cfRule>
  </conditionalFormatting>
  <conditionalFormatting sqref="F25:F28 H25:H28">
    <cfRule type="expression" dxfId="2051" priority="7">
      <formula>F25&gt;0</formula>
    </cfRule>
    <cfRule type="expression" dxfId="2050" priority="8">
      <formula>F25&lt;0</formula>
    </cfRule>
  </conditionalFormatting>
  <conditionalFormatting sqref="H67:H68 F67:F68">
    <cfRule type="expression" dxfId="2049" priority="5">
      <formula>F67&gt;0</formula>
    </cfRule>
    <cfRule type="expression" dxfId="2048" priority="6">
      <formula>F67&lt;0</formula>
    </cfRule>
  </conditionalFormatting>
  <conditionalFormatting sqref="H65:H66 F65:F66">
    <cfRule type="expression" dxfId="2047" priority="3">
      <formula>F65&gt;0</formula>
    </cfRule>
    <cfRule type="expression" dxfId="2046" priority="4">
      <formula>F65&lt;0</formula>
    </cfRule>
  </conditionalFormatting>
  <conditionalFormatting sqref="H64 F64">
    <cfRule type="expression" dxfId="2045" priority="1">
      <formula>F64&gt;0</formula>
    </cfRule>
    <cfRule type="expression" dxfId="204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K3" sqref="K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40</v>
      </c>
      <c r="T2" s="1"/>
      <c r="U2" t="s">
        <v>1276</v>
      </c>
    </row>
    <row r="3" spans="1:21" x14ac:dyDescent="0.25">
      <c r="A3" s="22" t="s">
        <v>71</v>
      </c>
      <c r="B3" s="70">
        <v>43679</v>
      </c>
      <c r="C3" s="4">
        <v>30</v>
      </c>
      <c r="D3" s="3">
        <v>118.68</v>
      </c>
      <c r="E3" s="3">
        <v>0</v>
      </c>
      <c r="F3" s="3">
        <f>C3*D3+E3</f>
        <v>3560.4</v>
      </c>
      <c r="G3" s="70"/>
      <c r="H3" s="159"/>
      <c r="I3" s="3"/>
      <c r="J3" s="3"/>
      <c r="K3" s="3"/>
      <c r="L3" s="4"/>
      <c r="M3" s="4"/>
      <c r="O3" s="11" t="s">
        <v>58</v>
      </c>
      <c r="Q3" s="176">
        <f>IF(Q2=0, Q4, (F18-K18-M18)/Q2)</f>
        <v>117.05075000000002</v>
      </c>
      <c r="T3" s="1"/>
      <c r="U3" s="22"/>
    </row>
    <row r="4" spans="1:21" x14ac:dyDescent="0.25">
      <c r="B4" s="399">
        <v>43711</v>
      </c>
      <c r="C4" s="7">
        <v>10</v>
      </c>
      <c r="D4" s="43">
        <v>117.36</v>
      </c>
      <c r="E4" s="43">
        <v>0</v>
      </c>
      <c r="F4" s="43">
        <f>C4*D4+E4</f>
        <v>1173.5999999999999</v>
      </c>
      <c r="G4" s="70"/>
      <c r="H4" s="159"/>
      <c r="I4" s="3"/>
      <c r="J4" s="3"/>
      <c r="K4" s="3"/>
      <c r="L4" s="4"/>
      <c r="M4" s="4"/>
      <c r="O4" s="11" t="s">
        <v>66</v>
      </c>
      <c r="Q4" s="53">
        <v>124.69</v>
      </c>
      <c r="R4" s="420">
        <v>-2.4299999999999999E-2</v>
      </c>
      <c r="T4" s="688"/>
      <c r="U4" s="30"/>
    </row>
    <row r="5" spans="1:21" x14ac:dyDescent="0.25">
      <c r="B5" s="70"/>
      <c r="C5" s="4"/>
      <c r="D5" s="3"/>
      <c r="E5" s="3"/>
      <c r="F5" s="3"/>
      <c r="G5" s="4"/>
      <c r="H5" s="159"/>
      <c r="I5" s="3"/>
      <c r="J5" s="3"/>
      <c r="K5" s="3"/>
      <c r="L5" s="4"/>
      <c r="M5" s="4"/>
      <c r="O5" s="11" t="s">
        <v>67</v>
      </c>
      <c r="Q5" s="3">
        <f>Q4*Q2</f>
        <v>4987.6000000000004</v>
      </c>
      <c r="T5" s="1"/>
    </row>
    <row r="6" spans="1:21" x14ac:dyDescent="0.25">
      <c r="B6" s="70"/>
      <c r="C6" s="4"/>
      <c r="D6" s="3"/>
      <c r="E6" s="3"/>
      <c r="F6" s="3"/>
      <c r="G6" s="4"/>
      <c r="H6" s="159"/>
      <c r="I6" s="3"/>
      <c r="J6" s="3"/>
      <c r="K6" s="3"/>
      <c r="L6" s="4"/>
      <c r="M6" s="4"/>
      <c r="O6" s="11" t="s">
        <v>64</v>
      </c>
      <c r="Q6" s="2">
        <f>Q3*Q2</f>
        <v>4682.0300000000007</v>
      </c>
    </row>
    <row r="7" spans="1:21" x14ac:dyDescent="0.25">
      <c r="B7" s="70"/>
      <c r="C7" s="4"/>
      <c r="D7" s="3"/>
      <c r="E7" s="3"/>
      <c r="F7" s="3"/>
      <c r="G7" s="4"/>
      <c r="H7" s="159"/>
      <c r="I7" s="3"/>
      <c r="J7" s="3"/>
      <c r="K7" s="3"/>
      <c r="L7" s="4"/>
      <c r="M7" s="4"/>
      <c r="O7" s="11" t="s">
        <v>177</v>
      </c>
      <c r="Q7" s="2">
        <f>Q10+Q8</f>
        <v>1453.3999999999996</v>
      </c>
      <c r="R7">
        <v>30</v>
      </c>
    </row>
    <row r="8" spans="1:21" x14ac:dyDescent="0.25">
      <c r="B8" s="70"/>
      <c r="C8" s="4"/>
      <c r="D8" s="3"/>
      <c r="E8" s="3"/>
      <c r="F8" s="3"/>
      <c r="G8" s="4"/>
      <c r="H8" s="159"/>
      <c r="I8" s="3"/>
      <c r="J8" s="3"/>
      <c r="K8" s="3"/>
      <c r="L8" s="4"/>
      <c r="M8" s="4"/>
      <c r="O8" s="11" t="s">
        <v>179</v>
      </c>
      <c r="P8" s="33"/>
      <c r="Q8" s="2">
        <f>K18+M18-F18+Q2*Q4</f>
        <v>305.56999999999971</v>
      </c>
      <c r="T8" s="1"/>
    </row>
    <row r="9" spans="1:21" x14ac:dyDescent="0.25">
      <c r="B9" s="4"/>
      <c r="C9" s="4"/>
      <c r="D9" s="3"/>
      <c r="E9" s="3"/>
      <c r="F9" s="3"/>
      <c r="G9" s="4"/>
      <c r="H9" s="159"/>
      <c r="I9" s="3"/>
      <c r="J9" s="3"/>
      <c r="K9" s="3"/>
      <c r="L9" s="4"/>
      <c r="M9" s="4"/>
      <c r="O9" s="11" t="s">
        <v>204</v>
      </c>
      <c r="Q9" s="132">
        <f>IF(Q2=0, 0, Q8/Q6)</f>
        <v>6.5264425900731018E-2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9.2645761488491466E-3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137.15900000000002</v>
      </c>
    </row>
    <row r="18" spans="1:16" x14ac:dyDescent="0.25">
      <c r="A18" s="31" t="s">
        <v>81</v>
      </c>
      <c r="B18" s="14"/>
      <c r="C18" s="14">
        <f>SUM(C2:C8)</f>
        <v>50</v>
      </c>
      <c r="D18" s="18"/>
      <c r="E18" s="18"/>
      <c r="F18" s="18">
        <f>SUM(F2:F8)</f>
        <v>5920.8000000000011</v>
      </c>
      <c r="G18" s="14"/>
      <c r="H18" s="69">
        <f>SUM(H2:H5)</f>
        <v>10</v>
      </c>
      <c r="I18" s="18"/>
      <c r="J18" s="18"/>
      <c r="K18" s="18">
        <f>SUM(K2:K5)</f>
        <v>1238.77</v>
      </c>
      <c r="L18" s="14"/>
      <c r="M18" s="18">
        <f>SUM(M2:M10)</f>
        <v>0</v>
      </c>
      <c r="O18" s="79">
        <v>1.0900000000000001</v>
      </c>
      <c r="P18" s="79">
        <f t="shared" ref="P18:P37" si="0">O18*$Q$4</f>
        <v>135.91210000000001</v>
      </c>
    </row>
    <row r="19" spans="1:16" ht="15.75" thickBot="1" x14ac:dyDescent="0.3">
      <c r="A19" s="275" t="s">
        <v>191</v>
      </c>
      <c r="B19" s="276"/>
      <c r="C19" s="277">
        <f>SumByColor($A$19,C2:C17)</f>
        <v>10</v>
      </c>
      <c r="D19" s="277"/>
      <c r="E19" s="277"/>
      <c r="F19" s="278">
        <f>SumByColor($A$19,F2:F17)</f>
        <v>1174</v>
      </c>
      <c r="G19" s="277"/>
      <c r="H19" s="277">
        <f>SumByColor($A$19,H2:H17)</f>
        <v>10</v>
      </c>
      <c r="I19" s="277"/>
      <c r="J19" s="277"/>
      <c r="K19" s="278">
        <f>SumByColor($A$19,K2:K17)</f>
        <v>1239</v>
      </c>
      <c r="L19" s="277"/>
      <c r="M19" s="278">
        <f>SumByColor($A$19,M2:M17)</f>
        <v>0</v>
      </c>
      <c r="O19" s="79">
        <v>1.08</v>
      </c>
      <c r="P19" s="79">
        <f t="shared" si="0"/>
        <v>134.6652</v>
      </c>
    </row>
    <row r="20" spans="1:16" x14ac:dyDescent="0.25">
      <c r="O20" s="79">
        <v>1.07</v>
      </c>
      <c r="P20" s="79">
        <f t="shared" si="0"/>
        <v>133.41830000000002</v>
      </c>
    </row>
    <row r="21" spans="1:16" x14ac:dyDescent="0.25">
      <c r="O21" s="79">
        <v>1.06</v>
      </c>
      <c r="P21" s="79">
        <f t="shared" si="0"/>
        <v>132.17140000000001</v>
      </c>
    </row>
    <row r="22" spans="1:16" x14ac:dyDescent="0.25">
      <c r="O22" s="79">
        <v>1.05</v>
      </c>
      <c r="P22" s="79">
        <f t="shared" si="0"/>
        <v>130.92449999999999</v>
      </c>
    </row>
    <row r="23" spans="1:16" x14ac:dyDescent="0.25">
      <c r="O23" s="79">
        <v>1.04</v>
      </c>
      <c r="P23" s="79">
        <f t="shared" si="0"/>
        <v>129.67760000000001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128.4307</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127.18380000000001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125.93689999999999</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124.69</v>
      </c>
    </row>
    <row r="28" spans="1:16" x14ac:dyDescent="0.25">
      <c r="B28" s="162"/>
      <c r="C28" s="10"/>
      <c r="D28" s="39"/>
      <c r="E28" s="39"/>
      <c r="F28" s="39"/>
      <c r="G28" s="39"/>
      <c r="H28" s="177"/>
      <c r="I28" s="39"/>
      <c r="J28" s="39"/>
      <c r="K28" s="39"/>
      <c r="L28" s="39"/>
      <c r="O28" s="79">
        <v>0.99</v>
      </c>
      <c r="P28" s="79">
        <f t="shared" si="0"/>
        <v>123.4431</v>
      </c>
    </row>
    <row r="29" spans="1:16" x14ac:dyDescent="0.25">
      <c r="B29" s="162"/>
      <c r="C29" s="10"/>
      <c r="D29" s="39"/>
      <c r="E29" s="39"/>
      <c r="F29" s="39"/>
      <c r="G29" s="39"/>
      <c r="H29" s="177"/>
      <c r="I29" s="39"/>
      <c r="J29" s="768"/>
      <c r="K29" s="39"/>
      <c r="L29" s="39"/>
      <c r="O29" s="79">
        <v>0.98</v>
      </c>
      <c r="P29" s="79">
        <f t="shared" si="0"/>
        <v>122.19619999999999</v>
      </c>
    </row>
    <row r="30" spans="1:16" x14ac:dyDescent="0.25">
      <c r="B30" s="162"/>
      <c r="C30" s="10"/>
      <c r="D30" s="39"/>
      <c r="E30" s="39"/>
      <c r="F30" s="39"/>
      <c r="G30" s="39"/>
      <c r="H30" s="177"/>
      <c r="I30" s="39"/>
      <c r="J30" s="768"/>
      <c r="K30" s="39"/>
      <c r="L30" s="39"/>
      <c r="O30" s="79">
        <v>0.97</v>
      </c>
      <c r="P30" s="79">
        <f t="shared" si="0"/>
        <v>120.94929999999999</v>
      </c>
    </row>
    <row r="31" spans="1:16" x14ac:dyDescent="0.25">
      <c r="B31" s="162"/>
      <c r="C31" s="10"/>
      <c r="D31" s="39"/>
      <c r="E31" s="39"/>
      <c r="F31" s="39"/>
      <c r="G31" s="39"/>
      <c r="H31" s="177"/>
      <c r="I31" s="39"/>
      <c r="J31" s="39"/>
      <c r="K31" s="39"/>
      <c r="L31" s="39"/>
      <c r="O31" s="79">
        <v>0.96</v>
      </c>
      <c r="P31" s="79">
        <f t="shared" si="0"/>
        <v>119.7024</v>
      </c>
    </row>
    <row r="32" spans="1:16" x14ac:dyDescent="0.25">
      <c r="B32" s="162"/>
      <c r="C32" s="10"/>
      <c r="D32" s="39"/>
      <c r="E32" s="39"/>
      <c r="F32" s="39"/>
      <c r="G32" s="39"/>
      <c r="H32" s="177"/>
      <c r="I32" s="39"/>
      <c r="J32" s="39"/>
      <c r="K32" s="39"/>
      <c r="L32" s="39"/>
      <c r="O32" s="79">
        <v>0.95</v>
      </c>
      <c r="P32" s="79">
        <f t="shared" si="0"/>
        <v>118.45549999999999</v>
      </c>
    </row>
    <row r="33" spans="2:17" x14ac:dyDescent="0.25">
      <c r="B33" s="162"/>
      <c r="C33" s="10"/>
      <c r="D33" s="39"/>
      <c r="E33" s="39"/>
      <c r="F33" s="39"/>
      <c r="G33" s="39"/>
      <c r="H33" s="177"/>
      <c r="I33" s="39"/>
      <c r="J33" s="39"/>
      <c r="K33" s="39"/>
      <c r="L33" s="39"/>
      <c r="O33" s="79">
        <v>0.94</v>
      </c>
      <c r="P33" s="79">
        <f t="shared" si="0"/>
        <v>117.20859999999999</v>
      </c>
    </row>
    <row r="34" spans="2:17" x14ac:dyDescent="0.25">
      <c r="B34" s="162"/>
      <c r="C34" s="10"/>
      <c r="D34" s="39"/>
      <c r="E34" s="39"/>
      <c r="F34" s="39"/>
      <c r="G34" s="39"/>
      <c r="H34" s="177"/>
      <c r="I34" s="39"/>
      <c r="J34" s="39"/>
      <c r="K34" s="39"/>
      <c r="L34" s="39"/>
      <c r="O34" s="79">
        <v>0.93</v>
      </c>
      <c r="P34" s="79">
        <f t="shared" si="0"/>
        <v>115.96170000000001</v>
      </c>
    </row>
    <row r="35" spans="2:17" x14ac:dyDescent="0.25">
      <c r="B35" s="162"/>
      <c r="C35" s="10"/>
      <c r="D35" s="39"/>
      <c r="E35" s="39"/>
      <c r="F35" s="39"/>
      <c r="G35" s="39"/>
      <c r="H35" s="177"/>
      <c r="I35" s="39"/>
      <c r="J35" s="39"/>
      <c r="K35" s="39"/>
      <c r="L35" s="39"/>
      <c r="O35" s="79">
        <v>0.92</v>
      </c>
      <c r="P35" s="79">
        <f t="shared" si="0"/>
        <v>114.7148</v>
      </c>
    </row>
    <row r="36" spans="2:17" x14ac:dyDescent="0.25">
      <c r="B36" s="162"/>
      <c r="C36" s="10"/>
      <c r="D36" s="39"/>
      <c r="E36" s="39"/>
      <c r="F36" s="39"/>
      <c r="G36" s="39"/>
      <c r="H36" s="177"/>
      <c r="I36" s="39"/>
      <c r="J36" s="39"/>
      <c r="K36" s="39"/>
      <c r="L36" s="39"/>
      <c r="O36" s="79">
        <v>0.91</v>
      </c>
      <c r="P36" s="79">
        <f t="shared" si="0"/>
        <v>113.4679</v>
      </c>
    </row>
    <row r="37" spans="2:17" x14ac:dyDescent="0.25">
      <c r="B37" s="162"/>
      <c r="C37" s="10"/>
      <c r="D37" s="39"/>
      <c r="E37" s="39"/>
      <c r="F37" s="39"/>
      <c r="G37" s="39"/>
      <c r="H37" s="177"/>
      <c r="I37" s="39"/>
      <c r="J37" s="39"/>
      <c r="K37" s="39"/>
      <c r="L37" s="39"/>
      <c r="O37" s="79">
        <v>0.9</v>
      </c>
      <c r="P37" s="79">
        <f t="shared" si="0"/>
        <v>112.221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0">C89*(E89-D89)</f>
        <v>118.99999999999977</v>
      </c>
      <c r="G89" s="39">
        <f t="shared" ref="G89:G94" si="11">D89*C89</f>
        <v>6450</v>
      </c>
      <c r="H89" s="177">
        <f t="shared" ref="H89:H94" si="12">(E89-D89)/D89</f>
        <v>1.8449612403100741E-2</v>
      </c>
      <c r="I89" s="39"/>
      <c r="J89" s="39"/>
      <c r="K89" s="39"/>
      <c r="L89" s="39"/>
    </row>
    <row r="90" spans="1:13" x14ac:dyDescent="0.25">
      <c r="B90" s="162">
        <v>43468</v>
      </c>
      <c r="C90" s="7">
        <v>100</v>
      </c>
      <c r="D90" s="43">
        <v>118.9</v>
      </c>
      <c r="E90" s="39">
        <v>108.6</v>
      </c>
      <c r="F90" s="39">
        <f t="shared" si="10"/>
        <v>-1030.0000000000011</v>
      </c>
      <c r="G90" s="39">
        <f t="shared" si="11"/>
        <v>11890</v>
      </c>
      <c r="H90" s="177">
        <f t="shared" si="12"/>
        <v>-8.662741799831801E-2</v>
      </c>
      <c r="I90" s="39"/>
      <c r="J90" s="39"/>
      <c r="K90" s="39"/>
      <c r="L90" s="39"/>
    </row>
    <row r="91" spans="1:13" x14ac:dyDescent="0.25">
      <c r="B91" s="162">
        <v>43469</v>
      </c>
      <c r="C91" s="10">
        <v>50</v>
      </c>
      <c r="D91" s="39">
        <v>125.92140000000001</v>
      </c>
      <c r="E91" s="39">
        <v>114.72</v>
      </c>
      <c r="F91" s="39">
        <f t="shared" si="10"/>
        <v>-560.07000000000039</v>
      </c>
      <c r="G91" s="39">
        <f t="shared" si="11"/>
        <v>6296.0700000000006</v>
      </c>
      <c r="H91" s="177">
        <f t="shared" si="12"/>
        <v>-8.8955491282657326E-2</v>
      </c>
      <c r="I91" s="39"/>
      <c r="J91" s="39"/>
      <c r="K91" s="39"/>
      <c r="L91" s="39"/>
    </row>
    <row r="92" spans="1:13" x14ac:dyDescent="0.25">
      <c r="B92" s="162">
        <v>43492</v>
      </c>
      <c r="C92" s="10">
        <v>50</v>
      </c>
      <c r="D92" s="39">
        <v>125.92</v>
      </c>
      <c r="E92" s="39">
        <v>135.30000000000001</v>
      </c>
      <c r="F92" s="39">
        <f t="shared" si="10"/>
        <v>469.00000000000045</v>
      </c>
      <c r="G92" s="39">
        <f t="shared" si="11"/>
        <v>6296</v>
      </c>
      <c r="H92" s="177">
        <f t="shared" si="12"/>
        <v>7.4491740787801852E-2</v>
      </c>
      <c r="I92" s="39"/>
      <c r="J92" s="39"/>
      <c r="K92" s="39"/>
      <c r="L92" s="39"/>
    </row>
    <row r="93" spans="1:13" x14ac:dyDescent="0.25">
      <c r="B93" s="162">
        <v>43508</v>
      </c>
      <c r="C93" s="10">
        <v>0</v>
      </c>
      <c r="D93" s="39">
        <v>125.92</v>
      </c>
      <c r="E93" s="39">
        <v>147.15</v>
      </c>
      <c r="F93" s="39">
        <f t="shared" si="10"/>
        <v>0</v>
      </c>
      <c r="G93" s="39">
        <f t="shared" si="11"/>
        <v>0</v>
      </c>
      <c r="H93" s="177">
        <f t="shared" si="12"/>
        <v>0.16859911054637869</v>
      </c>
      <c r="I93" s="39"/>
      <c r="J93" s="768">
        <v>1147.83</v>
      </c>
      <c r="K93" s="39"/>
      <c r="L93" s="39"/>
    </row>
    <row r="94" spans="1:13" x14ac:dyDescent="0.25">
      <c r="B94" s="162">
        <v>43679</v>
      </c>
      <c r="C94" s="10">
        <v>40</v>
      </c>
      <c r="D94" s="39">
        <v>89.984300000000005</v>
      </c>
      <c r="E94" s="39">
        <v>118.5</v>
      </c>
      <c r="F94" s="39">
        <f t="shared" si="10"/>
        <v>1140.6279999999997</v>
      </c>
      <c r="G94" s="39">
        <f t="shared" si="11"/>
        <v>3599.3720000000003</v>
      </c>
      <c r="H94" s="177">
        <f t="shared" si="12"/>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737" priority="61">
      <formula>F47&gt;0</formula>
    </cfRule>
    <cfRule type="expression" dxfId="2736" priority="62">
      <formula>F47&lt;0</formula>
    </cfRule>
  </conditionalFormatting>
  <conditionalFormatting sqref="Q7">
    <cfRule type="expression" dxfId="2735" priority="59">
      <formula>Q7&gt;0</formula>
    </cfRule>
    <cfRule type="expression" dxfId="2734" priority="60">
      <formula>Q7&lt;0</formula>
    </cfRule>
  </conditionalFormatting>
  <conditionalFormatting sqref="Q8">
    <cfRule type="expression" dxfId="2733" priority="57">
      <formula>Q8&gt;0</formula>
    </cfRule>
    <cfRule type="expression" dxfId="2732" priority="58">
      <formula>Q8&lt;0</formula>
    </cfRule>
  </conditionalFormatting>
  <conditionalFormatting sqref="F30:F31 F33:F46">
    <cfRule type="expression" dxfId="2731" priority="55">
      <formula>F30&gt;0</formula>
    </cfRule>
    <cfRule type="expression" dxfId="2730" priority="56">
      <formula>F30&lt;0</formula>
    </cfRule>
  </conditionalFormatting>
  <conditionalFormatting sqref="H30:H31 H33:H46">
    <cfRule type="expression" dxfId="2729" priority="53">
      <formula>H30&gt;0</formula>
    </cfRule>
    <cfRule type="expression" dxfId="2728" priority="54">
      <formula>H30&lt;0</formula>
    </cfRule>
  </conditionalFormatting>
  <conditionalFormatting sqref="Q10">
    <cfRule type="expression" dxfId="2727" priority="51">
      <formula>Q10&gt;0</formula>
    </cfRule>
    <cfRule type="expression" dxfId="2726" priority="52">
      <formula>Q10&lt;0</formula>
    </cfRule>
  </conditionalFormatting>
  <conditionalFormatting sqref="J28:J38">
    <cfRule type="expression" dxfId="2725" priority="49">
      <formula>J28&gt;0</formula>
    </cfRule>
    <cfRule type="expression" dxfId="2724" priority="50">
      <formula>J28&lt;0</formula>
    </cfRule>
  </conditionalFormatting>
  <conditionalFormatting sqref="K26:K38">
    <cfRule type="expression" dxfId="2723" priority="47">
      <formula>K26&gt;0</formula>
    </cfRule>
    <cfRule type="expression" dxfId="2722" priority="48">
      <formula>K26&lt;0</formula>
    </cfRule>
  </conditionalFormatting>
  <conditionalFormatting sqref="L25 L38">
    <cfRule type="expression" dxfId="2721" priority="45">
      <formula>L25&gt;0</formula>
    </cfRule>
    <cfRule type="expression" dxfId="2720" priority="46">
      <formula>L25&lt;0</formula>
    </cfRule>
  </conditionalFormatting>
  <conditionalFormatting sqref="F95:F110">
    <cfRule type="expression" dxfId="2719" priority="43">
      <formula>F95&gt;0</formula>
    </cfRule>
    <cfRule type="expression" dxfId="2718" priority="44">
      <formula>F95&lt;0</formula>
    </cfRule>
  </conditionalFormatting>
  <conditionalFormatting sqref="H95:H110">
    <cfRule type="expression" dxfId="2717" priority="41">
      <formula>H95&gt;0</formula>
    </cfRule>
    <cfRule type="expression" dxfId="2716" priority="42">
      <formula>H95&lt;0</formula>
    </cfRule>
  </conditionalFormatting>
  <conditionalFormatting sqref="J95:J102">
    <cfRule type="expression" dxfId="2715" priority="39">
      <formula>J95&gt;0</formula>
    </cfRule>
    <cfRule type="expression" dxfId="2714" priority="40">
      <formula>J95&lt;0</formula>
    </cfRule>
  </conditionalFormatting>
  <conditionalFormatting sqref="K95:K102">
    <cfRule type="expression" dxfId="2713" priority="37">
      <formula>K95&gt;0</formula>
    </cfRule>
    <cfRule type="expression" dxfId="2712" priority="38">
      <formula>K95&lt;0</formula>
    </cfRule>
  </conditionalFormatting>
  <conditionalFormatting sqref="L95:L102">
    <cfRule type="expression" dxfId="2711" priority="35">
      <formula>L95&gt;0</formula>
    </cfRule>
    <cfRule type="expression" dxfId="2710" priority="36">
      <formula>L95&lt;0</formula>
    </cfRule>
  </conditionalFormatting>
  <conditionalFormatting sqref="F28:F29">
    <cfRule type="expression" dxfId="2709" priority="33">
      <formula>F28&gt;0</formula>
    </cfRule>
    <cfRule type="expression" dxfId="2708" priority="34">
      <formula>F28&lt;0</formula>
    </cfRule>
  </conditionalFormatting>
  <conditionalFormatting sqref="H28:H29">
    <cfRule type="expression" dxfId="2707" priority="31">
      <formula>H28&gt;0</formula>
    </cfRule>
    <cfRule type="expression" dxfId="2706" priority="32">
      <formula>H28&lt;0</formula>
    </cfRule>
  </conditionalFormatting>
  <conditionalFormatting sqref="F32">
    <cfRule type="expression" dxfId="2705" priority="25">
      <formula>F32&gt;0</formula>
    </cfRule>
    <cfRule type="expression" dxfId="2704" priority="26">
      <formula>F32&lt;0</formula>
    </cfRule>
  </conditionalFormatting>
  <conditionalFormatting sqref="H32">
    <cfRule type="expression" dxfId="2703" priority="23">
      <formula>H32&gt;0</formula>
    </cfRule>
    <cfRule type="expression" dxfId="2702" priority="24">
      <formula>H32&lt;0</formula>
    </cfRule>
  </conditionalFormatting>
  <conditionalFormatting sqref="F94">
    <cfRule type="expression" dxfId="2701" priority="21">
      <formula>F94&gt;0</formula>
    </cfRule>
    <cfRule type="expression" dxfId="2700" priority="22">
      <formula>F94&lt;0</formula>
    </cfRule>
  </conditionalFormatting>
  <conditionalFormatting sqref="H94">
    <cfRule type="expression" dxfId="2699" priority="19">
      <formula>H94&gt;0</formula>
    </cfRule>
    <cfRule type="expression" dxfId="2698" priority="20">
      <formula>H94&lt;0</formula>
    </cfRule>
  </conditionalFormatting>
  <conditionalFormatting sqref="J89:J94">
    <cfRule type="expression" dxfId="2697" priority="17">
      <formula>J89&gt;0</formula>
    </cfRule>
    <cfRule type="expression" dxfId="2696" priority="18">
      <formula>J89&lt;0</formula>
    </cfRule>
  </conditionalFormatting>
  <conditionalFormatting sqref="K89:K94">
    <cfRule type="expression" dxfId="2695" priority="15">
      <formula>K89&gt;0</formula>
    </cfRule>
    <cfRule type="expression" dxfId="2694" priority="16">
      <formula>K89&lt;0</formula>
    </cfRule>
  </conditionalFormatting>
  <conditionalFormatting sqref="L89">
    <cfRule type="expression" dxfId="2693" priority="13">
      <formula>L89&gt;0</formula>
    </cfRule>
    <cfRule type="expression" dxfId="2692" priority="14">
      <formula>L89&lt;0</formula>
    </cfRule>
  </conditionalFormatting>
  <conditionalFormatting sqref="F89:F93">
    <cfRule type="expression" dxfId="2691" priority="11">
      <formula>F89&gt;0</formula>
    </cfRule>
    <cfRule type="expression" dxfId="2690" priority="12">
      <formula>F89&lt;0</formula>
    </cfRule>
  </conditionalFormatting>
  <conditionalFormatting sqref="H89:H93">
    <cfRule type="expression" dxfId="2689" priority="9">
      <formula>H89&gt;0</formula>
    </cfRule>
    <cfRule type="expression" dxfId="2688" priority="10">
      <formula>H89&lt;0</formula>
    </cfRule>
  </conditionalFormatting>
  <conditionalFormatting sqref="J25:J27">
    <cfRule type="expression" dxfId="2687" priority="7">
      <formula>J25&gt;0</formula>
    </cfRule>
    <cfRule type="expression" dxfId="2686" priority="8">
      <formula>J25&lt;0</formula>
    </cfRule>
  </conditionalFormatting>
  <conditionalFormatting sqref="K25">
    <cfRule type="expression" dxfId="2685" priority="5">
      <formula>K25&gt;0</formula>
    </cfRule>
    <cfRule type="expression" dxfId="2684" priority="6">
      <formula>K25&lt;0</formula>
    </cfRule>
  </conditionalFormatting>
  <conditionalFormatting sqref="F25:F27">
    <cfRule type="expression" dxfId="2683" priority="3">
      <formula>F25&gt;0</formula>
    </cfRule>
    <cfRule type="expression" dxfId="2682" priority="4">
      <formula>F25&lt;0</formula>
    </cfRule>
  </conditionalFormatting>
  <conditionalFormatting sqref="H25:H27">
    <cfRule type="expression" dxfId="2681" priority="1">
      <formula>H25&gt;0</formula>
    </cfRule>
    <cfRule type="expression" dxfId="2680" priority="2">
      <formula>H25&lt;0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70">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147.84</v>
      </c>
      <c r="R4" s="420">
        <v>-1.26E-2</v>
      </c>
      <c r="T4" s="688"/>
      <c r="U4" s="30"/>
    </row>
    <row r="5" spans="1:21" x14ac:dyDescent="0.25">
      <c r="B5" s="70"/>
      <c r="C5" s="4"/>
      <c r="D5" s="3"/>
      <c r="E5" s="3"/>
      <c r="F5" s="3"/>
      <c r="G5" s="4"/>
      <c r="H5" s="159"/>
      <c r="I5" s="3"/>
      <c r="J5" s="3"/>
      <c r="K5" s="3"/>
      <c r="L5" s="4"/>
      <c r="M5" s="4"/>
      <c r="O5" s="11" t="s">
        <v>67</v>
      </c>
      <c r="Q5" s="3">
        <f>Q4*Q2</f>
        <v>3696</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340.20000000000027</v>
      </c>
      <c r="R7">
        <v>25</v>
      </c>
    </row>
    <row r="8" spans="1:21" x14ac:dyDescent="0.25">
      <c r="B8" s="70"/>
      <c r="C8" s="4"/>
      <c r="D8" s="3"/>
      <c r="E8" s="3"/>
      <c r="F8" s="3"/>
      <c r="G8" s="4"/>
      <c r="H8" s="159"/>
      <c r="I8" s="3"/>
      <c r="J8" s="3"/>
      <c r="K8" s="3"/>
      <c r="L8" s="4"/>
      <c r="M8" s="4"/>
      <c r="O8" s="11" t="s">
        <v>179</v>
      </c>
      <c r="P8" s="33"/>
      <c r="Q8" s="2">
        <f>K18+M18-F18+Q2*Q4</f>
        <v>82.75</v>
      </c>
      <c r="T8" s="1"/>
    </row>
    <row r="9" spans="1:21" x14ac:dyDescent="0.25">
      <c r="B9" s="4"/>
      <c r="C9" s="4"/>
      <c r="D9" s="3"/>
      <c r="E9" s="3"/>
      <c r="F9" s="3"/>
      <c r="G9" s="4"/>
      <c r="H9" s="159"/>
      <c r="I9" s="3"/>
      <c r="J9" s="3"/>
      <c r="K9" s="3"/>
      <c r="L9" s="4"/>
      <c r="M9" s="4"/>
      <c r="O9" s="11" t="s">
        <v>204</v>
      </c>
      <c r="Q9" s="132">
        <f>IF(Q2=0, 0, Q8/Q6)</f>
        <v>2.2901819691413548E-2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7.8138528138528129E-3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162.62400000000002</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161.1456</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159.66720000000001</v>
      </c>
    </row>
    <row r="20" spans="1:16" x14ac:dyDescent="0.25">
      <c r="O20" s="79">
        <v>1.07</v>
      </c>
      <c r="P20" s="79">
        <f t="shared" si="0"/>
        <v>158.18880000000001</v>
      </c>
    </row>
    <row r="21" spans="1:16" x14ac:dyDescent="0.25">
      <c r="O21" s="79">
        <v>1.06</v>
      </c>
      <c r="P21" s="79">
        <f t="shared" si="0"/>
        <v>156.71040000000002</v>
      </c>
    </row>
    <row r="22" spans="1:16" x14ac:dyDescent="0.25">
      <c r="O22" s="79">
        <v>1.05</v>
      </c>
      <c r="P22" s="79">
        <f t="shared" si="0"/>
        <v>155.232</v>
      </c>
    </row>
    <row r="23" spans="1:16" x14ac:dyDescent="0.25">
      <c r="O23" s="79">
        <v>1.04</v>
      </c>
      <c r="P23" s="79">
        <f t="shared" si="0"/>
        <v>153.75360000000001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152.27520000000001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150.79680000000002</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149.3184</v>
      </c>
    </row>
    <row r="27" spans="1:16" x14ac:dyDescent="0.25">
      <c r="B27" s="162"/>
      <c r="C27" s="10"/>
      <c r="D27" s="39"/>
      <c r="E27" s="39"/>
      <c r="F27" s="39"/>
      <c r="G27" s="39"/>
      <c r="H27" s="177"/>
      <c r="I27" s="39"/>
      <c r="J27" s="39"/>
      <c r="K27" s="39"/>
      <c r="L27" s="39"/>
      <c r="O27" s="79">
        <v>1</v>
      </c>
      <c r="P27" s="79">
        <f t="shared" si="0"/>
        <v>147.84</v>
      </c>
    </row>
    <row r="28" spans="1:16" x14ac:dyDescent="0.25">
      <c r="B28" s="162"/>
      <c r="C28" s="10"/>
      <c r="D28" s="39"/>
      <c r="E28" s="39"/>
      <c r="F28" s="39"/>
      <c r="G28" s="39"/>
      <c r="H28" s="177"/>
      <c r="I28" s="39"/>
      <c r="J28" s="39"/>
      <c r="K28" s="39"/>
      <c r="L28" s="39"/>
      <c r="O28" s="79">
        <v>0.99</v>
      </c>
      <c r="P28" s="79">
        <f t="shared" si="0"/>
        <v>146.36160000000001</v>
      </c>
    </row>
    <row r="29" spans="1:16" x14ac:dyDescent="0.25">
      <c r="B29" s="162"/>
      <c r="C29" s="10"/>
      <c r="D29" s="39"/>
      <c r="E29" s="39"/>
      <c r="F29" s="39"/>
      <c r="G29" s="39"/>
      <c r="H29" s="177"/>
      <c r="I29" s="39"/>
      <c r="J29" s="39"/>
      <c r="K29" s="39"/>
      <c r="L29" s="39"/>
      <c r="O29" s="79">
        <v>0.98</v>
      </c>
      <c r="P29" s="79">
        <f t="shared" si="0"/>
        <v>144.88319999999999</v>
      </c>
    </row>
    <row r="30" spans="1:16" x14ac:dyDescent="0.25">
      <c r="B30" s="162"/>
      <c r="C30" s="10"/>
      <c r="D30" s="39"/>
      <c r="E30" s="39"/>
      <c r="F30" s="39"/>
      <c r="G30" s="39"/>
      <c r="H30" s="177"/>
      <c r="I30" s="39"/>
      <c r="J30" s="39"/>
      <c r="K30" s="39"/>
      <c r="L30" s="39"/>
      <c r="O30" s="79">
        <v>0.97</v>
      </c>
      <c r="P30" s="79">
        <f t="shared" si="0"/>
        <v>143.40479999999999</v>
      </c>
    </row>
    <row r="31" spans="1:16" x14ac:dyDescent="0.25">
      <c r="B31" s="162"/>
      <c r="C31" s="10"/>
      <c r="D31" s="39"/>
      <c r="E31" s="39"/>
      <c r="F31" s="39"/>
      <c r="G31" s="39"/>
      <c r="H31" s="177"/>
      <c r="I31" s="39"/>
      <c r="J31" s="39"/>
      <c r="K31" s="39"/>
      <c r="L31" s="39"/>
      <c r="O31" s="79">
        <v>0.96</v>
      </c>
      <c r="P31" s="79">
        <f t="shared" si="0"/>
        <v>141.9264</v>
      </c>
    </row>
    <row r="32" spans="1:16" x14ac:dyDescent="0.25">
      <c r="B32" s="162"/>
      <c r="C32" s="10"/>
      <c r="D32" s="39"/>
      <c r="E32" s="39"/>
      <c r="F32" s="39"/>
      <c r="G32" s="39"/>
      <c r="H32" s="177"/>
      <c r="I32" s="39"/>
      <c r="J32" s="39"/>
      <c r="K32" s="39"/>
      <c r="L32" s="39"/>
      <c r="O32" s="79">
        <v>0.95</v>
      </c>
      <c r="P32" s="79">
        <f t="shared" si="0"/>
        <v>140.44800000000001</v>
      </c>
    </row>
    <row r="33" spans="2:17" x14ac:dyDescent="0.25">
      <c r="B33" s="162"/>
      <c r="C33" s="10"/>
      <c r="D33" s="39"/>
      <c r="E33" s="39"/>
      <c r="F33" s="39"/>
      <c r="G33" s="39"/>
      <c r="H33" s="177"/>
      <c r="I33" s="39"/>
      <c r="J33" s="39"/>
      <c r="K33" s="39"/>
      <c r="L33" s="39"/>
      <c r="O33" s="79">
        <v>0.94</v>
      </c>
      <c r="P33" s="79">
        <f t="shared" si="0"/>
        <v>138.96959999999999</v>
      </c>
    </row>
    <row r="34" spans="2:17" x14ac:dyDescent="0.25">
      <c r="B34" s="162"/>
      <c r="C34" s="10"/>
      <c r="D34" s="39"/>
      <c r="E34" s="39"/>
      <c r="F34" s="39"/>
      <c r="G34" s="39"/>
      <c r="H34" s="177"/>
      <c r="I34" s="39"/>
      <c r="J34" s="39"/>
      <c r="K34" s="39"/>
      <c r="L34" s="39"/>
      <c r="O34" s="79">
        <v>0.93</v>
      </c>
      <c r="P34" s="79">
        <f t="shared" si="0"/>
        <v>137.49120000000002</v>
      </c>
    </row>
    <row r="35" spans="2:17" x14ac:dyDescent="0.25">
      <c r="B35" s="162"/>
      <c r="C35" s="10"/>
      <c r="D35" s="39"/>
      <c r="E35" s="39"/>
      <c r="F35" s="39"/>
      <c r="G35" s="39"/>
      <c r="H35" s="177"/>
      <c r="I35" s="39"/>
      <c r="J35" s="39"/>
      <c r="K35" s="39"/>
      <c r="L35" s="39"/>
      <c r="O35" s="79">
        <v>0.92</v>
      </c>
      <c r="P35" s="79">
        <f t="shared" si="0"/>
        <v>136.0128</v>
      </c>
    </row>
    <row r="36" spans="2:17" x14ac:dyDescent="0.25">
      <c r="B36" s="162"/>
      <c r="C36" s="10"/>
      <c r="D36" s="39"/>
      <c r="E36" s="39"/>
      <c r="F36" s="39"/>
      <c r="G36" s="39"/>
      <c r="H36" s="177"/>
      <c r="I36" s="39"/>
      <c r="J36" s="39"/>
      <c r="K36" s="39"/>
      <c r="L36" s="39"/>
      <c r="O36" s="79">
        <v>0.91</v>
      </c>
      <c r="P36" s="79">
        <f t="shared" si="0"/>
        <v>134.53440000000001</v>
      </c>
    </row>
    <row r="37" spans="2:17" x14ac:dyDescent="0.25">
      <c r="B37" s="162"/>
      <c r="C37" s="10"/>
      <c r="D37" s="39"/>
      <c r="E37" s="39"/>
      <c r="F37" s="39"/>
      <c r="G37" s="39"/>
      <c r="H37" s="177"/>
      <c r="I37" s="39"/>
      <c r="J37" s="39"/>
      <c r="K37" s="39"/>
      <c r="L37" s="39"/>
      <c r="O37" s="79">
        <v>0.9</v>
      </c>
      <c r="P37" s="79">
        <f t="shared" si="0"/>
        <v>133.05600000000001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819" priority="37">
      <formula>F47&gt;0</formula>
    </cfRule>
    <cfRule type="expression" dxfId="2818" priority="38">
      <formula>F47&lt;0</formula>
    </cfRule>
  </conditionalFormatting>
  <conditionalFormatting sqref="Q7">
    <cfRule type="expression" dxfId="2817" priority="35">
      <formula>Q7&gt;0</formula>
    </cfRule>
    <cfRule type="expression" dxfId="2816" priority="36">
      <formula>Q7&lt;0</formula>
    </cfRule>
  </conditionalFormatting>
  <conditionalFormatting sqref="Q8">
    <cfRule type="expression" dxfId="2815" priority="33">
      <formula>Q8&gt;0</formula>
    </cfRule>
    <cfRule type="expression" dxfId="2814" priority="34">
      <formula>Q8&lt;0</formula>
    </cfRule>
  </conditionalFormatting>
  <conditionalFormatting sqref="F30:F46">
    <cfRule type="expression" dxfId="2813" priority="31">
      <formula>F30&gt;0</formula>
    </cfRule>
    <cfRule type="expression" dxfId="2812" priority="32">
      <formula>F30&lt;0</formula>
    </cfRule>
  </conditionalFormatting>
  <conditionalFormatting sqref="H30:H46">
    <cfRule type="expression" dxfId="2811" priority="29">
      <formula>H30&gt;0</formula>
    </cfRule>
    <cfRule type="expression" dxfId="2810" priority="30">
      <formula>H30&lt;0</formula>
    </cfRule>
  </conditionalFormatting>
  <conditionalFormatting sqref="Q10">
    <cfRule type="expression" dxfId="2809" priority="27">
      <formula>Q10&gt;0</formula>
    </cfRule>
    <cfRule type="expression" dxfId="2808" priority="28">
      <formula>Q10&lt;0</formula>
    </cfRule>
  </conditionalFormatting>
  <conditionalFormatting sqref="J25:J38">
    <cfRule type="expression" dxfId="2807" priority="25">
      <formula>J25&gt;0</formula>
    </cfRule>
    <cfRule type="expression" dxfId="2806" priority="26">
      <formula>J25&lt;0</formula>
    </cfRule>
  </conditionalFormatting>
  <conditionalFormatting sqref="K25:K38">
    <cfRule type="expression" dxfId="2805" priority="23">
      <formula>K25&gt;0</formula>
    </cfRule>
    <cfRule type="expression" dxfId="2804" priority="24">
      <formula>K25&lt;0</formula>
    </cfRule>
  </conditionalFormatting>
  <conditionalFormatting sqref="L25 L38">
    <cfRule type="expression" dxfId="2803" priority="21">
      <formula>L25&gt;0</formula>
    </cfRule>
    <cfRule type="expression" dxfId="2802" priority="22">
      <formula>L25&lt;0</formula>
    </cfRule>
  </conditionalFormatting>
  <conditionalFormatting sqref="F89:F110">
    <cfRule type="expression" dxfId="2801" priority="19">
      <formula>F89&gt;0</formula>
    </cfRule>
    <cfRule type="expression" dxfId="2800" priority="20">
      <formula>F89&lt;0</formula>
    </cfRule>
  </conditionalFormatting>
  <conditionalFormatting sqref="H89:H110">
    <cfRule type="expression" dxfId="2799" priority="17">
      <formula>H89&gt;0</formula>
    </cfRule>
    <cfRule type="expression" dxfId="2798" priority="18">
      <formula>H89&lt;0</formula>
    </cfRule>
  </conditionalFormatting>
  <conditionalFormatting sqref="J89:J102">
    <cfRule type="expression" dxfId="2797" priority="15">
      <formula>J89&gt;0</formula>
    </cfRule>
    <cfRule type="expression" dxfId="2796" priority="16">
      <formula>J89&lt;0</formula>
    </cfRule>
  </conditionalFormatting>
  <conditionalFormatting sqref="K89:K102">
    <cfRule type="expression" dxfId="2795" priority="13">
      <formula>K89&gt;0</formula>
    </cfRule>
    <cfRule type="expression" dxfId="2794" priority="14">
      <formula>K89&lt;0</formula>
    </cfRule>
  </conditionalFormatting>
  <conditionalFormatting sqref="L89:L102">
    <cfRule type="expression" dxfId="2793" priority="11">
      <formula>L89&gt;0</formula>
    </cfRule>
    <cfRule type="expression" dxfId="2792" priority="12">
      <formula>L89&lt;0</formula>
    </cfRule>
  </conditionalFormatting>
  <conditionalFormatting sqref="F29">
    <cfRule type="expression" dxfId="2791" priority="9">
      <formula>F29&gt;0</formula>
    </cfRule>
    <cfRule type="expression" dxfId="2790" priority="10">
      <formula>F29&lt;0</formula>
    </cfRule>
  </conditionalFormatting>
  <conditionalFormatting sqref="H29 H27">
    <cfRule type="expression" dxfId="2789" priority="7">
      <formula>H27&gt;0</formula>
    </cfRule>
    <cfRule type="expression" dxfId="2788" priority="8">
      <formula>H27&lt;0</formula>
    </cfRule>
  </conditionalFormatting>
  <conditionalFormatting sqref="F27:F28">
    <cfRule type="expression" dxfId="2787" priority="5">
      <formula>F27&gt;0</formula>
    </cfRule>
    <cfRule type="expression" dxfId="2786" priority="6">
      <formula>F27&lt;0</formula>
    </cfRule>
  </conditionalFormatting>
  <conditionalFormatting sqref="H28">
    <cfRule type="expression" dxfId="2785" priority="3">
      <formula>H28&gt;0</formula>
    </cfRule>
    <cfRule type="expression" dxfId="2784" priority="4">
      <formula>H28&lt;0</formula>
    </cfRule>
  </conditionalFormatting>
  <conditionalFormatting sqref="F25:F26 H25:H26">
    <cfRule type="expression" dxfId="2783" priority="1">
      <formula>F25&gt;0</formula>
    </cfRule>
    <cfRule type="expression" dxfId="2782" priority="2">
      <formula>F25&lt;0</formula>
    </cfRule>
  </conditionalFormatting>
  <hyperlinks>
    <hyperlink ref="A3"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70">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29.8</v>
      </c>
      <c r="R4" s="420">
        <v>-8.0000000000000002E-3</v>
      </c>
      <c r="T4" s="688"/>
      <c r="U4" s="30"/>
    </row>
    <row r="5" spans="1:21" x14ac:dyDescent="0.25">
      <c r="B5" s="70"/>
      <c r="C5" s="4"/>
      <c r="D5" s="3"/>
      <c r="E5" s="3"/>
      <c r="F5" s="3"/>
      <c r="G5" s="70"/>
      <c r="H5" s="159"/>
      <c r="I5" s="3"/>
      <c r="J5" s="3"/>
      <c r="K5" s="3"/>
      <c r="L5" s="70"/>
      <c r="M5" s="3"/>
      <c r="O5" s="11" t="s">
        <v>67</v>
      </c>
      <c r="Q5" s="3">
        <f>Q4*Q2</f>
        <v>2980</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1240.9099999999985</v>
      </c>
      <c r="R7">
        <v>100</v>
      </c>
    </row>
    <row r="8" spans="1:21" x14ac:dyDescent="0.25">
      <c r="B8" s="70"/>
      <c r="C8" s="4"/>
      <c r="D8" s="3"/>
      <c r="E8" s="3"/>
      <c r="F8" s="3"/>
      <c r="G8" s="4"/>
      <c r="H8" s="159"/>
      <c r="I8" s="3"/>
      <c r="J8" s="3"/>
      <c r="K8" s="3"/>
      <c r="L8" s="4"/>
      <c r="M8" s="4"/>
      <c r="O8" s="11" t="s">
        <v>179</v>
      </c>
      <c r="P8" s="33"/>
      <c r="Q8" s="2">
        <f>K18+M18-F18+Q2*Q4</f>
        <v>156.65000000000009</v>
      </c>
    </row>
    <row r="9" spans="1:21" x14ac:dyDescent="0.25">
      <c r="B9" s="4"/>
      <c r="C9" s="4"/>
      <c r="D9" s="3"/>
      <c r="E9" s="3"/>
      <c r="F9" s="3"/>
      <c r="G9" s="4"/>
      <c r="H9" s="159"/>
      <c r="I9" s="3"/>
      <c r="J9" s="3"/>
      <c r="K9" s="3"/>
      <c r="L9" s="4"/>
      <c r="M9" s="4"/>
      <c r="O9" s="11" t="s">
        <v>204</v>
      </c>
      <c r="Q9" s="132">
        <f>IF(Q2=0, 0, Q8/Q6)</f>
        <v>5.5483733862255864E-2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8.859060402684564E-2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32.78</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32.482000000000006</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32.184000000000005</v>
      </c>
    </row>
    <row r="20" spans="1:16" x14ac:dyDescent="0.25">
      <c r="O20" s="79">
        <v>1.07</v>
      </c>
      <c r="P20" s="79">
        <f t="shared" si="0"/>
        <v>31.886000000000003</v>
      </c>
    </row>
    <row r="21" spans="1:16" x14ac:dyDescent="0.25">
      <c r="O21" s="79">
        <v>1.06</v>
      </c>
      <c r="P21" s="79">
        <f t="shared" si="0"/>
        <v>31.588000000000001</v>
      </c>
    </row>
    <row r="22" spans="1:16" x14ac:dyDescent="0.25">
      <c r="O22" s="79">
        <v>1.05</v>
      </c>
      <c r="P22" s="79">
        <f t="shared" si="0"/>
        <v>31.290000000000003</v>
      </c>
    </row>
    <row r="23" spans="1:16" x14ac:dyDescent="0.25">
      <c r="O23" s="79">
        <v>1.04</v>
      </c>
      <c r="P23" s="79">
        <f t="shared" si="0"/>
        <v>30.992000000000001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30.694000000000003</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30.396000000000001</v>
      </c>
    </row>
    <row r="26" spans="1:16" x14ac:dyDescent="0.25">
      <c r="B26" s="162"/>
      <c r="C26" s="10"/>
      <c r="D26" s="39"/>
      <c r="E26" s="39"/>
      <c r="F26" s="39"/>
      <c r="G26" s="39"/>
      <c r="H26" s="177"/>
      <c r="I26" s="39"/>
      <c r="J26" s="39"/>
      <c r="K26" s="39"/>
      <c r="L26" s="39"/>
      <c r="O26" s="79">
        <v>1.01</v>
      </c>
      <c r="P26" s="79">
        <f t="shared" si="0"/>
        <v>30.098000000000003</v>
      </c>
    </row>
    <row r="27" spans="1:16" x14ac:dyDescent="0.25">
      <c r="B27" s="162"/>
      <c r="C27" s="10"/>
      <c r="D27" s="39"/>
      <c r="E27" s="39"/>
      <c r="F27" s="39"/>
      <c r="G27" s="39"/>
      <c r="H27" s="177"/>
      <c r="I27" s="39"/>
      <c r="J27" s="39"/>
      <c r="K27" s="39"/>
      <c r="L27" s="39"/>
      <c r="O27" s="79">
        <v>1</v>
      </c>
      <c r="P27" s="79">
        <f t="shared" si="0"/>
        <v>29.8</v>
      </c>
    </row>
    <row r="28" spans="1:16" x14ac:dyDescent="0.25">
      <c r="B28" s="162"/>
      <c r="C28" s="10"/>
      <c r="D28" s="39"/>
      <c r="E28" s="39"/>
      <c r="F28" s="39"/>
      <c r="G28" s="39"/>
      <c r="H28" s="177"/>
      <c r="I28" s="39"/>
      <c r="J28" s="39"/>
      <c r="K28" s="39"/>
      <c r="L28" s="39"/>
      <c r="O28" s="79">
        <v>0.99</v>
      </c>
      <c r="P28" s="79">
        <f t="shared" si="0"/>
        <v>29.501999999999999</v>
      </c>
    </row>
    <row r="29" spans="1:16" x14ac:dyDescent="0.25">
      <c r="B29" s="162"/>
      <c r="C29" s="10"/>
      <c r="D29" s="39"/>
      <c r="E29" s="39"/>
      <c r="F29" s="39"/>
      <c r="G29" s="39"/>
      <c r="H29" s="177"/>
      <c r="I29" s="39"/>
      <c r="J29" s="39"/>
      <c r="K29" s="39"/>
      <c r="L29" s="39"/>
      <c r="O29" s="79">
        <v>0.98</v>
      </c>
      <c r="P29" s="79">
        <f t="shared" si="0"/>
        <v>29.204000000000001</v>
      </c>
    </row>
    <row r="30" spans="1:16" x14ac:dyDescent="0.25">
      <c r="B30" s="162"/>
      <c r="C30" s="10"/>
      <c r="D30" s="39"/>
      <c r="E30" s="39"/>
      <c r="F30" s="39"/>
      <c r="G30" s="39"/>
      <c r="H30" s="177"/>
      <c r="I30" s="39"/>
      <c r="J30" s="39"/>
      <c r="K30" s="39"/>
      <c r="L30" s="39"/>
      <c r="O30" s="79">
        <v>0.97</v>
      </c>
      <c r="P30" s="79">
        <f t="shared" si="0"/>
        <v>28.905999999999999</v>
      </c>
    </row>
    <row r="31" spans="1:16" x14ac:dyDescent="0.25">
      <c r="B31" s="162"/>
      <c r="C31" s="10"/>
      <c r="D31" s="39"/>
      <c r="E31" s="39"/>
      <c r="F31" s="39"/>
      <c r="G31" s="39"/>
      <c r="H31" s="177"/>
      <c r="I31" s="39"/>
      <c r="J31" s="39"/>
      <c r="K31" s="39"/>
      <c r="L31" s="39"/>
      <c r="O31" s="79">
        <v>0.96</v>
      </c>
      <c r="P31" s="79">
        <f t="shared" si="0"/>
        <v>28.608000000000001</v>
      </c>
    </row>
    <row r="32" spans="1:16" x14ac:dyDescent="0.25">
      <c r="B32" s="162"/>
      <c r="C32" s="10"/>
      <c r="D32" s="39"/>
      <c r="E32" s="39"/>
      <c r="F32" s="39"/>
      <c r="G32" s="39"/>
      <c r="H32" s="177"/>
      <c r="I32" s="39"/>
      <c r="J32" s="39"/>
      <c r="K32" s="39"/>
      <c r="L32" s="39"/>
      <c r="O32" s="79">
        <v>0.95</v>
      </c>
      <c r="P32" s="79">
        <f t="shared" si="0"/>
        <v>28.31</v>
      </c>
    </row>
    <row r="33" spans="2:17" x14ac:dyDescent="0.25">
      <c r="B33" s="162"/>
      <c r="C33" s="10"/>
      <c r="D33" s="39"/>
      <c r="E33" s="39"/>
      <c r="F33" s="39"/>
      <c r="G33" s="39"/>
      <c r="H33" s="177"/>
      <c r="I33" s="39"/>
      <c r="J33" s="39"/>
      <c r="K33" s="39"/>
      <c r="L33" s="39"/>
      <c r="O33" s="79">
        <v>0.94</v>
      </c>
      <c r="P33" s="79">
        <f t="shared" si="0"/>
        <v>28.012</v>
      </c>
    </row>
    <row r="34" spans="2:17" x14ac:dyDescent="0.25">
      <c r="B34" s="162"/>
      <c r="C34" s="10"/>
      <c r="D34" s="39"/>
      <c r="E34" s="39"/>
      <c r="F34" s="39"/>
      <c r="G34" s="39"/>
      <c r="H34" s="177"/>
      <c r="I34" s="39"/>
      <c r="J34" s="39"/>
      <c r="K34" s="39"/>
      <c r="L34" s="39"/>
      <c r="O34" s="79">
        <v>0.93</v>
      </c>
      <c r="P34" s="79">
        <f t="shared" si="0"/>
        <v>27.714000000000002</v>
      </c>
    </row>
    <row r="35" spans="2:17" x14ac:dyDescent="0.25">
      <c r="B35" s="162"/>
      <c r="C35" s="10"/>
      <c r="D35" s="39"/>
      <c r="E35" s="39"/>
      <c r="F35" s="39"/>
      <c r="G35" s="39"/>
      <c r="H35" s="177"/>
      <c r="I35" s="39"/>
      <c r="J35" s="39"/>
      <c r="K35" s="39"/>
      <c r="L35" s="39"/>
      <c r="O35" s="79">
        <v>0.92</v>
      </c>
      <c r="P35" s="79">
        <f t="shared" si="0"/>
        <v>27.416</v>
      </c>
    </row>
    <row r="36" spans="2:17" x14ac:dyDescent="0.25">
      <c r="B36" s="162"/>
      <c r="C36" s="10"/>
      <c r="D36" s="39"/>
      <c r="E36" s="39"/>
      <c r="F36" s="39"/>
      <c r="G36" s="39"/>
      <c r="H36" s="177"/>
      <c r="I36" s="39"/>
      <c r="J36" s="39"/>
      <c r="K36" s="39"/>
      <c r="L36" s="39"/>
      <c r="O36" s="79">
        <v>0.91</v>
      </c>
      <c r="P36" s="79">
        <f t="shared" si="0"/>
        <v>27.118000000000002</v>
      </c>
    </row>
    <row r="37" spans="2:17" x14ac:dyDescent="0.25">
      <c r="B37" s="162"/>
      <c r="C37" s="10"/>
      <c r="D37" s="39"/>
      <c r="E37" s="39"/>
      <c r="F37" s="39"/>
      <c r="G37" s="39"/>
      <c r="H37" s="177"/>
      <c r="I37" s="39"/>
      <c r="J37" s="39"/>
      <c r="K37" s="39"/>
      <c r="L37" s="39"/>
      <c r="O37" s="79">
        <v>0.9</v>
      </c>
      <c r="P37" s="79">
        <f t="shared" si="0"/>
        <v>26.82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1861" priority="73">
      <formula>F25&gt;0</formula>
    </cfRule>
    <cfRule type="expression" dxfId="1860" priority="74">
      <formula>F25&lt;0</formula>
    </cfRule>
  </conditionalFormatting>
  <conditionalFormatting sqref="Q7">
    <cfRule type="expression" dxfId="1859" priority="71">
      <formula>Q7&gt;0</formula>
    </cfRule>
    <cfRule type="expression" dxfId="1858" priority="72">
      <formula>Q7&lt;0</formula>
    </cfRule>
  </conditionalFormatting>
  <conditionalFormatting sqref="Q8">
    <cfRule type="expression" dxfId="1857" priority="69">
      <formula>Q8&gt;0</formula>
    </cfRule>
    <cfRule type="expression" dxfId="1856" priority="70">
      <formula>Q8&lt;0</formula>
    </cfRule>
  </conditionalFormatting>
  <conditionalFormatting sqref="Q10">
    <cfRule type="expression" dxfId="1855" priority="63">
      <formula>Q10&gt;0</formula>
    </cfRule>
    <cfRule type="expression" dxfId="1854" priority="64">
      <formula>Q10&lt;0</formula>
    </cfRule>
  </conditionalFormatting>
  <conditionalFormatting sqref="J26:J46">
    <cfRule type="expression" dxfId="1853" priority="61">
      <formula>J26&gt;0</formula>
    </cfRule>
    <cfRule type="expression" dxfId="1852" priority="62">
      <formula>J26&lt;0</formula>
    </cfRule>
  </conditionalFormatting>
  <conditionalFormatting sqref="K25:K46">
    <cfRule type="expression" dxfId="1851" priority="59">
      <formula>K25&gt;0</formula>
    </cfRule>
    <cfRule type="expression" dxfId="1850" priority="60">
      <formula>K25&lt;0</formula>
    </cfRule>
  </conditionalFormatting>
  <conditionalFormatting sqref="L25:L46">
    <cfRule type="expression" dxfId="1849" priority="57">
      <formula>L25&gt;0</formula>
    </cfRule>
    <cfRule type="expression" dxfId="1848" priority="58">
      <formula>L25&lt;0</formula>
    </cfRule>
  </conditionalFormatting>
  <conditionalFormatting sqref="F107:F110">
    <cfRule type="expression" dxfId="1847" priority="55">
      <formula>F107&gt;0</formula>
    </cfRule>
    <cfRule type="expression" dxfId="1846" priority="56">
      <formula>F107&lt;0</formula>
    </cfRule>
  </conditionalFormatting>
  <conditionalFormatting sqref="H107:H110">
    <cfRule type="expression" dxfId="1845" priority="53">
      <formula>H107&gt;0</formula>
    </cfRule>
    <cfRule type="expression" dxfId="1844" priority="54">
      <formula>H107&lt;0</formula>
    </cfRule>
  </conditionalFormatting>
  <conditionalFormatting sqref="J89:J105">
    <cfRule type="expression" dxfId="1843" priority="23">
      <formula>J89&gt;0</formula>
    </cfRule>
    <cfRule type="expression" dxfId="1842" priority="24">
      <formula>J89&lt;0</formula>
    </cfRule>
  </conditionalFormatting>
  <conditionalFormatting sqref="K89:K102">
    <cfRule type="expression" dxfId="1841" priority="21">
      <formula>K89&gt;0</formula>
    </cfRule>
    <cfRule type="expression" dxfId="1840" priority="22">
      <formula>K89&lt;0</formula>
    </cfRule>
  </conditionalFormatting>
  <conditionalFormatting sqref="L89:L102">
    <cfRule type="expression" dxfId="1839" priority="19">
      <formula>L89&gt;0</formula>
    </cfRule>
    <cfRule type="expression" dxfId="1838" priority="20">
      <formula>L89&lt;0</formula>
    </cfRule>
  </conditionalFormatting>
  <conditionalFormatting sqref="F26:F46">
    <cfRule type="expression" dxfId="1837" priority="45">
      <formula>F26&gt;0</formula>
    </cfRule>
    <cfRule type="expression" dxfId="1836" priority="46">
      <formula>F26&lt;0</formula>
    </cfRule>
  </conditionalFormatting>
  <conditionalFormatting sqref="H26:H46">
    <cfRule type="expression" dxfId="1835" priority="43">
      <formula>H26&gt;0</formula>
    </cfRule>
    <cfRule type="expression" dxfId="1834" priority="44">
      <formula>H26&lt;0</formula>
    </cfRule>
  </conditionalFormatting>
  <conditionalFormatting sqref="F96:F102 F105">
    <cfRule type="expression" dxfId="1833" priority="27">
      <formula>F96&gt;0</formula>
    </cfRule>
    <cfRule type="expression" dxfId="1832" priority="28">
      <formula>F96&lt;0</formula>
    </cfRule>
  </conditionalFormatting>
  <conditionalFormatting sqref="H96:H102 H105">
    <cfRule type="expression" dxfId="1831" priority="25">
      <formula>H96&gt;0</formula>
    </cfRule>
    <cfRule type="expression" dxfId="1830" priority="26">
      <formula>H96&lt;0</formula>
    </cfRule>
  </conditionalFormatting>
  <conditionalFormatting sqref="F89:F92">
    <cfRule type="expression" dxfId="1829" priority="17">
      <formula>F89&gt;0</formula>
    </cfRule>
    <cfRule type="expression" dxfId="1828" priority="18">
      <formula>F89&lt;0</formula>
    </cfRule>
  </conditionalFormatting>
  <conditionalFormatting sqref="H89:H92">
    <cfRule type="expression" dxfId="1827" priority="15">
      <formula>H89&gt;0</formula>
    </cfRule>
    <cfRule type="expression" dxfId="1826" priority="16">
      <formula>H89&lt;0</formula>
    </cfRule>
  </conditionalFormatting>
  <conditionalFormatting sqref="F93:F95">
    <cfRule type="expression" dxfId="1825" priority="13">
      <formula>F93&gt;0</formula>
    </cfRule>
    <cfRule type="expression" dxfId="1824" priority="14">
      <formula>F93&lt;0</formula>
    </cfRule>
  </conditionalFormatting>
  <conditionalFormatting sqref="H93:H95">
    <cfRule type="expression" dxfId="1823" priority="11">
      <formula>H93&gt;0</formula>
    </cfRule>
    <cfRule type="expression" dxfId="1822" priority="12">
      <formula>H93&lt;0</formula>
    </cfRule>
  </conditionalFormatting>
  <conditionalFormatting sqref="F103:F104">
    <cfRule type="expression" dxfId="1821" priority="9">
      <formula>F103&gt;0</formula>
    </cfRule>
    <cfRule type="expression" dxfId="1820" priority="10">
      <formula>F103&lt;0</formula>
    </cfRule>
  </conditionalFormatting>
  <conditionalFormatting sqref="H103:H104">
    <cfRule type="expression" dxfId="1819" priority="7">
      <formula>H103&gt;0</formula>
    </cfRule>
    <cfRule type="expression" dxfId="1818" priority="8">
      <formula>H103&lt;0</formula>
    </cfRule>
  </conditionalFormatting>
  <conditionalFormatting sqref="F106">
    <cfRule type="expression" dxfId="1817" priority="5">
      <formula>F106&gt;0</formula>
    </cfRule>
    <cfRule type="expression" dxfId="1816" priority="6">
      <formula>F106&lt;0</formula>
    </cfRule>
  </conditionalFormatting>
  <conditionalFormatting sqref="H106">
    <cfRule type="expression" dxfId="1815" priority="3">
      <formula>H106&gt;0</formula>
    </cfRule>
    <cfRule type="expression" dxfId="1814" priority="4">
      <formula>H106&lt;0</formula>
    </cfRule>
  </conditionalFormatting>
  <conditionalFormatting sqref="J106">
    <cfRule type="expression" dxfId="1813" priority="1">
      <formula>J106&gt;0</formula>
    </cfRule>
    <cfRule type="expression" dxfId="1812" priority="2">
      <formula>J106&lt;0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26.26</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13130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-15697.099999999999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-15697.099999999999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-0.54452581078221529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9.5201827875095194E-2</v>
      </c>
      <c r="R11">
        <f>0.625</f>
        <v>0.625</v>
      </c>
    </row>
    <row r="12" spans="1:21" x14ac:dyDescent="0.25">
      <c r="C12" s="4"/>
      <c r="H12" s="68"/>
      <c r="O12" s="11" t="s">
        <v>984</v>
      </c>
      <c r="Q12" s="19" t="s">
        <v>1405</v>
      </c>
      <c r="T12" s="688">
        <v>43315</v>
      </c>
      <c r="U12" t="s">
        <v>1199</v>
      </c>
    </row>
    <row r="13" spans="1:21" x14ac:dyDescent="0.25">
      <c r="H13" s="68"/>
      <c r="O13" s="11" t="s">
        <v>947</v>
      </c>
      <c r="Q13" s="2">
        <f>Q4/2.81</f>
        <v>9.3451957295373678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28.886000000000003</v>
      </c>
    </row>
    <row r="23" spans="1:16" x14ac:dyDescent="0.25">
      <c r="O23" s="79">
        <v>1.0900000000000001</v>
      </c>
      <c r="P23" s="79">
        <f t="shared" ref="P23:P42" si="1">O23*$Q$4</f>
        <v>28.623400000000004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28.360800000000005</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28.098200000000002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27.835600000000003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27.573000000000004</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27.310400000000001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27.047800000000002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26.785200000000003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26.522600000000001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26.26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25.997400000000003</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25.7348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25.472200000000001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25.209600000000002</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24.946999999999999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24.6844</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24.421800000000001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24.159200000000002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23.896600000000003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23.634</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3" priority="47">
      <formula>F25&gt;0</formula>
    </cfRule>
    <cfRule type="expression" dxfId="2042" priority="48">
      <formula>F25&lt;0</formula>
    </cfRule>
  </conditionalFormatting>
  <conditionalFormatting sqref="Q7">
    <cfRule type="expression" dxfId="2041" priority="45">
      <formula>Q7&gt;0</formula>
    </cfRule>
    <cfRule type="expression" dxfId="2040" priority="46">
      <formula>Q7&lt;0</formula>
    </cfRule>
  </conditionalFormatting>
  <conditionalFormatting sqref="Q8">
    <cfRule type="expression" dxfId="2039" priority="43">
      <formula>Q8&gt;0</formula>
    </cfRule>
    <cfRule type="expression" dxfId="2038" priority="44">
      <formula>Q8&lt;0</formula>
    </cfRule>
  </conditionalFormatting>
  <conditionalFormatting sqref="Q10">
    <cfRule type="expression" dxfId="2037" priority="37">
      <formula>Q10&gt;0</formula>
    </cfRule>
    <cfRule type="expression" dxfId="2036" priority="38">
      <formula>Q10&lt;0</formula>
    </cfRule>
  </conditionalFormatting>
  <conditionalFormatting sqref="L25:L32">
    <cfRule type="expression" dxfId="2035" priority="31">
      <formula>L25&gt;0</formula>
    </cfRule>
    <cfRule type="expression" dxfId="2034" priority="32">
      <formula>L25&lt;0</formula>
    </cfRule>
  </conditionalFormatting>
  <conditionalFormatting sqref="F104:F125">
    <cfRule type="expression" dxfId="2033" priority="29">
      <formula>F104&gt;0</formula>
    </cfRule>
    <cfRule type="expression" dxfId="2032" priority="30">
      <formula>F104&lt;0</formula>
    </cfRule>
  </conditionalFormatting>
  <conditionalFormatting sqref="H104:H125">
    <cfRule type="expression" dxfId="2031" priority="27">
      <formula>H104&gt;0</formula>
    </cfRule>
    <cfRule type="expression" dxfId="2030" priority="28">
      <formula>H104&lt;0</formula>
    </cfRule>
  </conditionalFormatting>
  <conditionalFormatting sqref="J104:J117">
    <cfRule type="expression" dxfId="2029" priority="25">
      <formula>J104&gt;0</formula>
    </cfRule>
    <cfRule type="expression" dxfId="2028" priority="26">
      <formula>J104&lt;0</formula>
    </cfRule>
  </conditionalFormatting>
  <conditionalFormatting sqref="K104:K117">
    <cfRule type="expression" dxfId="2027" priority="23">
      <formula>K104&gt;0</formula>
    </cfRule>
    <cfRule type="expression" dxfId="2026" priority="24">
      <formula>K104&lt;0</formula>
    </cfRule>
  </conditionalFormatting>
  <conditionalFormatting sqref="L104:L117">
    <cfRule type="expression" dxfId="2025" priority="21">
      <formula>L104&gt;0</formula>
    </cfRule>
    <cfRule type="expression" dxfId="2024" priority="22">
      <formula>L104&lt;0</formula>
    </cfRule>
  </conditionalFormatting>
  <conditionalFormatting sqref="F25:F29">
    <cfRule type="expression" dxfId="2023" priority="19">
      <formula>F25&gt;0</formula>
    </cfRule>
    <cfRule type="expression" dxfId="2022" priority="20">
      <formula>F25&lt;0</formula>
    </cfRule>
  </conditionalFormatting>
  <conditionalFormatting sqref="H25:H29">
    <cfRule type="expression" dxfId="2021" priority="17">
      <formula>H25&gt;0</formula>
    </cfRule>
    <cfRule type="expression" dxfId="2020" priority="18">
      <formula>H25&lt;0</formula>
    </cfRule>
  </conditionalFormatting>
  <conditionalFormatting sqref="F35:F38">
    <cfRule type="expression" dxfId="2019" priority="15">
      <formula>F35&gt;0</formula>
    </cfRule>
    <cfRule type="expression" dxfId="2018" priority="16">
      <formula>F35&lt;0</formula>
    </cfRule>
  </conditionalFormatting>
  <conditionalFormatting sqref="H35:H38">
    <cfRule type="expression" dxfId="2017" priority="13">
      <formula>H35&gt;0</formula>
    </cfRule>
    <cfRule type="expression" dxfId="2016" priority="14">
      <formula>H35&lt;0</formula>
    </cfRule>
  </conditionalFormatting>
  <conditionalFormatting sqref="H61:H64 F61:F64">
    <cfRule type="expression" dxfId="2015" priority="11">
      <formula>F61&gt;0</formula>
    </cfRule>
    <cfRule type="expression" dxfId="2014" priority="12">
      <formula>F61&lt;0</formula>
    </cfRule>
  </conditionalFormatting>
  <conditionalFormatting sqref="H70 F70">
    <cfRule type="expression" dxfId="2013" priority="9">
      <formula>F70&gt;0</formula>
    </cfRule>
    <cfRule type="expression" dxfId="2012" priority="10">
      <formula>F70&lt;0</formula>
    </cfRule>
  </conditionalFormatting>
  <conditionalFormatting sqref="H67:H69 F67:F69">
    <cfRule type="expression" dxfId="2011" priority="7">
      <formula>F67&gt;0</formula>
    </cfRule>
    <cfRule type="expression" dxfId="2010" priority="8">
      <formula>F67&lt;0</formula>
    </cfRule>
  </conditionalFormatting>
  <conditionalFormatting sqref="H65:H66 F65:F66">
    <cfRule type="expression" dxfId="2009" priority="5">
      <formula>F65&gt;0</formula>
    </cfRule>
    <cfRule type="expression" dxfId="2008" priority="6">
      <formula>F65&lt;0</formula>
    </cfRule>
  </conditionalFormatting>
  <conditionalFormatting sqref="F74:F76 H74:H76">
    <cfRule type="expression" dxfId="2007" priority="1">
      <formula>F74&gt;0</formula>
    </cfRule>
    <cfRule type="expression" dxfId="2006"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5" priority="129">
      <formula>F99&gt;0</formula>
    </cfRule>
    <cfRule type="expression" dxfId="2004" priority="130">
      <formula>F99&lt;0</formula>
    </cfRule>
  </conditionalFormatting>
  <conditionalFormatting sqref="F156:F169 F172:F216 F219:F220">
    <cfRule type="expression" dxfId="2003" priority="125">
      <formula>F156&gt;0</formula>
    </cfRule>
    <cfRule type="expression" dxfId="2002" priority="126">
      <formula>F156&lt;0</formula>
    </cfRule>
  </conditionalFormatting>
  <conditionalFormatting sqref="F156:F169 F172:F216 F219:F220">
    <cfRule type="expression" dxfId="2001" priority="127">
      <formula>F156&gt;0</formula>
    </cfRule>
    <cfRule type="expression" dxfId="2000" priority="128">
      <formula>F156&lt;0</formula>
    </cfRule>
  </conditionalFormatting>
  <conditionalFormatting sqref="H151:H169 H172:H216 H219:H220">
    <cfRule type="expression" dxfId="1999" priority="123">
      <formula>H151&gt;0</formula>
    </cfRule>
    <cfRule type="expression" dxfId="1998" priority="124">
      <formula>H151&lt;0</formula>
    </cfRule>
  </conditionalFormatting>
  <conditionalFormatting sqref="F147:F150">
    <cfRule type="expression" dxfId="1997" priority="117">
      <formula>F147&gt;0</formula>
    </cfRule>
    <cfRule type="expression" dxfId="1996" priority="118">
      <formula>F147&lt;0</formula>
    </cfRule>
  </conditionalFormatting>
  <conditionalFormatting sqref="H147:H150">
    <cfRule type="expression" dxfId="1995" priority="115">
      <formula>H147&gt;0</formula>
    </cfRule>
    <cfRule type="expression" dxfId="1994" priority="116">
      <formula>H147&lt;0</formula>
    </cfRule>
  </conditionalFormatting>
  <conditionalFormatting sqref="Q8">
    <cfRule type="expression" dxfId="1993" priority="111">
      <formula>Q8&gt;0</formula>
    </cfRule>
    <cfRule type="expression" dxfId="1992" priority="112">
      <formula>Q8&lt;0</formula>
    </cfRule>
  </conditionalFormatting>
  <conditionalFormatting sqref="Q7">
    <cfRule type="expression" dxfId="1991" priority="113">
      <formula>Q7&gt;0</formula>
    </cfRule>
    <cfRule type="expression" dxfId="1990" priority="114">
      <formula>Q7&lt;0</formula>
    </cfRule>
  </conditionalFormatting>
  <conditionalFormatting sqref="F170">
    <cfRule type="expression" dxfId="1989" priority="107">
      <formula>F170&gt;0</formula>
    </cfRule>
    <cfRule type="expression" dxfId="1988" priority="108">
      <formula>F170&lt;0</formula>
    </cfRule>
  </conditionalFormatting>
  <conditionalFormatting sqref="F170">
    <cfRule type="expression" dxfId="1987" priority="109">
      <formula>F170&gt;0</formula>
    </cfRule>
    <cfRule type="expression" dxfId="1986" priority="110">
      <formula>F170&lt;0</formula>
    </cfRule>
  </conditionalFormatting>
  <conditionalFormatting sqref="H170">
    <cfRule type="expression" dxfId="1985" priority="105">
      <formula>H170&gt;0</formula>
    </cfRule>
    <cfRule type="expression" dxfId="1984" priority="106">
      <formula>H170&lt;0</formula>
    </cfRule>
  </conditionalFormatting>
  <conditionalFormatting sqref="F171">
    <cfRule type="expression" dxfId="1983" priority="101">
      <formula>F171&gt;0</formula>
    </cfRule>
    <cfRule type="expression" dxfId="1982" priority="102">
      <formula>F171&lt;0</formula>
    </cfRule>
  </conditionalFormatting>
  <conditionalFormatting sqref="F171">
    <cfRule type="expression" dxfId="1981" priority="103">
      <formula>F171&gt;0</formula>
    </cfRule>
    <cfRule type="expression" dxfId="1980" priority="104">
      <formula>F171&lt;0</formula>
    </cfRule>
  </conditionalFormatting>
  <conditionalFormatting sqref="H171">
    <cfRule type="expression" dxfId="1979" priority="99">
      <formula>H171&gt;0</formula>
    </cfRule>
    <cfRule type="expression" dxfId="1978" priority="100">
      <formula>H171&lt;0</formula>
    </cfRule>
  </conditionalFormatting>
  <conditionalFormatting sqref="F217:F218">
    <cfRule type="expression" dxfId="1977" priority="95">
      <formula>F217&gt;0</formula>
    </cfRule>
    <cfRule type="expression" dxfId="1976" priority="96">
      <formula>F217&lt;0</formula>
    </cfRule>
  </conditionalFormatting>
  <conditionalFormatting sqref="F217:F218">
    <cfRule type="expression" dxfId="1975" priority="97">
      <formula>F217&gt;0</formula>
    </cfRule>
    <cfRule type="expression" dxfId="1974" priority="98">
      <formula>F217&lt;0</formula>
    </cfRule>
  </conditionalFormatting>
  <conditionalFormatting sqref="H217:H218">
    <cfRule type="expression" dxfId="1973" priority="93">
      <formula>H217&gt;0</formula>
    </cfRule>
    <cfRule type="expression" dxfId="1972" priority="94">
      <formula>H217&lt;0</formula>
    </cfRule>
  </conditionalFormatting>
  <conditionalFormatting sqref="F24:F39">
    <cfRule type="expression" dxfId="1971" priority="91">
      <formula>F24&gt;0</formula>
    </cfRule>
    <cfRule type="expression" dxfId="1970" priority="92">
      <formula>F24&lt;0</formula>
    </cfRule>
  </conditionalFormatting>
  <conditionalFormatting sqref="H24:H39">
    <cfRule type="expression" dxfId="1969" priority="89">
      <formula>H24&gt;0</formula>
    </cfRule>
    <cfRule type="expression" dxfId="1968" priority="90">
      <formula>H24&lt;0</formula>
    </cfRule>
  </conditionalFormatting>
  <conditionalFormatting sqref="Q10">
    <cfRule type="expression" dxfId="1967" priority="87">
      <formula>Q10&gt;0</formula>
    </cfRule>
    <cfRule type="expression" dxfId="1966" priority="88">
      <formula>Q10&lt;0</formula>
    </cfRule>
  </conditionalFormatting>
  <conditionalFormatting sqref="J34">
    <cfRule type="expression" dxfId="1965" priority="85">
      <formula>J34&gt;0</formula>
    </cfRule>
    <cfRule type="expression" dxfId="1964" priority="86">
      <formula>J34&lt;0</formula>
    </cfRule>
  </conditionalFormatting>
  <conditionalFormatting sqref="F41:F49">
    <cfRule type="expression" dxfId="1963" priority="79">
      <formula>F41&gt;0</formula>
    </cfRule>
    <cfRule type="expression" dxfId="1962" priority="80">
      <formula>F41&lt;0</formula>
    </cfRule>
  </conditionalFormatting>
  <conditionalFormatting sqref="H41:H49">
    <cfRule type="expression" dxfId="1961" priority="77">
      <formula>H41&gt;0</formula>
    </cfRule>
    <cfRule type="expression" dxfId="1960" priority="78">
      <formula>H41&lt;0</formula>
    </cfRule>
  </conditionalFormatting>
  <conditionalFormatting sqref="R4">
    <cfRule type="expression" dxfId="1959" priority="75">
      <formula>R4&gt;0</formula>
    </cfRule>
    <cfRule type="expression" dxfId="1958" priority="76">
      <formula>R4&lt;0</formula>
    </cfRule>
  </conditionalFormatting>
  <conditionalFormatting sqref="Q9">
    <cfRule type="expression" dxfId="1957" priority="73">
      <formula>Q9&gt;0</formula>
    </cfRule>
    <cfRule type="expression" dxfId="1956" priority="74">
      <formula>Q9&lt;0</formula>
    </cfRule>
  </conditionalFormatting>
  <conditionalFormatting sqref="F50:F73">
    <cfRule type="expression" dxfId="1955" priority="69">
      <formula>F50&gt;0</formula>
    </cfRule>
    <cfRule type="expression" dxfId="1954" priority="70">
      <formula>F50&lt;0</formula>
    </cfRule>
  </conditionalFormatting>
  <conditionalFormatting sqref="H50:H73">
    <cfRule type="expression" dxfId="1953" priority="67">
      <formula>H50&gt;0</formula>
    </cfRule>
    <cfRule type="expression" dxfId="195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51" priority="63">
      <formula>F74&gt;0</formula>
    </cfRule>
    <cfRule type="expression" dxfId="1950" priority="64">
      <formula>F74&lt;0</formula>
    </cfRule>
  </conditionalFormatting>
  <conditionalFormatting sqref="H74:H98">
    <cfRule type="expression" dxfId="1949" priority="61">
      <formula>H74&gt;0</formula>
    </cfRule>
    <cfRule type="expression" dxfId="1948" priority="62">
      <formula>H74&lt;0</formula>
    </cfRule>
  </conditionalFormatting>
  <conditionalFormatting sqref="H108:H109 F108:F109">
    <cfRule type="expression" dxfId="1947" priority="43">
      <formula>F108&gt;0</formula>
    </cfRule>
    <cfRule type="expression" dxfId="1946" priority="44">
      <formula>F108&lt;0</formula>
    </cfRule>
  </conditionalFormatting>
  <conditionalFormatting sqref="H103:H107 F103:F107">
    <cfRule type="expression" dxfId="1945" priority="41">
      <formula>F103&gt;0</formula>
    </cfRule>
    <cfRule type="expression" dxfId="1944" priority="42">
      <formula>F103&lt;0</formula>
    </cfRule>
  </conditionalFormatting>
  <conditionalFormatting sqref="F40">
    <cfRule type="expression" dxfId="1943" priority="39">
      <formula>F40&gt;0</formula>
    </cfRule>
    <cfRule type="expression" dxfId="1942" priority="40">
      <formula>F40&lt;0</formula>
    </cfRule>
  </conditionalFormatting>
  <conditionalFormatting sqref="H40">
    <cfRule type="expression" dxfId="1941" priority="37">
      <formula>H40&gt;0</formula>
    </cfRule>
    <cfRule type="expression" dxfId="1940" priority="38">
      <formula>H40&lt;0</formula>
    </cfRule>
  </conditionalFormatting>
  <conditionalFormatting sqref="F131:F133 H131:H133">
    <cfRule type="expression" dxfId="1939" priority="35">
      <formula>F131&gt;0</formula>
    </cfRule>
    <cfRule type="expression" dxfId="1938" priority="36">
      <formula>F131&lt;0</formula>
    </cfRule>
  </conditionalFormatting>
  <conditionalFormatting sqref="F120:F124 H120:H124">
    <cfRule type="expression" dxfId="1937" priority="31">
      <formula>F120&gt;0</formula>
    </cfRule>
    <cfRule type="expression" dxfId="1936" priority="32">
      <formula>F120&lt;0</formula>
    </cfRule>
  </conditionalFormatting>
  <conditionalFormatting sqref="F117:F119 H117:H119">
    <cfRule type="expression" dxfId="1935" priority="27">
      <formula>F117&gt;0</formula>
    </cfRule>
    <cfRule type="expression" dxfId="1934" priority="28">
      <formula>F117&lt;0</formula>
    </cfRule>
  </conditionalFormatting>
  <conditionalFormatting sqref="F114:F116 H114:H116">
    <cfRule type="expression" dxfId="1933" priority="25">
      <formula>F114&gt;0</formula>
    </cfRule>
    <cfRule type="expression" dxfId="1932" priority="26">
      <formula>F114&lt;0</formula>
    </cfRule>
  </conditionalFormatting>
  <conditionalFormatting sqref="F113 H113">
    <cfRule type="expression" dxfId="1931" priority="23">
      <formula>F113&gt;0</formula>
    </cfRule>
    <cfRule type="expression" dxfId="1930" priority="24">
      <formula>F113&lt;0</formula>
    </cfRule>
  </conditionalFormatting>
  <conditionalFormatting sqref="F126:F128 H126:H128 K24:K128">
    <cfRule type="expression" dxfId="1929" priority="21">
      <formula>F24&gt;0</formula>
    </cfRule>
    <cfRule type="expression" dxfId="1928" priority="22">
      <formula>F24&lt;0</formula>
    </cfRule>
  </conditionalFormatting>
  <conditionalFormatting sqref="F125 H125">
    <cfRule type="expression" dxfId="1927" priority="19">
      <formula>F125&gt;0</formula>
    </cfRule>
    <cfRule type="expression" dxfId="1926" priority="20">
      <formula>F125&lt;0</formula>
    </cfRule>
  </conditionalFormatting>
  <conditionalFormatting sqref="F129:F130 H129:H130 K129:K130">
    <cfRule type="expression" dxfId="1925" priority="17">
      <formula>F129&gt;0</formula>
    </cfRule>
    <cfRule type="expression" dxfId="1924" priority="18">
      <formula>F129&lt;0</formula>
    </cfRule>
  </conditionalFormatting>
  <conditionalFormatting sqref="F136:F138 H136:H138 K136:K138">
    <cfRule type="expression" dxfId="1923" priority="13">
      <formula>F136&gt;0</formula>
    </cfRule>
    <cfRule type="expression" dxfId="1922" priority="14">
      <formula>F136&lt;0</formula>
    </cfRule>
  </conditionalFormatting>
  <conditionalFormatting sqref="F134:F135 H134:H135 K134:K135">
    <cfRule type="expression" dxfId="1921" priority="11">
      <formula>F134&gt;0</formula>
    </cfRule>
    <cfRule type="expression" dxfId="1920" priority="12">
      <formula>F134&lt;0</formula>
    </cfRule>
  </conditionalFormatting>
  <conditionalFormatting sqref="F143 H143 K143">
    <cfRule type="expression" dxfId="1919" priority="7">
      <formula>F143&gt;0</formula>
    </cfRule>
    <cfRule type="expression" dxfId="1918" priority="8">
      <formula>F143&lt;0</formula>
    </cfRule>
  </conditionalFormatting>
  <conditionalFormatting sqref="F140:F142 H140:H142">
    <cfRule type="expression" dxfId="1917" priority="5">
      <formula>F140&gt;0</formula>
    </cfRule>
    <cfRule type="expression" dxfId="1916" priority="6">
      <formula>F140&lt;0</formula>
    </cfRule>
  </conditionalFormatting>
  <conditionalFormatting sqref="F139 H139 K139">
    <cfRule type="expression" dxfId="1915" priority="3">
      <formula>F139&gt;0</formula>
    </cfRule>
    <cfRule type="expression" dxfId="1914" priority="4">
      <formula>F139&lt;0</formula>
    </cfRule>
  </conditionalFormatting>
  <conditionalFormatting sqref="K140:K142">
    <cfRule type="expression" dxfId="1913" priority="1">
      <formula>K140&gt;0</formula>
    </cfRule>
    <cfRule type="expression" dxfId="191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11" priority="49">
      <formula>F52&gt;0</formula>
    </cfRule>
    <cfRule type="expression" dxfId="1910" priority="50">
      <formula>F52&lt;0</formula>
    </cfRule>
  </conditionalFormatting>
  <conditionalFormatting sqref="Q7">
    <cfRule type="expression" dxfId="1909" priority="47">
      <formula>Q7&gt;0</formula>
    </cfRule>
    <cfRule type="expression" dxfId="1908" priority="48">
      <formula>Q7&lt;0</formula>
    </cfRule>
  </conditionalFormatting>
  <conditionalFormatting sqref="Q8">
    <cfRule type="expression" dxfId="1907" priority="45">
      <formula>Q8&gt;0</formula>
    </cfRule>
    <cfRule type="expression" dxfId="1906" priority="46">
      <formula>Q8&lt;0</formula>
    </cfRule>
  </conditionalFormatting>
  <conditionalFormatting sqref="F34:F41 F43:F51">
    <cfRule type="expression" dxfId="1905" priority="43">
      <formula>F34&gt;0</formula>
    </cfRule>
    <cfRule type="expression" dxfId="1904" priority="44">
      <formula>F34&lt;0</formula>
    </cfRule>
  </conditionalFormatting>
  <conditionalFormatting sqref="H34:H51">
    <cfRule type="expression" dxfId="1903" priority="41">
      <formula>H34&gt;0</formula>
    </cfRule>
    <cfRule type="expression" dxfId="1902" priority="42">
      <formula>H34&lt;0</formula>
    </cfRule>
  </conditionalFormatting>
  <conditionalFormatting sqref="Q10">
    <cfRule type="expression" dxfId="1901" priority="39">
      <formula>Q10&gt;0</formula>
    </cfRule>
    <cfRule type="expression" dxfId="1900" priority="40">
      <formula>Q10&lt;0</formula>
    </cfRule>
  </conditionalFormatting>
  <conditionalFormatting sqref="J25">
    <cfRule type="expression" dxfId="1899" priority="37">
      <formula>J25&gt;0</formula>
    </cfRule>
    <cfRule type="expression" dxfId="1898" priority="38">
      <formula>J25&lt;0</formula>
    </cfRule>
  </conditionalFormatting>
  <conditionalFormatting sqref="K25:K29 K31:K38">
    <cfRule type="expression" dxfId="1897" priority="35">
      <formula>K25&gt;0</formula>
    </cfRule>
    <cfRule type="expression" dxfId="1896" priority="36">
      <formula>K25&lt;0</formula>
    </cfRule>
  </conditionalFormatting>
  <conditionalFormatting sqref="L25:L38">
    <cfRule type="expression" dxfId="1895" priority="33">
      <formula>L25&gt;0</formula>
    </cfRule>
    <cfRule type="expression" dxfId="1894" priority="34">
      <formula>L25&lt;0</formula>
    </cfRule>
  </conditionalFormatting>
  <conditionalFormatting sqref="F89:F110">
    <cfRule type="expression" dxfId="1893" priority="31">
      <formula>F89&gt;0</formula>
    </cfRule>
    <cfRule type="expression" dxfId="1892" priority="32">
      <formula>F89&lt;0</formula>
    </cfRule>
  </conditionalFormatting>
  <conditionalFormatting sqref="H89:H110">
    <cfRule type="expression" dxfId="1891" priority="29">
      <formula>H89&gt;0</formula>
    </cfRule>
    <cfRule type="expression" dxfId="1890" priority="30">
      <formula>H89&lt;0</formula>
    </cfRule>
  </conditionalFormatting>
  <conditionalFormatting sqref="J89:J102">
    <cfRule type="expression" dxfId="1889" priority="27">
      <formula>J89&gt;0</formula>
    </cfRule>
    <cfRule type="expression" dxfId="1888" priority="28">
      <formula>J89&lt;0</formula>
    </cfRule>
  </conditionalFormatting>
  <conditionalFormatting sqref="K89:K102">
    <cfRule type="expression" dxfId="1887" priority="25">
      <formula>K89&gt;0</formula>
    </cfRule>
    <cfRule type="expression" dxfId="1886" priority="26">
      <formula>K89&lt;0</formula>
    </cfRule>
  </conditionalFormatting>
  <conditionalFormatting sqref="L89:L102">
    <cfRule type="expression" dxfId="1885" priority="23">
      <formula>L89&gt;0</formula>
    </cfRule>
    <cfRule type="expression" dxfId="1884" priority="24">
      <formula>L89&lt;0</formula>
    </cfRule>
  </conditionalFormatting>
  <conditionalFormatting sqref="F25:F27">
    <cfRule type="expression" dxfId="1883" priority="21">
      <formula>F25&gt;0</formula>
    </cfRule>
    <cfRule type="expression" dxfId="1882" priority="22">
      <formula>F25&lt;0</formula>
    </cfRule>
  </conditionalFormatting>
  <conditionalFormatting sqref="H25:H27">
    <cfRule type="expression" dxfId="1881" priority="19">
      <formula>H25&gt;0</formula>
    </cfRule>
    <cfRule type="expression" dxfId="1880" priority="20">
      <formula>H25&lt;0</formula>
    </cfRule>
  </conditionalFormatting>
  <conditionalFormatting sqref="F28:F33">
    <cfRule type="expression" dxfId="1879" priority="17">
      <formula>F28&gt;0</formula>
    </cfRule>
    <cfRule type="expression" dxfId="1878" priority="18">
      <formula>F28&lt;0</formula>
    </cfRule>
  </conditionalFormatting>
  <conditionalFormatting sqref="H28:H33">
    <cfRule type="expression" dxfId="1877" priority="15">
      <formula>H28&gt;0</formula>
    </cfRule>
    <cfRule type="expression" dxfId="1876" priority="16">
      <formula>H28&lt;0</formula>
    </cfRule>
  </conditionalFormatting>
  <conditionalFormatting sqref="F42">
    <cfRule type="expression" dxfId="1875" priority="13">
      <formula>F42&gt;0</formula>
    </cfRule>
    <cfRule type="expression" dxfId="1874" priority="14">
      <formula>F42&lt;0</formula>
    </cfRule>
  </conditionalFormatting>
  <conditionalFormatting sqref="J48">
    <cfRule type="expression" dxfId="1873" priority="11">
      <formula>J48&gt;0</formula>
    </cfRule>
    <cfRule type="expression" dxfId="1872" priority="12">
      <formula>J48&lt;0</formula>
    </cfRule>
  </conditionalFormatting>
  <conditionalFormatting sqref="J34:J41 J43:J47">
    <cfRule type="expression" dxfId="1871" priority="9">
      <formula>J34&gt;0</formula>
    </cfRule>
    <cfRule type="expression" dxfId="1870" priority="10">
      <formula>J34&lt;0</formula>
    </cfRule>
  </conditionalFormatting>
  <conditionalFormatting sqref="J26:J27">
    <cfRule type="expression" dxfId="1869" priority="7">
      <formula>J26&gt;0</formula>
    </cfRule>
    <cfRule type="expression" dxfId="1868" priority="8">
      <formula>J26&lt;0</formula>
    </cfRule>
  </conditionalFormatting>
  <conditionalFormatting sqref="J28:J33">
    <cfRule type="expression" dxfId="1867" priority="5">
      <formula>J28&gt;0</formula>
    </cfRule>
    <cfRule type="expression" dxfId="1866" priority="6">
      <formula>J28&lt;0</formula>
    </cfRule>
  </conditionalFormatting>
  <conditionalFormatting sqref="J42">
    <cfRule type="expression" dxfId="1865" priority="3">
      <formula>J42&gt;0</formula>
    </cfRule>
    <cfRule type="expression" dxfId="1864" priority="4">
      <formula>J42&lt;0</formula>
    </cfRule>
  </conditionalFormatting>
  <conditionalFormatting sqref="J49">
    <cfRule type="expression" dxfId="1863" priority="1">
      <formula>J49&gt;0</formula>
    </cfRule>
    <cfRule type="expression" dxfId="1862"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1" priority="39">
      <formula>F47&gt;0</formula>
    </cfRule>
    <cfRule type="expression" dxfId="1810" priority="40">
      <formula>F47&lt;0</formula>
    </cfRule>
  </conditionalFormatting>
  <conditionalFormatting sqref="Q7">
    <cfRule type="expression" dxfId="1809" priority="37">
      <formula>Q7&gt;0</formula>
    </cfRule>
    <cfRule type="expression" dxfId="1808" priority="38">
      <formula>Q7&lt;0</formula>
    </cfRule>
  </conditionalFormatting>
  <conditionalFormatting sqref="Q8">
    <cfRule type="expression" dxfId="1807" priority="35">
      <formula>Q8&gt;0</formula>
    </cfRule>
    <cfRule type="expression" dxfId="1806" priority="36">
      <formula>Q8&lt;0</formula>
    </cfRule>
  </conditionalFormatting>
  <conditionalFormatting sqref="F30:F33 F38:F46">
    <cfRule type="expression" dxfId="1805" priority="33">
      <formula>F30&gt;0</formula>
    </cfRule>
    <cfRule type="expression" dxfId="1804" priority="34">
      <formula>F30&lt;0</formula>
    </cfRule>
  </conditionalFormatting>
  <conditionalFormatting sqref="H30:H33 H37:H46">
    <cfRule type="expression" dxfId="1803" priority="31">
      <formula>H30&gt;0</formula>
    </cfRule>
    <cfRule type="expression" dxfId="1802" priority="32">
      <formula>H30&lt;0</formula>
    </cfRule>
  </conditionalFormatting>
  <conditionalFormatting sqref="Q10">
    <cfRule type="expression" dxfId="1801" priority="29">
      <formula>Q10&gt;0</formula>
    </cfRule>
    <cfRule type="expression" dxfId="1800" priority="30">
      <formula>Q10&lt;0</formula>
    </cfRule>
  </conditionalFormatting>
  <conditionalFormatting sqref="K25:K38">
    <cfRule type="expression" dxfId="1799" priority="25">
      <formula>K25&gt;0</formula>
    </cfRule>
    <cfRule type="expression" dxfId="1798" priority="26">
      <formula>K25&lt;0</formula>
    </cfRule>
  </conditionalFormatting>
  <conditionalFormatting sqref="L25:L38">
    <cfRule type="expression" dxfId="1797" priority="23">
      <formula>L25&gt;0</formula>
    </cfRule>
    <cfRule type="expression" dxfId="1796" priority="24">
      <formula>L25&lt;0</formula>
    </cfRule>
  </conditionalFormatting>
  <conditionalFormatting sqref="F89:F110">
    <cfRule type="expression" dxfId="1795" priority="21">
      <formula>F89&gt;0</formula>
    </cfRule>
    <cfRule type="expression" dxfId="1794" priority="22">
      <formula>F89&lt;0</formula>
    </cfRule>
  </conditionalFormatting>
  <conditionalFormatting sqref="H89:H110">
    <cfRule type="expression" dxfId="1793" priority="19">
      <formula>H89&gt;0</formula>
    </cfRule>
    <cfRule type="expression" dxfId="1792" priority="20">
      <formula>H89&lt;0</formula>
    </cfRule>
  </conditionalFormatting>
  <conditionalFormatting sqref="J89:J102">
    <cfRule type="expression" dxfId="1791" priority="17">
      <formula>J89&gt;0</formula>
    </cfRule>
    <cfRule type="expression" dxfId="1790" priority="18">
      <formula>J89&lt;0</formula>
    </cfRule>
  </conditionalFormatting>
  <conditionalFormatting sqref="K89:K102">
    <cfRule type="expression" dxfId="1789" priority="15">
      <formula>K89&gt;0</formula>
    </cfRule>
    <cfRule type="expression" dxfId="1788" priority="16">
      <formula>K89&lt;0</formula>
    </cfRule>
  </conditionalFormatting>
  <conditionalFormatting sqref="L89:L102">
    <cfRule type="expression" dxfId="1787" priority="13">
      <formula>L89&gt;0</formula>
    </cfRule>
    <cfRule type="expression" dxfId="1786" priority="14">
      <formula>L89&lt;0</formula>
    </cfRule>
  </conditionalFormatting>
  <conditionalFormatting sqref="F25:F29">
    <cfRule type="expression" dxfId="1785" priority="11">
      <formula>F25&gt;0</formula>
    </cfRule>
    <cfRule type="expression" dxfId="1784" priority="12">
      <formula>F25&lt;0</formula>
    </cfRule>
  </conditionalFormatting>
  <conditionalFormatting sqref="H25:H29">
    <cfRule type="expression" dxfId="1783" priority="9">
      <formula>H25&gt;0</formula>
    </cfRule>
    <cfRule type="expression" dxfId="1782" priority="10">
      <formula>H25&lt;0</formula>
    </cfRule>
  </conditionalFormatting>
  <conditionalFormatting sqref="F34:F37">
    <cfRule type="expression" dxfId="1781" priority="7">
      <formula>F34&gt;0</formula>
    </cfRule>
    <cfRule type="expression" dxfId="1780" priority="8">
      <formula>F34&lt;0</formula>
    </cfRule>
  </conditionalFormatting>
  <conditionalFormatting sqref="H34:H36">
    <cfRule type="expression" dxfId="1779" priority="5">
      <formula>H34&gt;0</formula>
    </cfRule>
    <cfRule type="expression" dxfId="1778" priority="6">
      <formula>H34&lt;0</formula>
    </cfRule>
  </conditionalFormatting>
  <conditionalFormatting sqref="J39">
    <cfRule type="expression" dxfId="1777" priority="3">
      <formula>J39&gt;0</formula>
    </cfRule>
    <cfRule type="expression" dxfId="1776" priority="4">
      <formula>J39&lt;0</formula>
    </cfRule>
  </conditionalFormatting>
  <conditionalFormatting sqref="J25:J38">
    <cfRule type="expression" dxfId="1775" priority="1">
      <formula>J25&gt;0</formula>
    </cfRule>
    <cfRule type="expression" dxfId="1774" priority="2">
      <formula>J25&lt;0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3" priority="57">
      <formula>F27&gt;0</formula>
    </cfRule>
    <cfRule type="expression" dxfId="1772" priority="58">
      <formula>F27&lt;0</formula>
    </cfRule>
  </conditionalFormatting>
  <conditionalFormatting sqref="H28:H33">
    <cfRule type="expression" dxfId="1771" priority="53">
      <formula>H28&gt;0</formula>
    </cfRule>
    <cfRule type="expression" dxfId="1770" priority="54">
      <formula>H28&lt;0</formula>
    </cfRule>
  </conditionalFormatting>
  <conditionalFormatting sqref="F24:F26">
    <cfRule type="expression" dxfId="1769" priority="39">
      <formula>F24&gt;0</formula>
    </cfRule>
    <cfRule type="expression" dxfId="1768" priority="40">
      <formula>F24&lt;0</formula>
    </cfRule>
  </conditionalFormatting>
  <conditionalFormatting sqref="Q8">
    <cfRule type="expression" dxfId="1767" priority="33">
      <formula>Q8&gt;0</formula>
    </cfRule>
    <cfRule type="expression" dxfId="1766" priority="34">
      <formula>Q8&lt;0</formula>
    </cfRule>
  </conditionalFormatting>
  <conditionalFormatting sqref="Q7">
    <cfRule type="expression" dxfId="1765" priority="35">
      <formula>Q7&gt;0</formula>
    </cfRule>
    <cfRule type="expression" dxfId="1764" priority="36">
      <formula>Q7&lt;0</formula>
    </cfRule>
  </conditionalFormatting>
  <conditionalFormatting sqref="F34">
    <cfRule type="expression" dxfId="1763" priority="31">
      <formula>F34&gt;0</formula>
    </cfRule>
    <cfRule type="expression" dxfId="1762" priority="32">
      <formula>F34&lt;0</formula>
    </cfRule>
  </conditionalFormatting>
  <conditionalFormatting sqref="H34">
    <cfRule type="expression" dxfId="1761" priority="29">
      <formula>H34&gt;0</formula>
    </cfRule>
    <cfRule type="expression" dxfId="1760" priority="30">
      <formula>H34&lt;0</formula>
    </cfRule>
  </conditionalFormatting>
  <conditionalFormatting sqref="M36">
    <cfRule type="expression" dxfId="1759" priority="19">
      <formula>M36&gt;0</formula>
    </cfRule>
    <cfRule type="expression" dxfId="1758" priority="20">
      <formula>M36&lt;0</formula>
    </cfRule>
  </conditionalFormatting>
  <conditionalFormatting sqref="Q10">
    <cfRule type="expression" dxfId="1757" priority="15">
      <formula>Q10&gt;0</formula>
    </cfRule>
    <cfRule type="expression" dxfId="1756" priority="16">
      <formula>Q10&lt;0</formula>
    </cfRule>
  </conditionalFormatting>
  <conditionalFormatting sqref="F23">
    <cfRule type="expression" dxfId="1755" priority="13">
      <formula>F23&gt;0</formula>
    </cfRule>
    <cfRule type="expression" dxfId="1754" priority="14">
      <formula>F23&lt;0</formula>
    </cfRule>
  </conditionalFormatting>
  <conditionalFormatting sqref="I25:J25">
    <cfRule type="expression" dxfId="1753" priority="9">
      <formula>I25&gt;0</formula>
    </cfRule>
    <cfRule type="expression" dxfId="1752" priority="10">
      <formula>I25&lt;0</formula>
    </cfRule>
  </conditionalFormatting>
  <conditionalFormatting sqref="I26:J27">
    <cfRule type="expression" dxfId="1751" priority="7">
      <formula>I26&gt;0</formula>
    </cfRule>
    <cfRule type="expression" dxfId="1750" priority="8">
      <formula>I26&lt;0</formula>
    </cfRule>
  </conditionalFormatting>
  <conditionalFormatting sqref="K25:K27">
    <cfRule type="expression" dxfId="1749" priority="5">
      <formula>K25&gt;0</formula>
    </cfRule>
    <cfRule type="expression" dxfId="1748" priority="6">
      <formula>K25&lt;0</formula>
    </cfRule>
  </conditionalFormatting>
  <conditionalFormatting sqref="I23:J23">
    <cfRule type="expression" dxfId="1747" priority="3">
      <formula>I23&gt;0</formula>
    </cfRule>
    <cfRule type="expression" dxfId="17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70">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42.44</v>
      </c>
      <c r="R4" s="420">
        <v>-1.61E-2</v>
      </c>
      <c r="T4" s="688"/>
      <c r="U4" s="30"/>
    </row>
    <row r="5" spans="1:21" x14ac:dyDescent="0.25">
      <c r="B5" s="70"/>
      <c r="C5" s="4"/>
      <c r="D5" s="3"/>
      <c r="E5" s="3"/>
      <c r="F5" s="3"/>
      <c r="G5" s="4"/>
      <c r="H5" s="159"/>
      <c r="I5" s="3"/>
      <c r="J5" s="3"/>
      <c r="K5" s="3"/>
      <c r="L5" s="4"/>
      <c r="M5" s="4"/>
      <c r="O5" s="11" t="s">
        <v>67</v>
      </c>
      <c r="Q5" s="3">
        <f>Q4*Q2</f>
        <v>4244</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741.42999999999893</v>
      </c>
      <c r="R7">
        <v>100</v>
      </c>
    </row>
    <row r="8" spans="1:21" x14ac:dyDescent="0.25">
      <c r="B8" s="70"/>
      <c r="C8" s="4"/>
      <c r="D8" s="3"/>
      <c r="E8" s="3"/>
      <c r="F8" s="3"/>
      <c r="G8" s="4"/>
      <c r="H8" s="159"/>
      <c r="I8" s="3"/>
      <c r="J8" s="3"/>
      <c r="K8" s="3"/>
      <c r="L8" s="4"/>
      <c r="M8" s="4"/>
      <c r="O8" s="11" t="s">
        <v>179</v>
      </c>
      <c r="P8" s="33"/>
      <c r="Q8" s="2">
        <f>K18+M18-F18+Q2*Q4</f>
        <v>394</v>
      </c>
      <c r="T8" s="1"/>
    </row>
    <row r="9" spans="1:21" x14ac:dyDescent="0.25">
      <c r="B9" s="4"/>
      <c r="C9" s="4"/>
      <c r="D9" s="3"/>
      <c r="E9" s="3"/>
      <c r="F9" s="3"/>
      <c r="G9" s="4"/>
      <c r="H9" s="159"/>
      <c r="I9" s="3"/>
      <c r="J9" s="3"/>
      <c r="K9" s="3"/>
      <c r="L9" s="4"/>
      <c r="M9" s="4"/>
      <c r="O9" s="11" t="s">
        <v>204</v>
      </c>
      <c r="Q9" s="132">
        <f>IF(Q2=0, 0, Q8/Q6)</f>
        <v>0.10233766233766234</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2.7219604147031104E-2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46.684000000000005</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46.259599999999999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45.8352</v>
      </c>
    </row>
    <row r="20" spans="1:16" x14ac:dyDescent="0.25">
      <c r="O20" s="79">
        <v>1.07</v>
      </c>
      <c r="P20" s="79">
        <f t="shared" si="0"/>
        <v>45.410800000000002</v>
      </c>
    </row>
    <row r="21" spans="1:16" x14ac:dyDescent="0.25">
      <c r="O21" s="79">
        <v>1.06</v>
      </c>
      <c r="P21" s="79">
        <f t="shared" si="0"/>
        <v>44.986400000000003</v>
      </c>
    </row>
    <row r="22" spans="1:16" x14ac:dyDescent="0.25">
      <c r="O22" s="79">
        <v>1.05</v>
      </c>
      <c r="P22" s="79">
        <f t="shared" si="0"/>
        <v>44.561999999999998</v>
      </c>
    </row>
    <row r="23" spans="1:16" x14ac:dyDescent="0.25">
      <c r="O23" s="79">
        <v>1.04</v>
      </c>
      <c r="P23" s="79">
        <f t="shared" si="0"/>
        <v>44.137599999999999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43.713200000000001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43.288800000000002</v>
      </c>
    </row>
    <row r="26" spans="1:16" x14ac:dyDescent="0.25">
      <c r="B26" s="162">
        <v>43483</v>
      </c>
      <c r="C26" s="10">
        <v>0</v>
      </c>
      <c r="D26" s="39">
        <v>38.43</v>
      </c>
      <c r="E26" s="39">
        <v>41.9</v>
      </c>
      <c r="F26" s="39"/>
      <c r="G26" s="39"/>
      <c r="H26" s="177"/>
      <c r="I26" s="39"/>
      <c r="J26" s="39">
        <v>347.43</v>
      </c>
      <c r="K26" s="39"/>
      <c r="L26" s="39"/>
      <c r="O26" s="79">
        <v>1.01</v>
      </c>
      <c r="P26" s="79">
        <f t="shared" si="0"/>
        <v>42.864399999999996</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42.44</v>
      </c>
    </row>
    <row r="28" spans="1:16" x14ac:dyDescent="0.25">
      <c r="B28" s="162"/>
      <c r="C28" s="10"/>
      <c r="D28" s="39"/>
      <c r="E28" s="39"/>
      <c r="F28" s="39"/>
      <c r="G28" s="39"/>
      <c r="H28" s="177"/>
      <c r="I28" s="39"/>
      <c r="J28" s="39"/>
      <c r="K28" s="39"/>
      <c r="L28" s="39"/>
      <c r="O28" s="79">
        <v>0.99</v>
      </c>
      <c r="P28" s="79">
        <f t="shared" si="0"/>
        <v>42.015599999999999</v>
      </c>
    </row>
    <row r="29" spans="1:16" x14ac:dyDescent="0.25">
      <c r="B29" s="162"/>
      <c r="C29" s="10"/>
      <c r="D29" s="39"/>
      <c r="E29" s="39"/>
      <c r="F29" s="39"/>
      <c r="G29" s="39"/>
      <c r="H29" s="177"/>
      <c r="I29" s="39"/>
      <c r="J29" s="39"/>
      <c r="K29" s="39"/>
      <c r="L29" s="39"/>
      <c r="O29" s="79">
        <v>0.98</v>
      </c>
      <c r="P29" s="79">
        <f t="shared" si="0"/>
        <v>41.591199999999994</v>
      </c>
    </row>
    <row r="30" spans="1:16" x14ac:dyDescent="0.25">
      <c r="B30" s="162"/>
      <c r="C30" s="10"/>
      <c r="D30" s="39"/>
      <c r="E30" s="39"/>
      <c r="F30" s="39"/>
      <c r="G30" s="39"/>
      <c r="H30" s="177"/>
      <c r="I30" s="39"/>
      <c r="J30" s="39"/>
      <c r="K30" s="39"/>
      <c r="L30" s="39"/>
      <c r="O30" s="79">
        <v>0.97</v>
      </c>
      <c r="P30" s="79">
        <f t="shared" si="0"/>
        <v>41.166799999999995</v>
      </c>
    </row>
    <row r="31" spans="1:16" x14ac:dyDescent="0.25">
      <c r="B31" s="162"/>
      <c r="C31" s="10"/>
      <c r="D31" s="39"/>
      <c r="E31" s="39"/>
      <c r="F31" s="39"/>
      <c r="G31" s="39"/>
      <c r="H31" s="177"/>
      <c r="I31" s="39"/>
      <c r="J31" s="39"/>
      <c r="K31" s="39"/>
      <c r="L31" s="39"/>
      <c r="O31" s="79">
        <v>0.96</v>
      </c>
      <c r="P31" s="79">
        <f t="shared" si="0"/>
        <v>40.742399999999996</v>
      </c>
    </row>
    <row r="32" spans="1:16" x14ac:dyDescent="0.25">
      <c r="B32" s="162"/>
      <c r="C32" s="10"/>
      <c r="D32" s="39"/>
      <c r="E32" s="39"/>
      <c r="F32" s="39"/>
      <c r="G32" s="39"/>
      <c r="H32" s="177"/>
      <c r="I32" s="39"/>
      <c r="J32" s="39"/>
      <c r="K32" s="39"/>
      <c r="L32" s="39"/>
      <c r="O32" s="79">
        <v>0.95</v>
      </c>
      <c r="P32" s="79">
        <f t="shared" si="0"/>
        <v>40.317999999999998</v>
      </c>
    </row>
    <row r="33" spans="2:17" x14ac:dyDescent="0.25">
      <c r="B33" s="162"/>
      <c r="C33" s="10"/>
      <c r="D33" s="39"/>
      <c r="E33" s="39"/>
      <c r="F33" s="39"/>
      <c r="G33" s="39"/>
      <c r="H33" s="177"/>
      <c r="I33" s="39"/>
      <c r="J33" s="39"/>
      <c r="K33" s="39"/>
      <c r="L33" s="39"/>
      <c r="O33" s="79">
        <v>0.94</v>
      </c>
      <c r="P33" s="79">
        <f t="shared" si="0"/>
        <v>39.893599999999992</v>
      </c>
    </row>
    <row r="34" spans="2:17" x14ac:dyDescent="0.25">
      <c r="B34" s="162"/>
      <c r="C34" s="10"/>
      <c r="D34" s="39"/>
      <c r="E34" s="39"/>
      <c r="F34" s="39"/>
      <c r="G34" s="39"/>
      <c r="H34" s="177"/>
      <c r="I34" s="39"/>
      <c r="J34" s="39"/>
      <c r="K34" s="39"/>
      <c r="L34" s="39"/>
      <c r="O34" s="79">
        <v>0.93</v>
      </c>
      <c r="P34" s="79">
        <f t="shared" si="0"/>
        <v>39.469200000000001</v>
      </c>
    </row>
    <row r="35" spans="2:17" x14ac:dyDescent="0.25">
      <c r="B35" s="162"/>
      <c r="C35" s="10"/>
      <c r="D35" s="39"/>
      <c r="E35" s="39"/>
      <c r="F35" s="39"/>
      <c r="G35" s="39"/>
      <c r="H35" s="177"/>
      <c r="I35" s="39"/>
      <c r="J35" s="39"/>
      <c r="K35" s="39"/>
      <c r="L35" s="39"/>
      <c r="O35" s="79">
        <v>0.92</v>
      </c>
      <c r="P35" s="79">
        <f t="shared" si="0"/>
        <v>39.044800000000002</v>
      </c>
    </row>
    <row r="36" spans="2:17" x14ac:dyDescent="0.25">
      <c r="B36" s="162"/>
      <c r="C36" s="10"/>
      <c r="D36" s="39"/>
      <c r="E36" s="39"/>
      <c r="F36" s="39"/>
      <c r="G36" s="39"/>
      <c r="H36" s="177"/>
      <c r="I36" s="39"/>
      <c r="J36" s="39"/>
      <c r="K36" s="39"/>
      <c r="L36" s="39"/>
      <c r="O36" s="79">
        <v>0.91</v>
      </c>
      <c r="P36" s="79">
        <f t="shared" si="0"/>
        <v>38.620399999999997</v>
      </c>
    </row>
    <row r="37" spans="2:17" x14ac:dyDescent="0.25">
      <c r="B37" s="162"/>
      <c r="C37" s="10"/>
      <c r="D37" s="39"/>
      <c r="E37" s="39"/>
      <c r="F37" s="39"/>
      <c r="G37" s="39"/>
      <c r="H37" s="177"/>
      <c r="I37" s="39"/>
      <c r="J37" s="39"/>
      <c r="K37" s="39"/>
      <c r="L37" s="39"/>
      <c r="O37" s="79">
        <v>0.9</v>
      </c>
      <c r="P37" s="79">
        <f t="shared" si="0"/>
        <v>38.195999999999998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99" priority="39">
      <formula>F47&gt;0</formula>
    </cfRule>
    <cfRule type="expression" dxfId="2998" priority="40">
      <formula>F47&lt;0</formula>
    </cfRule>
  </conditionalFormatting>
  <conditionalFormatting sqref="Q7">
    <cfRule type="expression" dxfId="2997" priority="37">
      <formula>Q7&gt;0</formula>
    </cfRule>
    <cfRule type="expression" dxfId="2996" priority="38">
      <formula>Q7&lt;0</formula>
    </cfRule>
  </conditionalFormatting>
  <conditionalFormatting sqref="Q8">
    <cfRule type="expression" dxfId="2995" priority="35">
      <formula>Q8&gt;0</formula>
    </cfRule>
    <cfRule type="expression" dxfId="2994" priority="36">
      <formula>Q8&lt;0</formula>
    </cfRule>
  </conditionalFormatting>
  <conditionalFormatting sqref="F30:F46">
    <cfRule type="expression" dxfId="2993" priority="33">
      <formula>F30&gt;0</formula>
    </cfRule>
    <cfRule type="expression" dxfId="2992" priority="34">
      <formula>F30&lt;0</formula>
    </cfRule>
  </conditionalFormatting>
  <conditionalFormatting sqref="H30:H46">
    <cfRule type="expression" dxfId="2991" priority="31">
      <formula>H30&gt;0</formula>
    </cfRule>
    <cfRule type="expression" dxfId="2990" priority="32">
      <formula>H30&lt;0</formula>
    </cfRule>
  </conditionalFormatting>
  <conditionalFormatting sqref="Q10">
    <cfRule type="expression" dxfId="2989" priority="29">
      <formula>Q10&gt;0</formula>
    </cfRule>
    <cfRule type="expression" dxfId="2988" priority="30">
      <formula>Q10&lt;0</formula>
    </cfRule>
  </conditionalFormatting>
  <conditionalFormatting sqref="J25:J38">
    <cfRule type="expression" dxfId="2987" priority="27">
      <formula>J25&gt;0</formula>
    </cfRule>
    <cfRule type="expression" dxfId="2986" priority="28">
      <formula>J25&lt;0</formula>
    </cfRule>
  </conditionalFormatting>
  <conditionalFormatting sqref="K25:K38">
    <cfRule type="expression" dxfId="2985" priority="25">
      <formula>K25&gt;0</formula>
    </cfRule>
    <cfRule type="expression" dxfId="2984" priority="26">
      <formula>K25&lt;0</formula>
    </cfRule>
  </conditionalFormatting>
  <conditionalFormatting sqref="L25 L38">
    <cfRule type="expression" dxfId="2983" priority="23">
      <formula>L25&gt;0</formula>
    </cfRule>
    <cfRule type="expression" dxfId="2982" priority="24">
      <formula>L25&lt;0</formula>
    </cfRule>
  </conditionalFormatting>
  <conditionalFormatting sqref="F89:F110">
    <cfRule type="expression" dxfId="2981" priority="21">
      <formula>F89&gt;0</formula>
    </cfRule>
    <cfRule type="expression" dxfId="2980" priority="22">
      <formula>F89&lt;0</formula>
    </cfRule>
  </conditionalFormatting>
  <conditionalFormatting sqref="H89:H110">
    <cfRule type="expression" dxfId="2979" priority="19">
      <formula>H89&gt;0</formula>
    </cfRule>
    <cfRule type="expression" dxfId="2978" priority="20">
      <formula>H89&lt;0</formula>
    </cfRule>
  </conditionalFormatting>
  <conditionalFormatting sqref="J89:J102">
    <cfRule type="expression" dxfId="2977" priority="17">
      <formula>J89&gt;0</formula>
    </cfRule>
    <cfRule type="expression" dxfId="2976" priority="18">
      <formula>J89&lt;0</formula>
    </cfRule>
  </conditionalFormatting>
  <conditionalFormatting sqref="K89:K102">
    <cfRule type="expression" dxfId="2975" priority="15">
      <formula>K89&gt;0</formula>
    </cfRule>
    <cfRule type="expression" dxfId="2974" priority="16">
      <formula>K89&lt;0</formula>
    </cfRule>
  </conditionalFormatting>
  <conditionalFormatting sqref="L89:L102">
    <cfRule type="expression" dxfId="2973" priority="13">
      <formula>L89&gt;0</formula>
    </cfRule>
    <cfRule type="expression" dxfId="2972" priority="14">
      <formula>L89&lt;0</formula>
    </cfRule>
  </conditionalFormatting>
  <conditionalFormatting sqref="F29 F25:F26">
    <cfRule type="expression" dxfId="2971" priority="11">
      <formula>F25&gt;0</formula>
    </cfRule>
    <cfRule type="expression" dxfId="2970" priority="12">
      <formula>F25&lt;0</formula>
    </cfRule>
  </conditionalFormatting>
  <conditionalFormatting sqref="H29 H25:H26">
    <cfRule type="expression" dxfId="2969" priority="9">
      <formula>H25&gt;0</formula>
    </cfRule>
    <cfRule type="expression" dxfId="2968" priority="10">
      <formula>H25&lt;0</formula>
    </cfRule>
  </conditionalFormatting>
  <conditionalFormatting sqref="F28">
    <cfRule type="expression" dxfId="2967" priority="7">
      <formula>F28&gt;0</formula>
    </cfRule>
    <cfRule type="expression" dxfId="2966" priority="8">
      <formula>F28&lt;0</formula>
    </cfRule>
  </conditionalFormatting>
  <conditionalFormatting sqref="H28">
    <cfRule type="expression" dxfId="2965" priority="5">
      <formula>H28&gt;0</formula>
    </cfRule>
    <cfRule type="expression" dxfId="2964" priority="6">
      <formula>H28&lt;0</formula>
    </cfRule>
  </conditionalFormatting>
  <conditionalFormatting sqref="F27">
    <cfRule type="expression" dxfId="2963" priority="3">
      <formula>F27&gt;0</formula>
    </cfRule>
    <cfRule type="expression" dxfId="2962" priority="4">
      <formula>F27&lt;0</formula>
    </cfRule>
  </conditionalFormatting>
  <conditionalFormatting sqref="H27">
    <cfRule type="expression" dxfId="2961" priority="1">
      <formula>H27&gt;0</formula>
    </cfRule>
    <cfRule type="expression" dxfId="2960" priority="2">
      <formula>H27&lt;0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44.3</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8860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-407.05999999999767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-407.05999999999767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-4.3925473666944832E-2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6.320541760722348E-2</v>
      </c>
      <c r="R11">
        <v>0.7</v>
      </c>
      <c r="T11" s="1">
        <v>43285</v>
      </c>
      <c r="U11" t="s">
        <v>1130</v>
      </c>
    </row>
    <row r="12" spans="1:21" x14ac:dyDescent="0.25">
      <c r="H12" s="68"/>
      <c r="O12" s="11" t="s">
        <v>921</v>
      </c>
      <c r="Q12" s="1" t="s">
        <v>1401</v>
      </c>
    </row>
    <row r="13" spans="1:21" x14ac:dyDescent="0.25">
      <c r="H13" s="68"/>
      <c r="O13" s="11" t="s">
        <v>947</v>
      </c>
      <c r="Q13" s="2">
        <f>Q4/(3.94+4.03)*2</f>
        <v>11.11668757841907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48.730000000000004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48.286999999999999</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47.844000000000001</v>
      </c>
    </row>
    <row r="20" spans="1:21" x14ac:dyDescent="0.25">
      <c r="O20" s="79">
        <v>1.07</v>
      </c>
      <c r="P20" s="79">
        <f t="shared" si="2"/>
        <v>47.400999999999996</v>
      </c>
      <c r="T20" s="1">
        <v>43416</v>
      </c>
      <c r="U20" t="s">
        <v>1296</v>
      </c>
    </row>
    <row r="21" spans="1:21" x14ac:dyDescent="0.25">
      <c r="O21" s="79">
        <v>1.06</v>
      </c>
      <c r="P21" s="79">
        <f t="shared" si="2"/>
        <v>46.957999999999998</v>
      </c>
    </row>
    <row r="22" spans="1:21" x14ac:dyDescent="0.25">
      <c r="O22" s="79">
        <v>1.05</v>
      </c>
      <c r="P22" s="79">
        <f t="shared" si="2"/>
        <v>46.515000000000001</v>
      </c>
    </row>
    <row r="23" spans="1:21" x14ac:dyDescent="0.25">
      <c r="O23" s="79">
        <v>1.04</v>
      </c>
      <c r="P23" s="79">
        <f t="shared" si="2"/>
        <v>46.071999999999996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45.628999999999998</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45.186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44.742999999999995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43.856999999999999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43.413999999999994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42.970999999999997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42.527999999999999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42.084999999999994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41.641999999999996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41.198999999999998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40.756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40.312999999999995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39.869999999999997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5" priority="51">
      <formula>F7&gt;0</formula>
    </cfRule>
    <cfRule type="expression" dxfId="1744" priority="52">
      <formula>F7&lt;0</formula>
    </cfRule>
  </conditionalFormatting>
  <conditionalFormatting sqref="Q8">
    <cfRule type="expression" dxfId="1743" priority="49">
      <formula>Q8&gt;0</formula>
    </cfRule>
    <cfRule type="expression" dxfId="1742" priority="50">
      <formula>Q8&lt;0</formula>
    </cfRule>
  </conditionalFormatting>
  <conditionalFormatting sqref="Q10">
    <cfRule type="expression" dxfId="1741" priority="43">
      <formula>Q10&gt;0</formula>
    </cfRule>
    <cfRule type="expression" dxfId="1740" priority="44">
      <formula>Q10&lt;0</formula>
    </cfRule>
  </conditionalFormatting>
  <conditionalFormatting sqref="K25:K39">
    <cfRule type="expression" dxfId="1739" priority="39">
      <formula>K25&gt;0</formula>
    </cfRule>
    <cfRule type="expression" dxfId="1738" priority="40">
      <formula>K25&lt;0</formula>
    </cfRule>
  </conditionalFormatting>
  <conditionalFormatting sqref="L25">
    <cfRule type="expression" dxfId="1737" priority="37">
      <formula>L25&gt;0</formula>
    </cfRule>
    <cfRule type="expression" dxfId="1736" priority="38">
      <formula>L25&lt;0</formula>
    </cfRule>
  </conditionalFormatting>
  <conditionalFormatting sqref="F95:F116">
    <cfRule type="expression" dxfId="1735" priority="35">
      <formula>F95&gt;0</formula>
    </cfRule>
    <cfRule type="expression" dxfId="1734" priority="36">
      <formula>F95&lt;0</formula>
    </cfRule>
  </conditionalFormatting>
  <conditionalFormatting sqref="H95:H116">
    <cfRule type="expression" dxfId="1733" priority="33">
      <formula>H95&gt;0</formula>
    </cfRule>
    <cfRule type="expression" dxfId="1732" priority="34">
      <formula>H95&lt;0</formula>
    </cfRule>
  </conditionalFormatting>
  <conditionalFormatting sqref="J95:J108">
    <cfRule type="expression" dxfId="1731" priority="31">
      <formula>J95&gt;0</formula>
    </cfRule>
    <cfRule type="expression" dxfId="1730" priority="32">
      <formula>J95&lt;0</formula>
    </cfRule>
  </conditionalFormatting>
  <conditionalFormatting sqref="K95:K108">
    <cfRule type="expression" dxfId="1729" priority="29">
      <formula>K95&gt;0</formula>
    </cfRule>
    <cfRule type="expression" dxfId="1728" priority="30">
      <formula>K95&lt;0</formula>
    </cfRule>
  </conditionalFormatting>
  <conditionalFormatting sqref="L95:L108">
    <cfRule type="expression" dxfId="1727" priority="27">
      <formula>L95&gt;0</formula>
    </cfRule>
    <cfRule type="expression" dxfId="1726" priority="28">
      <formula>L95&lt;0</formula>
    </cfRule>
  </conditionalFormatting>
  <conditionalFormatting sqref="F25 F29">
    <cfRule type="expression" dxfId="1725" priority="25">
      <formula>F25&gt;0</formula>
    </cfRule>
    <cfRule type="expression" dxfId="1724" priority="26">
      <formula>F25&lt;0</formula>
    </cfRule>
  </conditionalFormatting>
  <conditionalFormatting sqref="H25 H29">
    <cfRule type="expression" dxfId="1723" priority="23">
      <formula>H25&gt;0</formula>
    </cfRule>
    <cfRule type="expression" dxfId="1722" priority="24">
      <formula>H25&lt;0</formula>
    </cfRule>
  </conditionalFormatting>
  <conditionalFormatting sqref="F26:F28">
    <cfRule type="expression" dxfId="1721" priority="21">
      <formula>F26&gt;0</formula>
    </cfRule>
    <cfRule type="expression" dxfId="1720" priority="22">
      <formula>F26&lt;0</formula>
    </cfRule>
  </conditionalFormatting>
  <conditionalFormatting sqref="H26:H28">
    <cfRule type="expression" dxfId="1719" priority="19">
      <formula>H26&gt;0</formula>
    </cfRule>
    <cfRule type="expression" dxfId="1718" priority="20">
      <formula>H26&lt;0</formula>
    </cfRule>
  </conditionalFormatting>
  <conditionalFormatting sqref="J25:J49">
    <cfRule type="expression" dxfId="1717" priority="15">
      <formula>J25&gt;0</formula>
    </cfRule>
    <cfRule type="expression" dxfId="1716" priority="16">
      <formula>J25&lt;0</formula>
    </cfRule>
  </conditionalFormatting>
  <conditionalFormatting sqref="J50:J61">
    <cfRule type="expression" dxfId="1715" priority="13">
      <formula>J50&gt;0</formula>
    </cfRule>
    <cfRule type="expression" dxfId="1714" priority="14">
      <formula>J50&lt;0</formula>
    </cfRule>
  </conditionalFormatting>
  <conditionalFormatting sqref="H62:H63 F62:F63">
    <cfRule type="expression" dxfId="1713" priority="5">
      <formula>F62&gt;0</formula>
    </cfRule>
    <cfRule type="expression" dxfId="1712" priority="6">
      <formula>F62&lt;0</formula>
    </cfRule>
  </conditionalFormatting>
  <conditionalFormatting sqref="J62:J65">
    <cfRule type="expression" dxfId="1711" priority="3">
      <formula>J62&gt;0</formula>
    </cfRule>
    <cfRule type="expression" dxfId="1710" priority="4">
      <formula>J62&lt;0</formula>
    </cfRule>
  </conditionalFormatting>
  <conditionalFormatting sqref="H64:H67 F64:F67">
    <cfRule type="expression" dxfId="1709" priority="1">
      <formula>F64&gt;0</formula>
    </cfRule>
    <cfRule type="expression" dxfId="170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7" priority="17">
      <formula>F38&gt;0</formula>
    </cfRule>
    <cfRule type="expression" dxfId="1706" priority="18">
      <formula>F38&lt;0</formula>
    </cfRule>
  </conditionalFormatting>
  <conditionalFormatting sqref="H38:H72">
    <cfRule type="expression" dxfId="1705" priority="9">
      <formula>H38&gt;0</formula>
    </cfRule>
    <cfRule type="expression" dxfId="1704" priority="10">
      <formula>H38&lt;0</formula>
    </cfRule>
  </conditionalFormatting>
  <conditionalFormatting sqref="F21:F37">
    <cfRule type="expression" dxfId="1703" priority="7">
      <formula>F21&gt;0</formula>
    </cfRule>
    <cfRule type="expression" dxfId="1702" priority="8">
      <formula>F21&lt;0</formula>
    </cfRule>
  </conditionalFormatting>
  <conditionalFormatting sqref="H21:H37">
    <cfRule type="expression" dxfId="1701" priority="5">
      <formula>H21&gt;0</formula>
    </cfRule>
    <cfRule type="expression" dxfId="1700" priority="6">
      <formula>H21&lt;0</formula>
    </cfRule>
  </conditionalFormatting>
  <conditionalFormatting sqref="Q8">
    <cfRule type="expression" dxfId="1699" priority="1">
      <formula>Q8&gt;0</formula>
    </cfRule>
    <cfRule type="expression" dxfId="1698" priority="2">
      <formula>Q8&lt;0</formula>
    </cfRule>
  </conditionalFormatting>
  <conditionalFormatting sqref="Q7">
    <cfRule type="expression" dxfId="1697" priority="3">
      <formula>Q7&gt;0</formula>
    </cfRule>
    <cfRule type="expression" dxfId="169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3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C59-H59</f>
        <v>900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14.305155555555507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18.16</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16344</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12874.639999999956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4921.6200000000426</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3469.3600000000442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0.26947238913088489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5.5066079295154188E-3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10.377142857142857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19.976000000000003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19.794400000000003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19.6128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19.4312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19.249600000000001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19.068000000000001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18.886400000000002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18.704800000000002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18.523199999999999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18.3416</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18.16</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17.978400000000001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17.796800000000001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17.615199999999998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17.433599999999998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17.251999999999999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17.070399999999999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16.8888</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16.7072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16.525600000000001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16.344000000000001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2">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4">
        <v>100</v>
      </c>
      <c r="D55" s="2">
        <v>17.850000000000001</v>
      </c>
      <c r="E55" s="2">
        <v>0</v>
      </c>
      <c r="F55" s="2">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6350</v>
      </c>
      <c r="I59" s="18"/>
      <c r="J59" s="18"/>
      <c r="K59" s="18">
        <f>SUM(K2:K58)</f>
        <v>173370.87000000005</v>
      </c>
      <c r="L59" s="14"/>
      <c r="M59" s="18">
        <f>SUM(M2:M58)</f>
        <v>352.5</v>
      </c>
      <c r="Z59" s="632"/>
      <c r="AA59" s="636"/>
      <c r="AB59" s="596"/>
      <c r="AC59" s="596"/>
      <c r="AD59" s="596"/>
      <c r="AE59" s="596"/>
      <c r="AF59" s="596"/>
      <c r="AG59" s="596"/>
    </row>
    <row r="60" spans="1:33" ht="15.75" thickBot="1" x14ac:dyDescent="0.3">
      <c r="A60" s="275" t="s">
        <v>191</v>
      </c>
      <c r="B60" s="276"/>
      <c r="C60" s="277">
        <f>SumByColor($A$60,C2:C58)</f>
        <v>6150</v>
      </c>
      <c r="D60" s="277"/>
      <c r="E60" s="277"/>
      <c r="F60" s="278">
        <f>SumByColor($A$60,F2:F58)</f>
        <v>158714</v>
      </c>
      <c r="G60" s="277"/>
      <c r="H60" s="277">
        <f>SumByColor($A$60,H2:H58)</f>
        <v>6350</v>
      </c>
      <c r="I60" s="277"/>
      <c r="J60" s="277"/>
      <c r="K60" s="278">
        <f>SumByColor($A$60,K2:K58)</f>
        <v>173374</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8" si="61">C197*(E197-D197)</f>
        <v>3614.3999999999992</v>
      </c>
      <c r="G197" s="39">
        <f t="shared" ref="G197:G198" si="62">D197*C197</f>
        <v>11089.6</v>
      </c>
      <c r="H197" s="177">
        <f t="shared" ref="H197:H198" si="63">(E197-D197)/D197</f>
        <v>0.32592699466166491</v>
      </c>
      <c r="I197" s="39"/>
      <c r="J197" s="39"/>
      <c r="K197" s="39">
        <f t="shared" ref="K197:K198"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695" priority="188">
      <formula>F112&gt;0</formula>
    </cfRule>
    <cfRule type="expression" dxfId="1694" priority="189">
      <formula>F112&lt;0</formula>
    </cfRule>
  </conditionalFormatting>
  <conditionalFormatting sqref="Q7">
    <cfRule type="expression" dxfId="1693" priority="176">
      <formula>Q7&gt;0</formula>
    </cfRule>
    <cfRule type="expression" dxfId="1692" priority="177">
      <formula>Q7&lt;0</formula>
    </cfRule>
  </conditionalFormatting>
  <conditionalFormatting sqref="Q8">
    <cfRule type="expression" dxfId="1691" priority="174">
      <formula>Q8&gt;0</formula>
    </cfRule>
    <cfRule type="expression" dxfId="1690" priority="175">
      <formula>Q8&lt;0</formula>
    </cfRule>
  </conditionalFormatting>
  <conditionalFormatting sqref="F206:F218">
    <cfRule type="expression" dxfId="1689" priority="172">
      <formula>F206&gt;0</formula>
    </cfRule>
    <cfRule type="expression" dxfId="1688" priority="173">
      <formula>F206&lt;0</formula>
    </cfRule>
  </conditionalFormatting>
  <conditionalFormatting sqref="H206:H218">
    <cfRule type="expression" dxfId="1687" priority="170">
      <formula>H206&gt;0</formula>
    </cfRule>
    <cfRule type="expression" dxfId="1686" priority="171">
      <formula>H206&lt;0</formula>
    </cfRule>
  </conditionalFormatting>
  <conditionalFormatting sqref="H222:H225">
    <cfRule type="expression" dxfId="1685" priority="166">
      <formula>H222&gt;0</formula>
    </cfRule>
    <cfRule type="expression" dxfId="1684" priority="167">
      <formula>H222&lt;0</formula>
    </cfRule>
  </conditionalFormatting>
  <conditionalFormatting sqref="F222:F225">
    <cfRule type="expression" dxfId="1683" priority="168">
      <formula>F222&gt;0</formula>
    </cfRule>
    <cfRule type="expression" dxfId="1682" priority="169">
      <formula>F222&lt;0</formula>
    </cfRule>
  </conditionalFormatting>
  <conditionalFormatting sqref="M248">
    <cfRule type="expression" dxfId="1681" priority="164">
      <formula>M248&gt;0</formula>
    </cfRule>
    <cfRule type="expression" dxfId="1680" priority="165">
      <formula>M248&lt;0</formula>
    </cfRule>
  </conditionalFormatting>
  <conditionalFormatting sqref="F64:F65 F72:F109">
    <cfRule type="expression" dxfId="1679" priority="162">
      <formula>F64&gt;0</formula>
    </cfRule>
    <cfRule type="expression" dxfId="1678" priority="163">
      <formula>F64&lt;0</formula>
    </cfRule>
  </conditionalFormatting>
  <conditionalFormatting sqref="H64:H65 H72:H109">
    <cfRule type="expression" dxfId="1677" priority="160">
      <formula>H64&gt;0</formula>
    </cfRule>
    <cfRule type="expression" dxfId="1676" priority="161">
      <formula>H64&lt;0</formula>
    </cfRule>
  </conditionalFormatting>
  <conditionalFormatting sqref="Q10">
    <cfRule type="expression" dxfId="1675" priority="158">
      <formula>Q10&gt;0</formula>
    </cfRule>
    <cfRule type="expression" dxfId="1674" priority="159">
      <formula>Q10&lt;0</formula>
    </cfRule>
  </conditionalFormatting>
  <conditionalFormatting sqref="F66:F71">
    <cfRule type="expression" dxfId="1673" priority="156">
      <formula>F66&gt;0</formula>
    </cfRule>
    <cfRule type="expression" dxfId="1672" priority="157">
      <formula>F66&lt;0</formula>
    </cfRule>
  </conditionalFormatting>
  <conditionalFormatting sqref="H66:H71">
    <cfRule type="expression" dxfId="1671" priority="154">
      <formula>H66&gt;0</formula>
    </cfRule>
    <cfRule type="expression" dxfId="1670" priority="155">
      <formula>H66&lt;0</formula>
    </cfRule>
  </conditionalFormatting>
  <conditionalFormatting sqref="K69:K76">
    <cfRule type="expression" dxfId="1669" priority="152">
      <formula>K69&gt;0</formula>
    </cfRule>
    <cfRule type="expression" dxfId="1668" priority="153">
      <formula>K69&lt;0</formula>
    </cfRule>
  </conditionalFormatting>
  <conditionalFormatting sqref="K77:K109">
    <cfRule type="expression" dxfId="1667" priority="150">
      <formula>K77&gt;0</formula>
    </cfRule>
    <cfRule type="expression" dxfId="1666" priority="151">
      <formula>K77&lt;0</formula>
    </cfRule>
  </conditionalFormatting>
  <conditionalFormatting sqref="F110:F111">
    <cfRule type="expression" dxfId="1665" priority="147">
      <formula>F110&gt;0</formula>
    </cfRule>
    <cfRule type="expression" dxfId="1664" priority="148">
      <formula>F110&lt;0</formula>
    </cfRule>
  </conditionalFormatting>
  <conditionalFormatting sqref="H110:H111">
    <cfRule type="expression" dxfId="1663" priority="145">
      <formula>H110&gt;0</formula>
    </cfRule>
    <cfRule type="expression" dxfId="1662" priority="146">
      <formula>H110&lt;0</formula>
    </cfRule>
  </conditionalFormatting>
  <conditionalFormatting sqref="K110:K111">
    <cfRule type="expression" dxfId="1661" priority="143">
      <formula>K110&gt;0</formula>
    </cfRule>
    <cfRule type="expression" dxfId="1660" priority="144">
      <formula>K110&lt;0</formula>
    </cfRule>
  </conditionalFormatting>
  <conditionalFormatting sqref="F120:F122 H120:H122 K120:K122">
    <cfRule type="expression" dxfId="1659" priority="139">
      <formula>F120&gt;0</formula>
    </cfRule>
    <cfRule type="expression" dxfId="1658" priority="140">
      <formula>F120&lt;0</formula>
    </cfRule>
  </conditionalFormatting>
  <conditionalFormatting sqref="L112:L118 L203">
    <cfRule type="expression" dxfId="1657" priority="137">
      <formula>L112&gt;0</formula>
    </cfRule>
    <cfRule type="expression" dxfId="1656" priority="138">
      <formula>L112&lt;0</formula>
    </cfRule>
  </conditionalFormatting>
  <conditionalFormatting sqref="L69:L76">
    <cfRule type="expression" dxfId="1655" priority="135">
      <formula>L69&gt;0</formula>
    </cfRule>
    <cfRule type="expression" dxfId="1654" priority="136">
      <formula>L69&lt;0</formula>
    </cfRule>
  </conditionalFormatting>
  <conditionalFormatting sqref="L77:L109">
    <cfRule type="expression" dxfId="1653" priority="133">
      <formula>L77&gt;0</formula>
    </cfRule>
    <cfRule type="expression" dxfId="1652" priority="134">
      <formula>L77&lt;0</formula>
    </cfRule>
  </conditionalFormatting>
  <conditionalFormatting sqref="L110:L111">
    <cfRule type="expression" dxfId="1651" priority="131">
      <formula>L110&gt;0</formula>
    </cfRule>
    <cfRule type="expression" dxfId="1650" priority="132">
      <formula>L110&lt;0</formula>
    </cfRule>
  </conditionalFormatting>
  <conditionalFormatting sqref="L120:L122">
    <cfRule type="expression" dxfId="1649" priority="129">
      <formula>L120&gt;0</formula>
    </cfRule>
    <cfRule type="expression" dxfId="1648" priority="130">
      <formula>L120&lt;0</formula>
    </cfRule>
  </conditionalFormatting>
  <conditionalFormatting sqref="F129:F132 H129:H132">
    <cfRule type="expression" dxfId="1647" priority="127">
      <formula>F129&gt;0</formula>
    </cfRule>
    <cfRule type="expression" dxfId="1646" priority="128">
      <formula>F129&lt;0</formula>
    </cfRule>
  </conditionalFormatting>
  <conditionalFormatting sqref="K126:K128 F126:F128 H126:H128">
    <cfRule type="expression" dxfId="1645" priority="123">
      <formula>F126&gt;0</formula>
    </cfRule>
    <cfRule type="expression" dxfId="1644" priority="124">
      <formula>F126&lt;0</formula>
    </cfRule>
  </conditionalFormatting>
  <conditionalFormatting sqref="L126:L127">
    <cfRule type="expression" dxfId="1643" priority="121">
      <formula>L126&gt;0</formula>
    </cfRule>
    <cfRule type="expression" dxfId="1642" priority="122">
      <formula>L126&lt;0</formula>
    </cfRule>
  </conditionalFormatting>
  <conditionalFormatting sqref="K123:K125 F123:F125 H123:H125">
    <cfRule type="expression" dxfId="1641" priority="119">
      <formula>F123&gt;0</formula>
    </cfRule>
    <cfRule type="expression" dxfId="1640" priority="120">
      <formula>F123&lt;0</formula>
    </cfRule>
  </conditionalFormatting>
  <conditionalFormatting sqref="L124:L125">
    <cfRule type="expression" dxfId="1639" priority="117">
      <formula>L124&gt;0</formula>
    </cfRule>
    <cfRule type="expression" dxfId="1638" priority="118">
      <formula>L124&lt;0</formula>
    </cfRule>
  </conditionalFormatting>
  <conditionalFormatting sqref="H134:H137 F134:F137">
    <cfRule type="expression" dxfId="1637" priority="111">
      <formula>F134&gt;0</formula>
    </cfRule>
    <cfRule type="expression" dxfId="1636" priority="112">
      <formula>F134&lt;0</formula>
    </cfRule>
  </conditionalFormatting>
  <conditionalFormatting sqref="H138:H141 F138:F141">
    <cfRule type="expression" dxfId="1635" priority="107">
      <formula>F138&gt;0</formula>
    </cfRule>
    <cfRule type="expression" dxfId="1634" priority="108">
      <formula>F138&lt;0</formula>
    </cfRule>
  </conditionalFormatting>
  <conditionalFormatting sqref="F143:F148 H143:H148 K143:K148">
    <cfRule type="expression" dxfId="1633" priority="103">
      <formula>F143&gt;0</formula>
    </cfRule>
    <cfRule type="expression" dxfId="1632" priority="104">
      <formula>F143&lt;0</formula>
    </cfRule>
  </conditionalFormatting>
  <conditionalFormatting sqref="L147:L148">
    <cfRule type="expression" dxfId="1631" priority="97">
      <formula>L147&gt;0</formula>
    </cfRule>
    <cfRule type="expression" dxfId="1630" priority="98">
      <formula>L147&lt;0</formula>
    </cfRule>
  </conditionalFormatting>
  <conditionalFormatting sqref="F149:F151 H149:H151 K149:K152">
    <cfRule type="expression" dxfId="1629" priority="95">
      <formula>F149&gt;0</formula>
    </cfRule>
    <cfRule type="expression" dxfId="1628" priority="96">
      <formula>F149&lt;0</formula>
    </cfRule>
  </conditionalFormatting>
  <conditionalFormatting sqref="F152:F154 H152:H154 K153:K154">
    <cfRule type="expression" dxfId="1627" priority="91">
      <formula>F152&gt;0</formula>
    </cfRule>
    <cfRule type="expression" dxfId="1626" priority="92">
      <formula>F152&lt;0</formula>
    </cfRule>
  </conditionalFormatting>
  <conditionalFormatting sqref="F155:F157 H155:H157 K155:K157">
    <cfRule type="expression" dxfId="1625" priority="87">
      <formula>F155&gt;0</formula>
    </cfRule>
    <cfRule type="expression" dxfId="1624" priority="88">
      <formula>F155&lt;0</formula>
    </cfRule>
  </conditionalFormatting>
  <conditionalFormatting sqref="F158:F160 H158:H160 K158:K160">
    <cfRule type="expression" dxfId="1623" priority="83">
      <formula>F158&gt;0</formula>
    </cfRule>
    <cfRule type="expression" dxfId="1622" priority="84">
      <formula>F158&lt;0</formula>
    </cfRule>
  </conditionalFormatting>
  <conditionalFormatting sqref="F161:F163 H161:H163 K161:K163">
    <cfRule type="expression" dxfId="1621" priority="79">
      <formula>F161&gt;0</formula>
    </cfRule>
    <cfRule type="expression" dxfId="1620" priority="80">
      <formula>F161&lt;0</formula>
    </cfRule>
  </conditionalFormatting>
  <conditionalFormatting sqref="K165:K167 H165:H167 F165:F167">
    <cfRule type="expression" dxfId="1619" priority="75">
      <formula>F165&gt;0</formula>
    </cfRule>
    <cfRule type="expression" dxfId="1618" priority="76">
      <formula>F165&lt;0</formula>
    </cfRule>
  </conditionalFormatting>
  <conditionalFormatting sqref="K168 H168 F168">
    <cfRule type="expression" dxfId="1617" priority="71">
      <formula>F168&gt;0</formula>
    </cfRule>
    <cfRule type="expression" dxfId="1616" priority="72">
      <formula>F168&lt;0</formula>
    </cfRule>
  </conditionalFormatting>
  <conditionalFormatting sqref="H169:H171 F169:F171 K169:K171">
    <cfRule type="expression" dxfId="1615" priority="67">
      <formula>F169&gt;0</formula>
    </cfRule>
    <cfRule type="expression" dxfId="1614" priority="68">
      <formula>F169&lt;0</formula>
    </cfRule>
  </conditionalFormatting>
  <conditionalFormatting sqref="H173:H175 F173:F175 K173:K175">
    <cfRule type="expression" dxfId="1613" priority="59">
      <formula>F173&gt;0</formula>
    </cfRule>
    <cfRule type="expression" dxfId="1612" priority="60">
      <formula>F173&lt;0</formula>
    </cfRule>
  </conditionalFormatting>
  <conditionalFormatting sqref="K172 H172 F172">
    <cfRule type="expression" dxfId="1611" priority="55">
      <formula>F172&gt;0</formula>
    </cfRule>
    <cfRule type="expression" dxfId="1610" priority="56">
      <formula>F172&lt;0</formula>
    </cfRule>
  </conditionalFormatting>
  <conditionalFormatting sqref="K176:K177 H176:H177 F176:F177">
    <cfRule type="expression" dxfId="1609" priority="51">
      <formula>F176&gt;0</formula>
    </cfRule>
    <cfRule type="expression" dxfId="1608" priority="52">
      <formula>F176&lt;0</formula>
    </cfRule>
  </conditionalFormatting>
  <conditionalFormatting sqref="L177">
    <cfRule type="expression" dxfId="1607" priority="49">
      <formula>L177&gt;0</formula>
    </cfRule>
    <cfRule type="expression" dxfId="1606" priority="50">
      <formula>L177&lt;0</formula>
    </cfRule>
  </conditionalFormatting>
  <conditionalFormatting sqref="K178:K180 H178:H180 F178:F180">
    <cfRule type="expression" dxfId="1605" priority="47">
      <formula>F178&gt;0</formula>
    </cfRule>
    <cfRule type="expression" dxfId="1604" priority="48">
      <formula>F178&lt;0</formula>
    </cfRule>
  </conditionalFormatting>
  <conditionalFormatting sqref="L179">
    <cfRule type="expression" dxfId="1603" priority="45">
      <formula>L179&gt;0</formula>
    </cfRule>
    <cfRule type="expression" dxfId="1602" priority="46">
      <formula>L179&lt;0</formula>
    </cfRule>
  </conditionalFormatting>
  <conditionalFormatting sqref="K181 H181 F181">
    <cfRule type="expression" dxfId="1601" priority="43">
      <formula>F181&gt;0</formula>
    </cfRule>
    <cfRule type="expression" dxfId="1600" priority="44">
      <formula>F181&lt;0</formula>
    </cfRule>
  </conditionalFormatting>
  <conditionalFormatting sqref="L181">
    <cfRule type="expression" dxfId="1599" priority="41">
      <formula>L181&gt;0</formula>
    </cfRule>
    <cfRule type="expression" dxfId="1598" priority="42">
      <formula>L181&lt;0</formula>
    </cfRule>
  </conditionalFormatting>
  <conditionalFormatting sqref="H186:H188 F186:F188 K186:K188">
    <cfRule type="expression" dxfId="1597" priority="39">
      <formula>F186&gt;0</formula>
    </cfRule>
    <cfRule type="expression" dxfId="1596" priority="40">
      <formula>F186&lt;0</formula>
    </cfRule>
  </conditionalFormatting>
  <conditionalFormatting sqref="L187">
    <cfRule type="expression" dxfId="1595" priority="37">
      <formula>L187&gt;0</formula>
    </cfRule>
    <cfRule type="expression" dxfId="1594" priority="38">
      <formula>L187&lt;0</formula>
    </cfRule>
  </conditionalFormatting>
  <conditionalFormatting sqref="K185 H185 F185">
    <cfRule type="expression" dxfId="1593" priority="35">
      <formula>F185&gt;0</formula>
    </cfRule>
    <cfRule type="expression" dxfId="1592" priority="36">
      <formula>F185&lt;0</formula>
    </cfRule>
  </conditionalFormatting>
  <conditionalFormatting sqref="L185">
    <cfRule type="expression" dxfId="1591" priority="33">
      <formula>L185&gt;0</formula>
    </cfRule>
    <cfRule type="expression" dxfId="1590" priority="34">
      <formula>L185&lt;0</formula>
    </cfRule>
  </conditionalFormatting>
  <conditionalFormatting sqref="K182:K184 H182:H184 F182:F184">
    <cfRule type="expression" dxfId="1589" priority="31">
      <formula>F182&gt;0</formula>
    </cfRule>
    <cfRule type="expression" dxfId="1588" priority="32">
      <formula>F182&lt;0</formula>
    </cfRule>
  </conditionalFormatting>
  <conditionalFormatting sqref="L183">
    <cfRule type="expression" dxfId="1587" priority="29">
      <formula>L183&gt;0</formula>
    </cfRule>
    <cfRule type="expression" dxfId="1586" priority="30">
      <formula>L183&lt;0</formula>
    </cfRule>
  </conditionalFormatting>
  <conditionalFormatting sqref="K193 H193 F193">
    <cfRule type="expression" dxfId="1585" priority="27">
      <formula>F193&gt;0</formula>
    </cfRule>
    <cfRule type="expression" dxfId="1584" priority="28">
      <formula>F193&lt;0</formula>
    </cfRule>
  </conditionalFormatting>
  <conditionalFormatting sqref="L193">
    <cfRule type="expression" dxfId="1583" priority="25">
      <formula>L193&gt;0</formula>
    </cfRule>
    <cfRule type="expression" dxfId="1582" priority="26">
      <formula>L193&lt;0</formula>
    </cfRule>
  </conditionalFormatting>
  <conditionalFormatting sqref="K190:K192 H190:H192 F190:F192">
    <cfRule type="expression" dxfId="1581" priority="23">
      <formula>F190&gt;0</formula>
    </cfRule>
    <cfRule type="expression" dxfId="1580" priority="24">
      <formula>F190&lt;0</formula>
    </cfRule>
  </conditionalFormatting>
  <conditionalFormatting sqref="K189 H189 F189">
    <cfRule type="expression" dxfId="1579" priority="19">
      <formula>F189&gt;0</formula>
    </cfRule>
    <cfRule type="expression" dxfId="1578" priority="20">
      <formula>F189&lt;0</formula>
    </cfRule>
  </conditionalFormatting>
  <conditionalFormatting sqref="L189">
    <cfRule type="expression" dxfId="1577" priority="17">
      <formula>L189&gt;0</formula>
    </cfRule>
    <cfRule type="expression" dxfId="1576" priority="18">
      <formula>L189&lt;0</formula>
    </cfRule>
  </conditionalFormatting>
  <conditionalFormatting sqref="L201">
    <cfRule type="expression" dxfId="1575" priority="13">
      <formula>L201&gt;0</formula>
    </cfRule>
    <cfRule type="expression" dxfId="1574" priority="14">
      <formula>L201&lt;0</formula>
    </cfRule>
  </conditionalFormatting>
  <conditionalFormatting sqref="F195 H195 K195">
    <cfRule type="expression" dxfId="1573" priority="11">
      <formula>F195&gt;0</formula>
    </cfRule>
    <cfRule type="expression" dxfId="1572" priority="12">
      <formula>F195&lt;0</formula>
    </cfRule>
  </conditionalFormatting>
  <conditionalFormatting sqref="L197">
    <cfRule type="expression" dxfId="1571" priority="9">
      <formula>L197&gt;0</formula>
    </cfRule>
    <cfRule type="expression" dxfId="1570" priority="10">
      <formula>L197&lt;0</formula>
    </cfRule>
  </conditionalFormatting>
  <conditionalFormatting sqref="L195">
    <cfRule type="expression" dxfId="1569" priority="7">
      <formula>L195&gt;0</formula>
    </cfRule>
    <cfRule type="expression" dxfId="1568" priority="8">
      <formula>L195&lt;0</formula>
    </cfRule>
  </conditionalFormatting>
  <conditionalFormatting sqref="K198:K200 F198:F200 H198:H200">
    <cfRule type="expression" dxfId="1567" priority="5">
      <formula>F198&gt;0</formula>
    </cfRule>
    <cfRule type="expression" dxfId="1566" priority="6">
      <formula>F198&lt;0</formula>
    </cfRule>
  </conditionalFormatting>
  <conditionalFormatting sqref="L200">
    <cfRule type="expression" dxfId="1565" priority="3">
      <formula>L200&gt;0</formula>
    </cfRule>
    <cfRule type="expression" dxfId="1564" priority="4">
      <formula>L200&lt;0</formula>
    </cfRule>
  </conditionalFormatting>
  <conditionalFormatting sqref="L198">
    <cfRule type="expression" dxfId="1563" priority="1">
      <formula>L198&gt;0</formula>
    </cfRule>
    <cfRule type="expression" dxfId="1562"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zoomScaleNormal="100" workbookViewId="0">
      <pane ySplit="1" topLeftCell="A2"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7" si="1">H3*I3-J3</f>
        <v>3119.93</v>
      </c>
      <c r="L3" s="70">
        <v>42846</v>
      </c>
      <c r="M3" s="43">
        <v>3.25</v>
      </c>
      <c r="O3" s="11" t="s">
        <v>58</v>
      </c>
      <c r="Q3" s="406">
        <f>IF(Q2=0, Q4, (F152-K152-M152)/Q2)</f>
        <v>11.085171428571423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12.11</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84770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77596.199999999953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21789.371000001673</v>
      </c>
      <c r="R7">
        <v>5600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7173.8000000000466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9.2450403499141076E-2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1.651527663088357E-2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19.222222222222221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14.774199999999999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14.653099999999998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14.531999999999998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14.410899999999998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14.289799999999998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14.168699999999998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14.047599999999999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13.926499999999999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13.805399999999999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13.684299999999999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13.5632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13.4421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13.321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13.1999</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13.078800000000001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12.957700000000001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12.836600000000001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12.7155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12.5944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12.4733</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12.3522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12.2311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12.11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11.988899999999999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11.867799999999999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11.746699999999999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11.625599999999999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11.504499999999998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11.383399999999998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11.2623</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11.1412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11.020099999999999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10.898999999999999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10.777899999999999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10.656799999999999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10.5357</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10.4146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10.2935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4">
        <v>200</v>
      </c>
      <c r="D147" s="76">
        <v>11.82</v>
      </c>
      <c r="E147" s="2">
        <v>0</v>
      </c>
      <c r="F147" s="2">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37600</v>
      </c>
      <c r="I152" s="77"/>
      <c r="J152" s="18"/>
      <c r="K152" s="18">
        <f>SUM(K2:K151)</f>
        <v>637009.56999999995</v>
      </c>
      <c r="L152" s="14"/>
      <c r="M152" s="18">
        <f>SUM(M2:M151)</f>
        <v>2168.25</v>
      </c>
    </row>
    <row r="153" spans="1:13" ht="15.75" thickBot="1" x14ac:dyDescent="0.3">
      <c r="A153" s="275" t="s">
        <v>191</v>
      </c>
      <c r="B153" s="404"/>
      <c r="C153" s="277">
        <f>SumByColor($A$153, C2:C151)</f>
        <v>37600</v>
      </c>
      <c r="D153" s="277"/>
      <c r="E153" s="277"/>
      <c r="F153" s="278">
        <f>SumByColor($A$153, F2:F151)</f>
        <v>606174</v>
      </c>
      <c r="G153" s="277"/>
      <c r="H153" s="277">
        <f>SumByColor($A$153, H2:H151)</f>
        <v>37600</v>
      </c>
      <c r="I153" s="277"/>
      <c r="J153" s="278"/>
      <c r="K153" s="278">
        <f>SumByColor($A$153, K2:K151)</f>
        <v>637019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19" si="100">C417*(E417-D417)</f>
        <v>4550.0000000000027</v>
      </c>
      <c r="G417" s="39">
        <f t="shared" ref="G417:G419" si="101">D417*C417</f>
        <v>77700</v>
      </c>
      <c r="H417" s="177">
        <f t="shared" ref="H417:H419" si="102">(E417-D417)/D417</f>
        <v>5.8558558558558592E-2</v>
      </c>
      <c r="I417" s="39"/>
      <c r="J417" s="39"/>
      <c r="K417" s="39">
        <f t="shared" ref="K417:K419"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B420" s="148"/>
      <c r="C420" s="10"/>
      <c r="D420" s="188"/>
      <c r="E420" s="39"/>
      <c r="F420" s="39"/>
      <c r="G420" s="39"/>
      <c r="H420" s="177"/>
      <c r="I420" s="39"/>
      <c r="J420" s="39"/>
      <c r="K420" s="39"/>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561" priority="261">
      <formula>F157&gt;0</formula>
    </cfRule>
    <cfRule type="expression" dxfId="1560"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559" priority="254">
      <formula>F425&gt;0</formula>
    </cfRule>
    <cfRule type="expression" dxfId="1558" priority="255">
      <formula>F425&lt;0</formula>
    </cfRule>
  </conditionalFormatting>
  <conditionalFormatting sqref="H425:H431">
    <cfRule type="expression" dxfId="1557" priority="250">
      <formula>H425&gt;0</formula>
    </cfRule>
    <cfRule type="expression" dxfId="1556" priority="251">
      <formula>H425&lt;0</formula>
    </cfRule>
  </conditionalFormatting>
  <conditionalFormatting sqref="Q8">
    <cfRule type="expression" dxfId="1555" priority="236">
      <formula>Q8&gt;0</formula>
    </cfRule>
    <cfRule type="expression" dxfId="1554" priority="237">
      <formula>Q8&lt;0</formula>
    </cfRule>
  </conditionalFormatting>
  <conditionalFormatting sqref="Q7">
    <cfRule type="expression" dxfId="1553" priority="238">
      <formula>Q7&gt;0</formula>
    </cfRule>
    <cfRule type="expression" dxfId="1552" priority="239">
      <formula>Q7&lt;0</formula>
    </cfRule>
  </conditionalFormatting>
  <conditionalFormatting sqref="F533:F539">
    <cfRule type="expression" dxfId="1551" priority="210">
      <formula>F533&gt;0</formula>
    </cfRule>
    <cfRule type="expression" dxfId="1550" priority="211">
      <formula>F533&lt;0</formula>
    </cfRule>
  </conditionalFormatting>
  <conditionalFormatting sqref="F458:F476 H458:H476">
    <cfRule type="expression" dxfId="1549" priority="232">
      <formula>F458&gt;0</formula>
    </cfRule>
    <cfRule type="expression" dxfId="1548" priority="233">
      <formula>F458&lt;0</formula>
    </cfRule>
  </conditionalFormatting>
  <conditionalFormatting sqref="F451:F457">
    <cfRule type="expression" dxfId="1547" priority="230">
      <formula>F451&gt;0</formula>
    </cfRule>
    <cfRule type="expression" dxfId="1546" priority="231">
      <formula>F451&lt;0</formula>
    </cfRule>
  </conditionalFormatting>
  <conditionalFormatting sqref="H451:H457">
    <cfRule type="expression" dxfId="1545" priority="228">
      <formula>H451&gt;0</formula>
    </cfRule>
    <cfRule type="expression" dxfId="1544" priority="229">
      <formula>H451&lt;0</formula>
    </cfRule>
  </conditionalFormatting>
  <conditionalFormatting sqref="F484:F502 H484:H502">
    <cfRule type="expression" dxfId="1543" priority="226">
      <formula>F484&gt;0</formula>
    </cfRule>
    <cfRule type="expression" dxfId="1542" priority="227">
      <formula>F484&lt;0</formula>
    </cfRule>
  </conditionalFormatting>
  <conditionalFormatting sqref="F477:F483">
    <cfRule type="expression" dxfId="1541" priority="224">
      <formula>F477&gt;0</formula>
    </cfRule>
    <cfRule type="expression" dxfId="1540" priority="225">
      <formula>F477&lt;0</formula>
    </cfRule>
  </conditionalFormatting>
  <conditionalFormatting sqref="H477:H483">
    <cfRule type="expression" dxfId="1539" priority="222">
      <formula>H477&gt;0</formula>
    </cfRule>
    <cfRule type="expression" dxfId="1538" priority="223">
      <formula>H477&lt;0</formula>
    </cfRule>
  </conditionalFormatting>
  <conditionalFormatting sqref="F510:F527 H510:H527">
    <cfRule type="expression" dxfId="1537" priority="220">
      <formula>F510&gt;0</formula>
    </cfRule>
    <cfRule type="expression" dxfId="1536" priority="221">
      <formula>F510&lt;0</formula>
    </cfRule>
  </conditionalFormatting>
  <conditionalFormatting sqref="F503:F509">
    <cfRule type="expression" dxfId="1535" priority="218">
      <formula>F503&gt;0</formula>
    </cfRule>
    <cfRule type="expression" dxfId="1534" priority="219">
      <formula>F503&lt;0</formula>
    </cfRule>
  </conditionalFormatting>
  <conditionalFormatting sqref="H503:H509">
    <cfRule type="expression" dxfId="1533" priority="216">
      <formula>H503&gt;0</formula>
    </cfRule>
    <cfRule type="expression" dxfId="1532" priority="217">
      <formula>H503&lt;0</formula>
    </cfRule>
  </conditionalFormatting>
  <conditionalFormatting sqref="F528:F532 H528:H532">
    <cfRule type="expression" dxfId="1531" priority="214">
      <formula>F528&gt;0</formula>
    </cfRule>
    <cfRule type="expression" dxfId="1530" priority="215">
      <formula>F528&lt;0</formula>
    </cfRule>
  </conditionalFormatting>
  <conditionalFormatting sqref="F540:F555 H540:H555">
    <cfRule type="expression" dxfId="1529" priority="212">
      <formula>F540&gt;0</formula>
    </cfRule>
    <cfRule type="expression" dxfId="1528" priority="213">
      <formula>F540&lt;0</formula>
    </cfRule>
  </conditionalFormatting>
  <conditionalFormatting sqref="H533:H539">
    <cfRule type="expression" dxfId="1527" priority="208">
      <formula>H533&gt;0</formula>
    </cfRule>
    <cfRule type="expression" dxfId="1526" priority="209">
      <formula>H533&lt;0</formula>
    </cfRule>
  </conditionalFormatting>
  <conditionalFormatting sqref="F556 H556">
    <cfRule type="expression" dxfId="1525" priority="206">
      <formula>F556&gt;0</formula>
    </cfRule>
    <cfRule type="expression" dxfId="1524" priority="207">
      <formula>F556&lt;0</formula>
    </cfRule>
  </conditionalFormatting>
  <conditionalFormatting sqref="F557:F561 H557:H561">
    <cfRule type="expression" dxfId="1523" priority="204">
      <formula>F557&gt;0</formula>
    </cfRule>
    <cfRule type="expression" dxfId="1522" priority="205">
      <formula>F557&lt;0</formula>
    </cfRule>
  </conditionalFormatting>
  <conditionalFormatting sqref="F569:F584 H569:H584">
    <cfRule type="expression" dxfId="1521" priority="202">
      <formula>F569&gt;0</formula>
    </cfRule>
    <cfRule type="expression" dxfId="1520" priority="203">
      <formula>F569&lt;0</formula>
    </cfRule>
  </conditionalFormatting>
  <conditionalFormatting sqref="F562:F568">
    <cfRule type="expression" dxfId="1519" priority="200">
      <formula>F562&gt;0</formula>
    </cfRule>
    <cfRule type="expression" dxfId="1518" priority="201">
      <formula>F562&lt;0</formula>
    </cfRule>
  </conditionalFormatting>
  <conditionalFormatting sqref="H562:H568">
    <cfRule type="expression" dxfId="1517" priority="198">
      <formula>H562&gt;0</formula>
    </cfRule>
    <cfRule type="expression" dxfId="1516" priority="199">
      <formula>H562&lt;0</formula>
    </cfRule>
  </conditionalFormatting>
  <conditionalFormatting sqref="F586:F591 H586:H591">
    <cfRule type="expression" dxfId="1515" priority="196">
      <formula>F586&gt;0</formula>
    </cfRule>
    <cfRule type="expression" dxfId="1514" priority="197">
      <formula>F586&lt;0</formula>
    </cfRule>
  </conditionalFormatting>
  <conditionalFormatting sqref="F592 H592">
    <cfRule type="expression" dxfId="1513" priority="194">
      <formula>F592&gt;0</formula>
    </cfRule>
    <cfRule type="expression" dxfId="1512" priority="195">
      <formula>F592&lt;0</formula>
    </cfRule>
  </conditionalFormatting>
  <conditionalFormatting sqref="F593:F597 H593:H597">
    <cfRule type="expression" dxfId="1511" priority="192">
      <formula>F593&gt;0</formula>
    </cfRule>
    <cfRule type="expression" dxfId="1510" priority="193">
      <formula>F593&lt;0</formula>
    </cfRule>
  </conditionalFormatting>
  <conditionalFormatting sqref="F605:F620 H605:H620">
    <cfRule type="expression" dxfId="1509" priority="190">
      <formula>F605&gt;0</formula>
    </cfRule>
    <cfRule type="expression" dxfId="1508" priority="191">
      <formula>F605&lt;0</formula>
    </cfRule>
  </conditionalFormatting>
  <conditionalFormatting sqref="F598:F604">
    <cfRule type="expression" dxfId="1507" priority="188">
      <formula>F598&gt;0</formula>
    </cfRule>
    <cfRule type="expression" dxfId="1506" priority="189">
      <formula>F598&lt;0</formula>
    </cfRule>
  </conditionalFormatting>
  <conditionalFormatting sqref="H598:H604">
    <cfRule type="expression" dxfId="1505" priority="186">
      <formula>H598&gt;0</formula>
    </cfRule>
    <cfRule type="expression" dxfId="1504" priority="187">
      <formula>H598&lt;0</formula>
    </cfRule>
  </conditionalFormatting>
  <conditionalFormatting sqref="F621:F626 H621:H626">
    <cfRule type="expression" dxfId="1503" priority="184">
      <formula>F621&gt;0</formula>
    </cfRule>
    <cfRule type="expression" dxfId="1502" priority="185">
      <formula>F621&lt;0</formula>
    </cfRule>
  </conditionalFormatting>
  <conditionalFormatting sqref="F627 H627">
    <cfRule type="expression" dxfId="1501" priority="182">
      <formula>F627&gt;0</formula>
    </cfRule>
    <cfRule type="expression" dxfId="1500" priority="183">
      <formula>F627&lt;0</formula>
    </cfRule>
  </conditionalFormatting>
  <conditionalFormatting sqref="F628:F632 H628:H632">
    <cfRule type="expression" dxfId="1499" priority="180">
      <formula>F628&gt;0</formula>
    </cfRule>
    <cfRule type="expression" dxfId="1498" priority="181">
      <formula>F628&lt;0</formula>
    </cfRule>
  </conditionalFormatting>
  <conditionalFormatting sqref="F640:F655 H640:H655">
    <cfRule type="expression" dxfId="1497" priority="178">
      <formula>F640&gt;0</formula>
    </cfRule>
    <cfRule type="expression" dxfId="1496" priority="179">
      <formula>F640&lt;0</formula>
    </cfRule>
  </conditionalFormatting>
  <conditionalFormatting sqref="F633:F639">
    <cfRule type="expression" dxfId="1495" priority="176">
      <formula>F633&gt;0</formula>
    </cfRule>
    <cfRule type="expression" dxfId="1494" priority="177">
      <formula>F633&lt;0</formula>
    </cfRule>
  </conditionalFormatting>
  <conditionalFormatting sqref="H633:H639">
    <cfRule type="expression" dxfId="1493" priority="174">
      <formula>H633&gt;0</formula>
    </cfRule>
    <cfRule type="expression" dxfId="1492" priority="175">
      <formula>H633&lt;0</formula>
    </cfRule>
  </conditionalFormatting>
  <conditionalFormatting sqref="M684">
    <cfRule type="expression" dxfId="1491" priority="172">
      <formula>M684&gt;0</formula>
    </cfRule>
    <cfRule type="expression" dxfId="1490" priority="173">
      <formula>M684&lt;0</formula>
    </cfRule>
  </conditionalFormatting>
  <conditionalFormatting sqref="F163:F174">
    <cfRule type="expression" dxfId="1489" priority="168">
      <formula>F163&gt;0</formula>
    </cfRule>
    <cfRule type="expression" dxfId="1488" priority="169">
      <formula>F163&lt;0</formula>
    </cfRule>
  </conditionalFormatting>
  <conditionalFormatting sqref="H163:H174">
    <cfRule type="expression" dxfId="1487" priority="166">
      <formula>H163&gt;0</formula>
    </cfRule>
    <cfRule type="expression" dxfId="1486" priority="167">
      <formula>H163&lt;0</formula>
    </cfRule>
  </conditionalFormatting>
  <conditionalFormatting sqref="F157:F162 H157:H162">
    <cfRule type="expression" dxfId="1485" priority="164">
      <formula>F157&gt;0</formula>
    </cfRule>
    <cfRule type="expression" dxfId="1484" priority="165">
      <formula>F157&lt;0</formula>
    </cfRule>
  </conditionalFormatting>
  <conditionalFormatting sqref="J159">
    <cfRule type="expression" dxfId="1483" priority="162">
      <formula>J159&gt;0</formula>
    </cfRule>
    <cfRule type="expression" dxfId="1482" priority="163">
      <formula>J159&lt;0</formula>
    </cfRule>
  </conditionalFormatting>
  <conditionalFormatting sqref="J160:J166">
    <cfRule type="expression" dxfId="1481" priority="160">
      <formula>J160&gt;0</formula>
    </cfRule>
    <cfRule type="expression" dxfId="1480" priority="161">
      <formula>J160&lt;0</formula>
    </cfRule>
  </conditionalFormatting>
  <conditionalFormatting sqref="L159:L241 L248 L250">
    <cfRule type="expression" dxfId="1479" priority="156">
      <formula>L159&gt;0</formula>
    </cfRule>
    <cfRule type="expression" dxfId="1478" priority="157">
      <formula>L159&lt;0</formula>
    </cfRule>
  </conditionalFormatting>
  <conditionalFormatting sqref="Q10">
    <cfRule type="expression" dxfId="1477" priority="154">
      <formula>Q10&gt;0</formula>
    </cfRule>
    <cfRule type="expression" dxfId="1476" priority="155">
      <formula>Q10&lt;0</formula>
    </cfRule>
  </conditionalFormatting>
  <conditionalFormatting sqref="H270:H272 F270:F272">
    <cfRule type="expression" dxfId="1475" priority="151">
      <formula>F270&gt;0</formula>
    </cfRule>
    <cfRule type="expression" dxfId="1474" priority="152">
      <formula>F270&lt;0</formula>
    </cfRule>
  </conditionalFormatting>
  <conditionalFormatting sqref="H266:H268 F266:F268">
    <cfRule type="expression" dxfId="1473" priority="149">
      <formula>F266&gt;0</formula>
    </cfRule>
    <cfRule type="expression" dxfId="1472" priority="150">
      <formula>F266&lt;0</formula>
    </cfRule>
  </conditionalFormatting>
  <conditionalFormatting sqref="H265 F265">
    <cfRule type="expression" dxfId="1471" priority="147">
      <formula>F265&gt;0</formula>
    </cfRule>
    <cfRule type="expression" dxfId="1470" priority="148">
      <formula>F265&lt;0</formula>
    </cfRule>
  </conditionalFormatting>
  <conditionalFormatting sqref="H269 F269">
    <cfRule type="expression" dxfId="1469" priority="145">
      <formula>F269&gt;0</formula>
    </cfRule>
    <cfRule type="expression" dxfId="1468" priority="146">
      <formula>F269&lt;0</formula>
    </cfRule>
  </conditionalFormatting>
  <conditionalFormatting sqref="H275:H278 F275:F278">
    <cfRule type="expression" dxfId="1467" priority="141">
      <formula>F275&gt;0</formula>
    </cfRule>
    <cfRule type="expression" dxfId="1466" priority="142">
      <formula>F275&lt;0</formula>
    </cfRule>
  </conditionalFormatting>
  <conditionalFormatting sqref="H273:H274 F273:F274">
    <cfRule type="expression" dxfId="1465" priority="139">
      <formula>F273&gt;0</formula>
    </cfRule>
    <cfRule type="expression" dxfId="1464" priority="140">
      <formula>F273&lt;0</formula>
    </cfRule>
  </conditionalFormatting>
  <conditionalFormatting sqref="H300 F300">
    <cfRule type="expression" dxfId="1463" priority="137">
      <formula>F300&gt;0</formula>
    </cfRule>
    <cfRule type="expression" dxfId="1462" priority="138">
      <formula>F300&lt;0</formula>
    </cfRule>
  </conditionalFormatting>
  <conditionalFormatting sqref="H281:H283 F281:F283">
    <cfRule type="expression" dxfId="1461" priority="135">
      <formula>F281&gt;0</formula>
    </cfRule>
    <cfRule type="expression" dxfId="1460" priority="136">
      <formula>F281&lt;0</formula>
    </cfRule>
  </conditionalFormatting>
  <conditionalFormatting sqref="H279:H280 F279:F280">
    <cfRule type="expression" dxfId="1459" priority="133">
      <formula>F279&gt;0</formula>
    </cfRule>
    <cfRule type="expression" dxfId="1458" priority="134">
      <formula>F279&lt;0</formula>
    </cfRule>
  </conditionalFormatting>
  <conditionalFormatting sqref="H293:H295 F293:F295">
    <cfRule type="expression" dxfId="1457" priority="131">
      <formula>F293&gt;0</formula>
    </cfRule>
    <cfRule type="expression" dxfId="1456" priority="132">
      <formula>F293&lt;0</formula>
    </cfRule>
  </conditionalFormatting>
  <conditionalFormatting sqref="H292 F292">
    <cfRule type="expression" dxfId="1455" priority="129">
      <formula>F292&gt;0</formula>
    </cfRule>
    <cfRule type="expression" dxfId="1454" priority="130">
      <formula>F292&lt;0</formula>
    </cfRule>
  </conditionalFormatting>
  <conditionalFormatting sqref="H289:H291 F289:F291">
    <cfRule type="expression" dxfId="1453" priority="127">
      <formula>F289&gt;0</formula>
    </cfRule>
    <cfRule type="expression" dxfId="1452" priority="128">
      <formula>F289&lt;0</formula>
    </cfRule>
  </conditionalFormatting>
  <conditionalFormatting sqref="H288 F288">
    <cfRule type="expression" dxfId="1451" priority="125">
      <formula>F288&gt;0</formula>
    </cfRule>
    <cfRule type="expression" dxfId="1450" priority="126">
      <formula>F288&lt;0</formula>
    </cfRule>
  </conditionalFormatting>
  <conditionalFormatting sqref="H285:H287 F285:F287">
    <cfRule type="expression" dxfId="1449" priority="123">
      <formula>F285&gt;0</formula>
    </cfRule>
    <cfRule type="expression" dxfId="1448" priority="124">
      <formula>F285&lt;0</formula>
    </cfRule>
  </conditionalFormatting>
  <conditionalFormatting sqref="H284 F284">
    <cfRule type="expression" dxfId="1447" priority="121">
      <formula>F284&gt;0</formula>
    </cfRule>
    <cfRule type="expression" dxfId="1446" priority="122">
      <formula>F284&lt;0</formula>
    </cfRule>
  </conditionalFormatting>
  <conditionalFormatting sqref="H297:H299 F297:F299">
    <cfRule type="expression" dxfId="1445" priority="119">
      <formula>F297&gt;0</formula>
    </cfRule>
    <cfRule type="expression" dxfId="1444" priority="120">
      <formula>F297&lt;0</formula>
    </cfRule>
  </conditionalFormatting>
  <conditionalFormatting sqref="H296 F296">
    <cfRule type="expression" dxfId="1443" priority="117">
      <formula>F296&gt;0</formula>
    </cfRule>
    <cfRule type="expression" dxfId="1442" priority="118">
      <formula>F296&lt;0</formula>
    </cfRule>
  </conditionalFormatting>
  <conditionalFormatting sqref="H304 F304">
    <cfRule type="expression" dxfId="1441" priority="113">
      <formula>F304&gt;0</formula>
    </cfRule>
    <cfRule type="expression" dxfId="1440" priority="114">
      <formula>F304&lt;0</formula>
    </cfRule>
  </conditionalFormatting>
  <conditionalFormatting sqref="H301:H303 F301:F303">
    <cfRule type="expression" dxfId="1439" priority="111">
      <formula>F301&gt;0</formula>
    </cfRule>
    <cfRule type="expression" dxfId="1438" priority="112">
      <formula>F301&lt;0</formula>
    </cfRule>
  </conditionalFormatting>
  <conditionalFormatting sqref="H315:H316 F315:F316">
    <cfRule type="expression" dxfId="1437" priority="109">
      <formula>F315&gt;0</formula>
    </cfRule>
    <cfRule type="expression" dxfId="1436" priority="110">
      <formula>F315&lt;0</formula>
    </cfRule>
  </conditionalFormatting>
  <conditionalFormatting sqref="H311:H314 F311:F314">
    <cfRule type="expression" dxfId="1435" priority="105">
      <formula>F311&gt;0</formula>
    </cfRule>
    <cfRule type="expression" dxfId="1434" priority="106">
      <formula>F311&lt;0</formula>
    </cfRule>
  </conditionalFormatting>
  <conditionalFormatting sqref="H309:H310 F309:F310">
    <cfRule type="expression" dxfId="1433" priority="103">
      <formula>F309&gt;0</formula>
    </cfRule>
    <cfRule type="expression" dxfId="1432" priority="104">
      <formula>F309&lt;0</formula>
    </cfRule>
  </conditionalFormatting>
  <conditionalFormatting sqref="H305:H308 F305:F308">
    <cfRule type="expression" dxfId="1431" priority="99">
      <formula>F305&gt;0</formula>
    </cfRule>
    <cfRule type="expression" dxfId="1430" priority="100">
      <formula>F305&lt;0</formula>
    </cfRule>
  </conditionalFormatting>
  <conditionalFormatting sqref="F324:F327 H324:H327">
    <cfRule type="expression" dxfId="1429" priority="97">
      <formula>F324&gt;0</formula>
    </cfRule>
    <cfRule type="expression" dxfId="1428" priority="98">
      <formula>F324&lt;0</formula>
    </cfRule>
  </conditionalFormatting>
  <conditionalFormatting sqref="F322:F323 H322:H323">
    <cfRule type="expression" dxfId="1427" priority="95">
      <formula>F322&gt;0</formula>
    </cfRule>
    <cfRule type="expression" dxfId="1426" priority="96">
      <formula>F322&lt;0</formula>
    </cfRule>
  </conditionalFormatting>
  <conditionalFormatting sqref="F328:F330 H328:H330 K328:K331">
    <cfRule type="expression" dxfId="1425" priority="89">
      <formula>F328&gt;0</formula>
    </cfRule>
    <cfRule type="expression" dxfId="1424" priority="90">
      <formula>F328&lt;0</formula>
    </cfRule>
  </conditionalFormatting>
  <conditionalFormatting sqref="H335:H337 F335:F337 K335:K338">
    <cfRule type="expression" dxfId="1423" priority="85">
      <formula>F335&gt;0</formula>
    </cfRule>
    <cfRule type="expression" dxfId="1422" priority="86">
      <formula>F335&lt;0</formula>
    </cfRule>
  </conditionalFormatting>
  <conditionalFormatting sqref="H338:H341 F338:F341 K339:K341">
    <cfRule type="expression" dxfId="1421" priority="83">
      <formula>F338&gt;0</formula>
    </cfRule>
    <cfRule type="expression" dxfId="1420" priority="84">
      <formula>F338&lt;0</formula>
    </cfRule>
  </conditionalFormatting>
  <conditionalFormatting sqref="H342:H343 F342:F343 K342:K343">
    <cfRule type="expression" dxfId="1419" priority="81">
      <formula>F342&gt;0</formula>
    </cfRule>
    <cfRule type="expression" dxfId="1418" priority="82">
      <formula>F342&lt;0</formula>
    </cfRule>
  </conditionalFormatting>
  <conditionalFormatting sqref="K359 F359 H359">
    <cfRule type="expression" dxfId="1417" priority="79">
      <formula>F359&gt;0</formula>
    </cfRule>
    <cfRule type="expression" dxfId="1416" priority="80">
      <formula>F359&lt;0</formula>
    </cfRule>
  </conditionalFormatting>
  <conditionalFormatting sqref="K347:K349 F347:F349 H347:H349">
    <cfRule type="expression" dxfId="1415" priority="77">
      <formula>F347&gt;0</formula>
    </cfRule>
    <cfRule type="expression" dxfId="1414" priority="78">
      <formula>F347&lt;0</formula>
    </cfRule>
  </conditionalFormatting>
  <conditionalFormatting sqref="F351:F353 H351:H353 K351:K353">
    <cfRule type="expression" dxfId="1413" priority="73">
      <formula>F351&gt;0</formula>
    </cfRule>
    <cfRule type="expression" dxfId="1412" priority="74">
      <formula>F351&lt;0</formula>
    </cfRule>
  </conditionalFormatting>
  <conditionalFormatting sqref="K350 F350 H350">
    <cfRule type="expression" dxfId="1411" priority="71">
      <formula>F350&gt;0</formula>
    </cfRule>
    <cfRule type="expression" dxfId="1410" priority="72">
      <formula>F350&lt;0</formula>
    </cfRule>
  </conditionalFormatting>
  <conditionalFormatting sqref="K354:K355 F354:F355 H354:H355">
    <cfRule type="expression" dxfId="1409" priority="69">
      <formula>F354&gt;0</formula>
    </cfRule>
    <cfRule type="expression" dxfId="1408" priority="70">
      <formula>F354&lt;0</formula>
    </cfRule>
  </conditionalFormatting>
  <conditionalFormatting sqref="K356:K358 F356:F358 H356:H358">
    <cfRule type="expression" dxfId="1407" priority="63">
      <formula>F356&gt;0</formula>
    </cfRule>
    <cfRule type="expression" dxfId="1406" priority="64">
      <formula>F356&lt;0</formula>
    </cfRule>
  </conditionalFormatting>
  <conditionalFormatting sqref="F364:F366 H364:H366">
    <cfRule type="expression" dxfId="1405" priority="61">
      <formula>F364&gt;0</formula>
    </cfRule>
    <cfRule type="expression" dxfId="1404" priority="62">
      <formula>F364&lt;0</formula>
    </cfRule>
  </conditionalFormatting>
  <conditionalFormatting sqref="F363 H363">
    <cfRule type="expression" dxfId="1403" priority="59">
      <formula>F363&gt;0</formula>
    </cfRule>
    <cfRule type="expression" dxfId="1402" priority="60">
      <formula>F363&lt;0</formula>
    </cfRule>
  </conditionalFormatting>
  <conditionalFormatting sqref="F360:F362 H360:H362 K360:K366">
    <cfRule type="expression" dxfId="1401" priority="57">
      <formula>F360&gt;0</formula>
    </cfRule>
    <cfRule type="expression" dxfId="1400" priority="58">
      <formula>F360&lt;0</formula>
    </cfRule>
  </conditionalFormatting>
  <conditionalFormatting sqref="K367 F367 H367">
    <cfRule type="expression" dxfId="1399" priority="55">
      <formula>F367&gt;0</formula>
    </cfRule>
    <cfRule type="expression" dxfId="1398" priority="56">
      <formula>F367&lt;0</formula>
    </cfRule>
  </conditionalFormatting>
  <conditionalFormatting sqref="K368:K370 F368:F370 H368:H370">
    <cfRule type="expression" dxfId="1397" priority="53">
      <formula>F368&gt;0</formula>
    </cfRule>
    <cfRule type="expression" dxfId="1396" priority="54">
      <formula>F368&lt;0</formula>
    </cfRule>
  </conditionalFormatting>
  <conditionalFormatting sqref="K375 F375 H375">
    <cfRule type="expression" dxfId="1395" priority="51">
      <formula>F375&gt;0</formula>
    </cfRule>
    <cfRule type="expression" dxfId="1394" priority="52">
      <formula>F375&lt;0</formula>
    </cfRule>
  </conditionalFormatting>
  <conditionalFormatting sqref="F372:F374 H372:H374 K372:K374">
    <cfRule type="expression" dxfId="1393" priority="49">
      <formula>F372&gt;0</formula>
    </cfRule>
    <cfRule type="expression" dxfId="1392" priority="50">
      <formula>F372&lt;0</formula>
    </cfRule>
  </conditionalFormatting>
  <conditionalFormatting sqref="K371 F371 H371">
    <cfRule type="expression" dxfId="1391" priority="47">
      <formula>F371&gt;0</formula>
    </cfRule>
    <cfRule type="expression" dxfId="1390" priority="48">
      <formula>F371&lt;0</formula>
    </cfRule>
  </conditionalFormatting>
  <conditionalFormatting sqref="F380:F382 H380:H382 K380:K382">
    <cfRule type="expression" dxfId="1389" priority="45">
      <formula>F380&gt;0</formula>
    </cfRule>
    <cfRule type="expression" dxfId="1388" priority="46">
      <formula>F380&lt;0</formula>
    </cfRule>
  </conditionalFormatting>
  <conditionalFormatting sqref="K379 F379 H379">
    <cfRule type="expression" dxfId="1387" priority="43">
      <formula>F379&gt;0</formula>
    </cfRule>
    <cfRule type="expression" dxfId="1386" priority="44">
      <formula>F379&lt;0</formula>
    </cfRule>
  </conditionalFormatting>
  <conditionalFormatting sqref="K376:K378 F376:F378 H376:H378">
    <cfRule type="expression" dxfId="1385" priority="41">
      <formula>F376&gt;0</formula>
    </cfRule>
    <cfRule type="expression" dxfId="1384" priority="42">
      <formula>F376&lt;0</formula>
    </cfRule>
  </conditionalFormatting>
  <conditionalFormatting sqref="K389 F389 H389">
    <cfRule type="expression" dxfId="1383" priority="39">
      <formula>F389&gt;0</formula>
    </cfRule>
    <cfRule type="expression" dxfId="1382" priority="40">
      <formula>F389&lt;0</formula>
    </cfRule>
  </conditionalFormatting>
  <conditionalFormatting sqref="K384 F384 H384">
    <cfRule type="expression" dxfId="1381" priority="37">
      <formula>F384&gt;0</formula>
    </cfRule>
    <cfRule type="expression" dxfId="1380" priority="38">
      <formula>F384&lt;0</formula>
    </cfRule>
  </conditionalFormatting>
  <conditionalFormatting sqref="K383 F383 H383">
    <cfRule type="expression" dxfId="1379" priority="35">
      <formula>F383&gt;0</formula>
    </cfRule>
    <cfRule type="expression" dxfId="1378" priority="36">
      <formula>F383&lt;0</formula>
    </cfRule>
  </conditionalFormatting>
  <conditionalFormatting sqref="F385:F387 H385:H387 K385:K387">
    <cfRule type="expression" dxfId="1377" priority="33">
      <formula>F385&gt;0</formula>
    </cfRule>
    <cfRule type="expression" dxfId="1376" priority="34">
      <formula>F385&lt;0</formula>
    </cfRule>
  </conditionalFormatting>
  <conditionalFormatting sqref="K388 F388 H388">
    <cfRule type="expression" dxfId="1375" priority="31">
      <formula>F388&gt;0</formula>
    </cfRule>
    <cfRule type="expression" dxfId="1374" priority="32">
      <formula>F388&lt;0</formula>
    </cfRule>
  </conditionalFormatting>
  <conditionalFormatting sqref="H393 F393 K393">
    <cfRule type="expression" dxfId="1373" priority="25">
      <formula>F393&gt;0</formula>
    </cfRule>
    <cfRule type="expression" dxfId="1372" priority="26">
      <formula>F393&lt;0</formula>
    </cfRule>
  </conditionalFormatting>
  <conditionalFormatting sqref="H394:H396 F394:F396 K394:K396">
    <cfRule type="expression" dxfId="1371" priority="23">
      <formula>F394&gt;0</formula>
    </cfRule>
    <cfRule type="expression" dxfId="1370" priority="24">
      <formula>F394&lt;0</formula>
    </cfRule>
  </conditionalFormatting>
  <conditionalFormatting sqref="K401 F401 H401">
    <cfRule type="expression" dxfId="1369" priority="19">
      <formula>F401&gt;0</formula>
    </cfRule>
    <cfRule type="expression" dxfId="1368" priority="20">
      <formula>F401&lt;0</formula>
    </cfRule>
  </conditionalFormatting>
  <conditionalFormatting sqref="K398:K400 F398:F400 H398:H400">
    <cfRule type="expression" dxfId="1367" priority="17">
      <formula>F398&gt;0</formula>
    </cfRule>
    <cfRule type="expression" dxfId="1366" priority="18">
      <formula>F398&lt;0</formula>
    </cfRule>
  </conditionalFormatting>
  <conditionalFormatting sqref="H403:H405 F403:F405 K403:K405">
    <cfRule type="expression" dxfId="1365" priority="15">
      <formula>F403&gt;0</formula>
    </cfRule>
    <cfRule type="expression" dxfId="1364" priority="16">
      <formula>F403&lt;0</formula>
    </cfRule>
  </conditionalFormatting>
  <conditionalFormatting sqref="K411:K413 F411:F413 H411:H413">
    <cfRule type="expression" dxfId="1363" priority="13">
      <formula>F411&gt;0</formula>
    </cfRule>
    <cfRule type="expression" dxfId="1362" priority="14">
      <formula>F411&lt;0</formula>
    </cfRule>
  </conditionalFormatting>
  <conditionalFormatting sqref="K410 F410 H410">
    <cfRule type="expression" dxfId="1361" priority="11">
      <formula>F410&gt;0</formula>
    </cfRule>
    <cfRule type="expression" dxfId="1360" priority="12">
      <formula>F410&lt;0</formula>
    </cfRule>
  </conditionalFormatting>
  <conditionalFormatting sqref="K407:K409 F407:F409 H407:H409">
    <cfRule type="expression" dxfId="1359" priority="9">
      <formula>F407&gt;0</formula>
    </cfRule>
    <cfRule type="expression" dxfId="1358" priority="10">
      <formula>F407&lt;0</formula>
    </cfRule>
  </conditionalFormatting>
  <conditionalFormatting sqref="K418 F418 H418">
    <cfRule type="expression" dxfId="1357" priority="7">
      <formula>F418&gt;0</formula>
    </cfRule>
    <cfRule type="expression" dxfId="1356" priority="8">
      <formula>F418&lt;0</formula>
    </cfRule>
  </conditionalFormatting>
  <conditionalFormatting sqref="K415:K417 F415:F417 H415:H417">
    <cfRule type="expression" dxfId="1355" priority="5">
      <formula>F415&gt;0</formula>
    </cfRule>
    <cfRule type="expression" dxfId="1354" priority="6">
      <formula>F415&lt;0</formula>
    </cfRule>
  </conditionalFormatting>
  <conditionalFormatting sqref="K414 F414 H414">
    <cfRule type="expression" dxfId="1353" priority="3">
      <formula>F414&gt;0</formula>
    </cfRule>
    <cfRule type="expression" dxfId="1352" priority="4">
      <formula>F414&lt;0</formula>
    </cfRule>
  </conditionalFormatting>
  <conditionalFormatting sqref="K419:K420 F419:F420 H419:H420">
    <cfRule type="expression" dxfId="1351" priority="1">
      <formula>F419&gt;0</formula>
    </cfRule>
    <cfRule type="expression" dxfId="1350"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9" priority="29">
      <formula>N19&gt;0</formula>
    </cfRule>
    <cfRule type="expression" dxfId="134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7" priority="23">
      <formula>F22&gt;0</formula>
    </cfRule>
    <cfRule type="expression" dxfId="1346" priority="24">
      <formula>F22&lt;0</formula>
    </cfRule>
  </conditionalFormatting>
  <conditionalFormatting sqref="H22:H31">
    <cfRule type="expression" dxfId="1345" priority="21">
      <formula>H22&gt;0</formula>
    </cfRule>
    <cfRule type="expression" dxfId="1344" priority="22">
      <formula>H22&lt;0</formula>
    </cfRule>
  </conditionalFormatting>
  <conditionalFormatting sqref="I21:J31">
    <cfRule type="expression" dxfId="1343" priority="19">
      <formula>I21&gt;0</formula>
    </cfRule>
    <cfRule type="expression" dxfId="1342" priority="20">
      <formula>I21&lt;0</formula>
    </cfRule>
  </conditionalFormatting>
  <conditionalFormatting sqref="Q8">
    <cfRule type="expression" dxfId="1341" priority="11">
      <formula>Q8&gt;0</formula>
    </cfRule>
    <cfRule type="expression" dxfId="1340" priority="12">
      <formula>Q8&lt;0</formula>
    </cfRule>
  </conditionalFormatting>
  <conditionalFormatting sqref="Q7">
    <cfRule type="expression" dxfId="1339" priority="13">
      <formula>Q7&gt;0</formula>
    </cfRule>
    <cfRule type="expression" dxfId="1338" priority="14">
      <formula>Q7&lt;0</formula>
    </cfRule>
  </conditionalFormatting>
  <conditionalFormatting sqref="F56:F66">
    <cfRule type="expression" dxfId="1337" priority="9">
      <formula>F56&gt;0</formula>
    </cfRule>
    <cfRule type="expression" dxfId="1336" priority="10">
      <formula>F56&lt;0</formula>
    </cfRule>
  </conditionalFormatting>
  <conditionalFormatting sqref="H56:H66">
    <cfRule type="expression" dxfId="1335" priority="7">
      <formula>H56&gt;0</formula>
    </cfRule>
    <cfRule type="expression" dxfId="1334" priority="8">
      <formula>H56&lt;0</formula>
    </cfRule>
  </conditionalFormatting>
  <conditionalFormatting sqref="I56:I66">
    <cfRule type="expression" dxfId="1333" priority="5">
      <formula>I56&gt;0</formula>
    </cfRule>
    <cfRule type="expression" dxfId="1332" priority="6">
      <formula>I56&lt;0</formula>
    </cfRule>
  </conditionalFormatting>
  <conditionalFormatting sqref="F21">
    <cfRule type="expression" dxfId="1331" priority="3">
      <formula>F21&gt;0</formula>
    </cfRule>
    <cfRule type="expression" dxfId="1330" priority="4">
      <formula>F21&lt;0</formula>
    </cfRule>
  </conditionalFormatting>
  <conditionalFormatting sqref="H21">
    <cfRule type="expression" dxfId="1329" priority="1">
      <formula>H21&gt;0</formula>
    </cfRule>
    <cfRule type="expression" dxfId="132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7" priority="9">
      <formula>F39&gt;0</formula>
    </cfRule>
    <cfRule type="expression" dxfId="1326" priority="10">
      <formula>F39&lt;0</formula>
    </cfRule>
  </conditionalFormatting>
  <conditionalFormatting sqref="F25:F38">
    <cfRule type="expression" dxfId="1325" priority="7">
      <formula>F25&gt;0</formula>
    </cfRule>
    <cfRule type="expression" dxfId="1324" priority="8">
      <formula>F25&lt;0</formula>
    </cfRule>
  </conditionalFormatting>
  <conditionalFormatting sqref="H25:H38">
    <cfRule type="expression" dxfId="1323" priority="5">
      <formula>H25&gt;0</formula>
    </cfRule>
    <cfRule type="expression" dxfId="1322" priority="6">
      <formula>H25&lt;0</formula>
    </cfRule>
  </conditionalFormatting>
  <conditionalFormatting sqref="Q7">
    <cfRule type="expression" dxfId="1321" priority="3">
      <formula>Q7&gt;0</formula>
    </cfRule>
    <cfRule type="expression" dxfId="1320" priority="4">
      <formula>Q7&lt;0</formula>
    </cfRule>
  </conditionalFormatting>
  <conditionalFormatting sqref="Q8">
    <cfRule type="expression" dxfId="1319" priority="1">
      <formula>Q8&gt;0</formula>
    </cfRule>
    <cfRule type="expression" dxfId="131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1" priority="137">
      <formula>F30&gt;0</formula>
    </cfRule>
    <cfRule type="expression" dxfId="1260" priority="138">
      <formula>F30&lt;0</formula>
    </cfRule>
  </conditionalFormatting>
  <conditionalFormatting sqref="H47:H58">
    <cfRule type="expression" dxfId="1259" priority="129">
      <formula>H47&gt;0</formula>
    </cfRule>
    <cfRule type="expression" dxfId="1258" priority="130">
      <formula>H47&lt;0</formula>
    </cfRule>
  </conditionalFormatting>
  <conditionalFormatting sqref="H59">
    <cfRule type="expression" dxfId="1257" priority="119">
      <formula>H59&gt;0</formula>
    </cfRule>
    <cfRule type="expression" dxfId="1256" priority="120">
      <formula>H59&lt;0</formula>
    </cfRule>
  </conditionalFormatting>
  <conditionalFormatting sqref="H60">
    <cfRule type="expression" dxfId="1255" priority="115">
      <formula>H60&gt;0</formula>
    </cfRule>
    <cfRule type="expression" dxfId="1254" priority="116">
      <formula>H60&lt;0</formula>
    </cfRule>
  </conditionalFormatting>
  <conditionalFormatting sqref="H61:H66">
    <cfRule type="expression" dxfId="1253" priority="111">
      <formula>H61&gt;0</formula>
    </cfRule>
    <cfRule type="expression" dxfId="1252" priority="112">
      <formula>H61&lt;0</formula>
    </cfRule>
  </conditionalFormatting>
  <conditionalFormatting sqref="Q8">
    <cfRule type="expression" dxfId="1251" priority="95">
      <formula>Q8&gt;0</formula>
    </cfRule>
    <cfRule type="expression" dxfId="1250" priority="96">
      <formula>Q8&lt;0</formula>
    </cfRule>
  </conditionalFormatting>
  <conditionalFormatting sqref="Q7">
    <cfRule type="expression" dxfId="1249" priority="97">
      <formula>Q7&gt;0</formula>
    </cfRule>
    <cfRule type="expression" dxfId="1248" priority="98">
      <formula>Q7&lt;0</formula>
    </cfRule>
  </conditionalFormatting>
  <conditionalFormatting sqref="F178 H178">
    <cfRule type="expression" dxfId="1247" priority="93">
      <formula>F178&gt;0</formula>
    </cfRule>
    <cfRule type="expression" dxfId="1246" priority="94">
      <formula>F178&lt;0</formula>
    </cfRule>
  </conditionalFormatting>
  <conditionalFormatting sqref="Q10">
    <cfRule type="expression" dxfId="1245" priority="87">
      <formula>Q10&gt;0</formula>
    </cfRule>
    <cfRule type="expression" dxfId="1244" priority="88">
      <formula>Q10&lt;0</formula>
    </cfRule>
  </conditionalFormatting>
  <conditionalFormatting sqref="Q9">
    <cfRule type="expression" dxfId="1243" priority="81">
      <formula>Q9&gt;0</formula>
    </cfRule>
    <cfRule type="expression" dxfId="1242" priority="82">
      <formula>Q9&lt;0</formula>
    </cfRule>
  </conditionalFormatting>
  <conditionalFormatting sqref="F201:F248">
    <cfRule type="expression" dxfId="1241" priority="41">
      <formula>F201&gt;0</formula>
    </cfRule>
    <cfRule type="expression" dxfId="1240" priority="42">
      <formula>F201&lt;0</formula>
    </cfRule>
  </conditionalFormatting>
  <conditionalFormatting sqref="H201:H248">
    <cfRule type="expression" dxfId="1239" priority="39">
      <formula>H201&gt;0</formula>
    </cfRule>
    <cfRule type="expression" dxfId="1238" priority="40">
      <formula>H201&lt;0</formula>
    </cfRule>
  </conditionalFormatting>
  <conditionalFormatting sqref="J208">
    <cfRule type="expression" dxfId="1237" priority="37">
      <formula>J208&gt;0</formula>
    </cfRule>
    <cfRule type="expression" dxfId="1236" priority="38">
      <formula>J208&lt;0</formula>
    </cfRule>
  </conditionalFormatting>
  <conditionalFormatting sqref="J214:J215">
    <cfRule type="expression" dxfId="1235" priority="35">
      <formula>J214&gt;0</formula>
    </cfRule>
    <cfRule type="expression" dxfId="1234" priority="36">
      <formula>J214&lt;0</formula>
    </cfRule>
  </conditionalFormatting>
  <conditionalFormatting sqref="J216">
    <cfRule type="expression" dxfId="1233" priority="33">
      <formula>J216&gt;0</formula>
    </cfRule>
    <cfRule type="expression" dxfId="1232" priority="34">
      <formula>J216&lt;0</formula>
    </cfRule>
  </conditionalFormatting>
  <conditionalFormatting sqref="J217:J219 J221:J224">
    <cfRule type="expression" dxfId="1231" priority="31">
      <formula>J217&gt;0</formula>
    </cfRule>
    <cfRule type="expression" dxfId="1230" priority="32">
      <formula>J217&lt;0</formula>
    </cfRule>
  </conditionalFormatting>
  <conditionalFormatting sqref="K208">
    <cfRule type="expression" dxfId="1229" priority="29">
      <formula>K208&gt;0</formula>
    </cfRule>
    <cfRule type="expression" dxfId="1228" priority="30">
      <formula>K208&lt;0</formula>
    </cfRule>
  </conditionalFormatting>
  <conditionalFormatting sqref="K214:K215">
    <cfRule type="expression" dxfId="1227" priority="27">
      <formula>K214&gt;0</formula>
    </cfRule>
    <cfRule type="expression" dxfId="1226" priority="28">
      <formula>K214&lt;0</formula>
    </cfRule>
  </conditionalFormatting>
  <conditionalFormatting sqref="K216">
    <cfRule type="expression" dxfId="1225" priority="25">
      <formula>K216&gt;0</formula>
    </cfRule>
    <cfRule type="expression" dxfId="1224" priority="26">
      <formula>K216&lt;0</formula>
    </cfRule>
  </conditionalFormatting>
  <conditionalFormatting sqref="K217:K224">
    <cfRule type="expression" dxfId="1223" priority="23">
      <formula>K217&gt;0</formula>
    </cfRule>
    <cfRule type="expression" dxfId="1222" priority="24">
      <formula>K217&lt;0</formula>
    </cfRule>
  </conditionalFormatting>
  <conditionalFormatting sqref="L208">
    <cfRule type="expression" dxfId="1221" priority="21">
      <formula>L208&gt;0</formula>
    </cfRule>
    <cfRule type="expression" dxfId="1220" priority="22">
      <formula>L208&lt;0</formula>
    </cfRule>
  </conditionalFormatting>
  <conditionalFormatting sqref="L214:L215">
    <cfRule type="expression" dxfId="1219" priority="19">
      <formula>L214&gt;0</formula>
    </cfRule>
    <cfRule type="expression" dxfId="1218" priority="20">
      <formula>L214&lt;0</formula>
    </cfRule>
  </conditionalFormatting>
  <conditionalFormatting sqref="L216">
    <cfRule type="expression" dxfId="1217" priority="17">
      <formula>L216&gt;0</formula>
    </cfRule>
    <cfRule type="expression" dxfId="1216" priority="18">
      <formula>L216&lt;0</formula>
    </cfRule>
  </conditionalFormatting>
  <conditionalFormatting sqref="L217:L224">
    <cfRule type="expression" dxfId="1215" priority="15">
      <formula>L217&gt;0</formula>
    </cfRule>
    <cfRule type="expression" dxfId="1214" priority="16">
      <formula>L217&lt;0</formula>
    </cfRule>
  </conditionalFormatting>
  <conditionalFormatting sqref="K225">
    <cfRule type="expression" dxfId="1213" priority="13">
      <formula>K225&gt;0</formula>
    </cfRule>
    <cfRule type="expression" dxfId="1212" priority="14">
      <formula>K225&lt;0</formula>
    </cfRule>
  </conditionalFormatting>
  <conditionalFormatting sqref="L225:L232">
    <cfRule type="expression" dxfId="1211" priority="11">
      <formula>L225&gt;0</formula>
    </cfRule>
    <cfRule type="expression" dxfId="1210" priority="12">
      <formula>L225&lt;0</formula>
    </cfRule>
  </conditionalFormatting>
  <conditionalFormatting sqref="K226">
    <cfRule type="expression" dxfId="1209" priority="9">
      <formula>K226&gt;0</formula>
    </cfRule>
    <cfRule type="expression" dxfId="1208" priority="10">
      <formula>K226&lt;0</formula>
    </cfRule>
  </conditionalFormatting>
  <conditionalFormatting sqref="K227">
    <cfRule type="expression" dxfId="1207" priority="7">
      <formula>K227&gt;0</formula>
    </cfRule>
    <cfRule type="expression" dxfId="1206" priority="8">
      <formula>K227&lt;0</formula>
    </cfRule>
  </conditionalFormatting>
  <conditionalFormatting sqref="K228:K248">
    <cfRule type="expression" dxfId="1205" priority="5">
      <formula>K228&gt;0</formula>
    </cfRule>
    <cfRule type="expression" dxfId="1204" priority="6">
      <formula>K228&lt;0</formula>
    </cfRule>
  </conditionalFormatting>
  <conditionalFormatting sqref="L233:L237">
    <cfRule type="expression" dxfId="1203" priority="3">
      <formula>L233&gt;0</formula>
    </cfRule>
    <cfRule type="expression" dxfId="1202" priority="4">
      <formula>L233&lt;0</formula>
    </cfRule>
  </conditionalFormatting>
  <conditionalFormatting sqref="L238:L243">
    <cfRule type="expression" dxfId="1201" priority="1">
      <formula>L238&gt;0</formula>
    </cfRule>
    <cfRule type="expression" dxfId="12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99" priority="11">
      <formula>F27&gt;0</formula>
    </cfRule>
    <cfRule type="expression" dxfId="1198" priority="12">
      <formula>F27&lt;0</formula>
    </cfRule>
  </conditionalFormatting>
  <conditionalFormatting sqref="H27:H29">
    <cfRule type="expression" dxfId="1197" priority="9">
      <formula>H27&gt;0</formula>
    </cfRule>
    <cfRule type="expression" dxfId="1196" priority="10">
      <formula>H27&lt;0</formula>
    </cfRule>
  </conditionalFormatting>
  <conditionalFormatting sqref="F23:F26">
    <cfRule type="expression" dxfId="1195" priority="7">
      <formula>F23&gt;0</formula>
    </cfRule>
    <cfRule type="expression" dxfId="1194" priority="8">
      <formula>F23&lt;0</formula>
    </cfRule>
  </conditionalFormatting>
  <conditionalFormatting sqref="H23:H26">
    <cfRule type="expression" dxfId="1193" priority="5">
      <formula>H23&gt;0</formula>
    </cfRule>
    <cfRule type="expression" dxfId="1192" priority="6">
      <formula>H23&lt;0</formula>
    </cfRule>
  </conditionalFormatting>
  <conditionalFormatting sqref="Q8">
    <cfRule type="expression" dxfId="1191" priority="1">
      <formula>Q8&gt;0</formula>
    </cfRule>
    <cfRule type="expression" dxfId="1190" priority="2">
      <formula>Q8&lt;0</formula>
    </cfRule>
  </conditionalFormatting>
  <conditionalFormatting sqref="Q7">
    <cfRule type="expression" dxfId="1189" priority="3">
      <formula>Q7&gt;0</formula>
    </cfRule>
    <cfRule type="expression" dxfId="11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87" priority="7">
      <formula>F21&gt;0</formula>
    </cfRule>
    <cfRule type="expression" dxfId="1186" priority="8">
      <formula>F21&lt;0</formula>
    </cfRule>
  </conditionalFormatting>
  <conditionalFormatting sqref="F22">
    <cfRule type="expression" dxfId="1185" priority="5">
      <formula>F22&gt;0</formula>
    </cfRule>
    <cfRule type="expression" dxfId="1184" priority="6">
      <formula>F22&lt;0</formula>
    </cfRule>
  </conditionalFormatting>
  <conditionalFormatting sqref="Q8">
    <cfRule type="expression" dxfId="1183" priority="1">
      <formula>Q8&gt;0</formula>
    </cfRule>
    <cfRule type="expression" dxfId="1182" priority="2">
      <formula>Q8&lt;0</formula>
    </cfRule>
  </conditionalFormatting>
  <conditionalFormatting sqref="Q7">
    <cfRule type="expression" dxfId="1181" priority="3">
      <formula>Q7&gt;0</formula>
    </cfRule>
    <cfRule type="expression" dxfId="11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79" priority="11">
      <formula>F24&gt;0</formula>
    </cfRule>
    <cfRule type="expression" dxfId="1178" priority="12">
      <formula>F24&lt;0</formula>
    </cfRule>
  </conditionalFormatting>
  <conditionalFormatting sqref="H27:H30">
    <cfRule type="expression" dxfId="1177" priority="9">
      <formula>H27&gt;0</formula>
    </cfRule>
    <cfRule type="expression" dxfId="1176" priority="10">
      <formula>H27&lt;0</formula>
    </cfRule>
  </conditionalFormatting>
  <conditionalFormatting sqref="F25">
    <cfRule type="expression" dxfId="1175" priority="7">
      <formula>F25&gt;0</formula>
    </cfRule>
    <cfRule type="expression" dxfId="1174" priority="8">
      <formula>F25&lt;0</formula>
    </cfRule>
  </conditionalFormatting>
  <conditionalFormatting sqref="H24:H26">
    <cfRule type="expression" dxfId="1173" priority="5">
      <formula>H24&gt;0</formula>
    </cfRule>
    <cfRule type="expression" dxfId="1172" priority="6">
      <formula>H24&lt;0</formula>
    </cfRule>
  </conditionalFormatting>
  <conditionalFormatting sqref="Q7">
    <cfRule type="expression" dxfId="1171" priority="3">
      <formula>Q7&gt;0</formula>
    </cfRule>
    <cfRule type="expression" dxfId="1170" priority="4">
      <formula>Q7&lt;0</formula>
    </cfRule>
  </conditionalFormatting>
  <conditionalFormatting sqref="Q8">
    <cfRule type="expression" dxfId="1169" priority="1">
      <formula>Q8&gt;0</formula>
    </cfRule>
    <cfRule type="expression" dxfId="11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67" priority="17">
      <formula>F28&gt;0</formula>
    </cfRule>
    <cfRule type="expression" dxfId="1166" priority="18">
      <formula>F28&lt;0</formula>
    </cfRule>
  </conditionalFormatting>
  <conditionalFormatting sqref="F28 F33:F35">
    <cfRule type="expression" dxfId="1165" priority="19">
      <formula>F28&gt;0</formula>
    </cfRule>
    <cfRule type="expression" dxfId="1164" priority="20">
      <formula>F28&lt;0</formula>
    </cfRule>
  </conditionalFormatting>
  <conditionalFormatting sqref="H28 H33:H35">
    <cfRule type="expression" dxfId="1163" priority="15">
      <formula>H28&gt;0</formula>
    </cfRule>
    <cfRule type="expression" dxfId="1162" priority="16">
      <formula>H28&lt;0</formula>
    </cfRule>
  </conditionalFormatting>
  <conditionalFormatting sqref="F21:F27">
    <cfRule type="expression" dxfId="1161" priority="13">
      <formula>F21&gt;0</formula>
    </cfRule>
    <cfRule type="expression" dxfId="1160" priority="14">
      <formula>F21&lt;0</formula>
    </cfRule>
  </conditionalFormatting>
  <conditionalFormatting sqref="H21:H27">
    <cfRule type="expression" dxfId="1159" priority="11">
      <formula>H21&gt;0</formula>
    </cfRule>
    <cfRule type="expression" dxfId="1158" priority="12">
      <formula>H21&lt;0</formula>
    </cfRule>
  </conditionalFormatting>
  <conditionalFormatting sqref="Q8">
    <cfRule type="expression" dxfId="1157" priority="7">
      <formula>Q8&gt;0</formula>
    </cfRule>
    <cfRule type="expression" dxfId="1156" priority="8">
      <formula>Q8&lt;0</formula>
    </cfRule>
  </conditionalFormatting>
  <conditionalFormatting sqref="Q7">
    <cfRule type="expression" dxfId="1155" priority="9">
      <formula>Q7&gt;0</formula>
    </cfRule>
    <cfRule type="expression" dxfId="1154" priority="10">
      <formula>Q7&lt;0</formula>
    </cfRule>
  </conditionalFormatting>
  <conditionalFormatting sqref="F29:F32">
    <cfRule type="expression" dxfId="1153" priority="5">
      <formula>F29&gt;0</formula>
    </cfRule>
    <cfRule type="expression" dxfId="1152" priority="6">
      <formula>F29&lt;0</formula>
    </cfRule>
  </conditionalFormatting>
  <conditionalFormatting sqref="H29:H32">
    <cfRule type="expression" dxfId="1151" priority="3">
      <formula>H29&gt;0</formula>
    </cfRule>
    <cfRule type="expression" dxfId="1150" priority="4">
      <formula>H29&lt;0</formula>
    </cfRule>
  </conditionalFormatting>
  <conditionalFormatting sqref="M37">
    <cfRule type="expression" dxfId="1149" priority="1">
      <formula>M37&gt;0</formula>
    </cfRule>
    <cfRule type="expression" dxfId="11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47" priority="29">
      <formula>F40&gt;0</formula>
    </cfRule>
    <cfRule type="expression" dxfId="1146" priority="30">
      <formula>F40&lt;0</formula>
    </cfRule>
  </conditionalFormatting>
  <conditionalFormatting sqref="F40:F45">
    <cfRule type="expression" dxfId="1145" priority="31">
      <formula>F40&gt;0</formula>
    </cfRule>
    <cfRule type="expression" dxfId="1144" priority="32">
      <formula>F40&lt;0</formula>
    </cfRule>
  </conditionalFormatting>
  <conditionalFormatting sqref="H40:H45">
    <cfRule type="expression" dxfId="1143" priority="27">
      <formula>H40&gt;0</formula>
    </cfRule>
    <cfRule type="expression" dxfId="1142" priority="28">
      <formula>H40&lt;0</formula>
    </cfRule>
  </conditionalFormatting>
  <conditionalFormatting sqref="F23:F39">
    <cfRule type="expression" dxfId="1141" priority="13">
      <formula>F23&gt;0</formula>
    </cfRule>
    <cfRule type="expression" dxfId="1140" priority="14">
      <formula>F23&lt;0</formula>
    </cfRule>
  </conditionalFormatting>
  <conditionalFormatting sqref="H23:H39">
    <cfRule type="expression" dxfId="1139" priority="11">
      <formula>H23&gt;0</formula>
    </cfRule>
    <cfRule type="expression" dxfId="1138" priority="12">
      <formula>H23&lt;0</formula>
    </cfRule>
  </conditionalFormatting>
  <conditionalFormatting sqref="Q7">
    <cfRule type="expression" dxfId="1137" priority="9">
      <formula>Q7&gt;0</formula>
    </cfRule>
    <cfRule type="expression" dxfId="1136" priority="10">
      <formula>Q7&lt;0</formula>
    </cfRule>
  </conditionalFormatting>
  <conditionalFormatting sqref="Q8">
    <cfRule type="expression" dxfId="1135" priority="7">
      <formula>Q8&gt;0</formula>
    </cfRule>
    <cfRule type="expression" dxfId="1134" priority="8">
      <formula>Q8&lt;0</formula>
    </cfRule>
  </conditionalFormatting>
  <conditionalFormatting sqref="Q10">
    <cfRule type="expression" dxfId="1133" priority="1">
      <formula>Q10&gt;0</formula>
    </cfRule>
    <cfRule type="expression" dxfId="11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1" priority="39">
      <formula>Q12&gt;0</formula>
    </cfRule>
    <cfRule type="expression" dxfId="11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29" priority="33">
      <formula>F25&gt;0</formula>
    </cfRule>
    <cfRule type="expression" dxfId="1128" priority="34">
      <formula>F25&lt;0</formula>
    </cfRule>
  </conditionalFormatting>
  <conditionalFormatting sqref="F30">
    <cfRule type="expression" dxfId="1127" priority="31">
      <formula>F30&gt;0</formula>
    </cfRule>
    <cfRule type="expression" dxfId="1126" priority="32">
      <formula>F30&lt;0</formula>
    </cfRule>
  </conditionalFormatting>
  <conditionalFormatting sqref="F31">
    <cfRule type="expression" dxfId="1125" priority="29">
      <formula>F31&gt;0</formula>
    </cfRule>
    <cfRule type="expression" dxfId="1124" priority="30">
      <formula>F31&lt;0</formula>
    </cfRule>
  </conditionalFormatting>
  <conditionalFormatting sqref="F32:F34">
    <cfRule type="expression" dxfId="1123" priority="27">
      <formula>F32&gt;0</formula>
    </cfRule>
    <cfRule type="expression" dxfId="1122" priority="28">
      <formula>F32&lt;0</formula>
    </cfRule>
  </conditionalFormatting>
  <conditionalFormatting sqref="H25:H29">
    <cfRule type="expression" dxfId="1121" priority="25">
      <formula>H25&gt;0</formula>
    </cfRule>
    <cfRule type="expression" dxfId="1120" priority="26">
      <formula>H25&lt;0</formula>
    </cfRule>
  </conditionalFormatting>
  <conditionalFormatting sqref="H30">
    <cfRule type="expression" dxfId="1119" priority="23">
      <formula>H30&gt;0</formula>
    </cfRule>
    <cfRule type="expression" dxfId="1118" priority="24">
      <formula>H30&lt;0</formula>
    </cfRule>
  </conditionalFormatting>
  <conditionalFormatting sqref="H31">
    <cfRule type="expression" dxfId="1117" priority="21">
      <formula>H31&gt;0</formula>
    </cfRule>
    <cfRule type="expression" dxfId="1116" priority="22">
      <formula>H31&lt;0</formula>
    </cfRule>
  </conditionalFormatting>
  <conditionalFormatting sqref="H32:H34">
    <cfRule type="expression" dxfId="1115" priority="19">
      <formula>H32&gt;0</formula>
    </cfRule>
    <cfRule type="expression" dxfId="1114" priority="20">
      <formula>H32&lt;0</formula>
    </cfRule>
  </conditionalFormatting>
  <conditionalFormatting sqref="F35">
    <cfRule type="expression" dxfId="1113" priority="17">
      <formula>F35&gt;0</formula>
    </cfRule>
    <cfRule type="expression" dxfId="1112" priority="18">
      <formula>F35&lt;0</formula>
    </cfRule>
  </conditionalFormatting>
  <conditionalFormatting sqref="H35">
    <cfRule type="expression" dxfId="1111" priority="15">
      <formula>H35&gt;0</formula>
    </cfRule>
    <cfRule type="expression" dxfId="1110" priority="16">
      <formula>H35&lt;0</formula>
    </cfRule>
  </conditionalFormatting>
  <conditionalFormatting sqref="F36">
    <cfRule type="expression" dxfId="1109" priority="13">
      <formula>F36&gt;0</formula>
    </cfRule>
    <cfRule type="expression" dxfId="1108" priority="14">
      <formula>F36&lt;0</formula>
    </cfRule>
  </conditionalFormatting>
  <conditionalFormatting sqref="H36">
    <cfRule type="expression" dxfId="1107" priority="11">
      <formula>H36&gt;0</formula>
    </cfRule>
    <cfRule type="expression" dxfId="1106" priority="12">
      <formula>H36&lt;0</formula>
    </cfRule>
  </conditionalFormatting>
  <conditionalFormatting sqref="H23:H24">
    <cfRule type="expression" dxfId="1105" priority="5">
      <formula>H23&gt;0</formula>
    </cfRule>
    <cfRule type="expression" dxfId="1104" priority="6">
      <formula>H23&lt;0</formula>
    </cfRule>
  </conditionalFormatting>
  <conditionalFormatting sqref="F23:F24">
    <cfRule type="expression" dxfId="1103" priority="7">
      <formula>F23&gt;0</formula>
    </cfRule>
    <cfRule type="expression" dxfId="1102" priority="8">
      <formula>F23&lt;0</formula>
    </cfRule>
  </conditionalFormatting>
  <conditionalFormatting sqref="Q7">
    <cfRule type="expression" dxfId="1101" priority="3">
      <formula>Q7&gt;0</formula>
    </cfRule>
    <cfRule type="expression" dxfId="1100" priority="4">
      <formula>Q7&lt;0</formula>
    </cfRule>
  </conditionalFormatting>
  <conditionalFormatting sqref="Q8">
    <cfRule type="expression" dxfId="1099" priority="1">
      <formula>Q8&gt;0</formula>
    </cfRule>
    <cfRule type="expression" dxfId="10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97" priority="84">
      <formula>F7&gt;0</formula>
    </cfRule>
    <cfRule type="expression" dxfId="1096" priority="85">
      <formula>F7&lt;0</formula>
    </cfRule>
  </conditionalFormatting>
  <conditionalFormatting sqref="Q8">
    <cfRule type="expression" dxfId="1095" priority="82">
      <formula>Q8&gt;0</formula>
    </cfRule>
    <cfRule type="expression" dxfId="1094" priority="83">
      <formula>Q8&lt;0</formula>
    </cfRule>
  </conditionalFormatting>
  <conditionalFormatting sqref="F29:F36">
    <cfRule type="expression" dxfId="1093" priority="62">
      <formula>F29&gt;0</formula>
    </cfRule>
    <cfRule type="expression" dxfId="1092" priority="63">
      <formula>F29&lt;0</formula>
    </cfRule>
  </conditionalFormatting>
  <conditionalFormatting sqref="J32:J38">
    <cfRule type="expression" dxfId="1091" priority="57">
      <formula>J32&gt;0</formula>
    </cfRule>
    <cfRule type="expression" dxfId="1090" priority="58">
      <formula>J32&lt;0</formula>
    </cfRule>
  </conditionalFormatting>
  <conditionalFormatting sqref="M42">
    <cfRule type="expression" dxfId="1089" priority="55">
      <formula>M42&gt;0</formula>
    </cfRule>
    <cfRule type="expression" dxfId="1088" priority="56">
      <formula>M42&lt;0</formula>
    </cfRule>
  </conditionalFormatting>
  <conditionalFormatting sqref="F98:F134 H98:H134 H137:H142 F137:F142 F144:F153 H144:H153">
    <cfRule type="expression" dxfId="1087" priority="53">
      <formula>F98&gt;0</formula>
    </cfRule>
    <cfRule type="expression" dxfId="1086" priority="54">
      <formula>F98&lt;0</formula>
    </cfRule>
  </conditionalFormatting>
  <conditionalFormatting sqref="F90:F97">
    <cfRule type="expression" dxfId="1085" priority="51">
      <formula>F90&gt;0</formula>
    </cfRule>
    <cfRule type="expression" dxfId="1084" priority="52">
      <formula>F90&lt;0</formula>
    </cfRule>
  </conditionalFormatting>
  <conditionalFormatting sqref="H90:H97">
    <cfRule type="expression" dxfId="1083" priority="49">
      <formula>H90&gt;0</formula>
    </cfRule>
    <cfRule type="expression" dxfId="1082" priority="50">
      <formula>H90&lt;0</formula>
    </cfRule>
  </conditionalFormatting>
  <conditionalFormatting sqref="F135:F136 H135:H136">
    <cfRule type="expression" dxfId="1081" priority="47">
      <formula>F135&gt;0</formula>
    </cfRule>
    <cfRule type="expression" dxfId="1080" priority="48">
      <formula>F135&lt;0</formula>
    </cfRule>
  </conditionalFormatting>
  <conditionalFormatting sqref="H143 F143">
    <cfRule type="expression" dxfId="1079" priority="45">
      <formula>F143&gt;0</formula>
    </cfRule>
    <cfRule type="expression" dxfId="1078" priority="46">
      <formula>F143&lt;0</formula>
    </cfRule>
  </conditionalFormatting>
  <conditionalFormatting sqref="F154:F161">
    <cfRule type="expression" dxfId="1077" priority="31">
      <formula>F154&gt;0</formula>
    </cfRule>
    <cfRule type="expression" dxfId="1076" priority="32">
      <formula>F154&lt;0</formula>
    </cfRule>
  </conditionalFormatting>
  <conditionalFormatting sqref="H154:H161">
    <cfRule type="expression" dxfId="1075" priority="29">
      <formula>H154&gt;0</formula>
    </cfRule>
    <cfRule type="expression" dxfId="1074" priority="30">
      <formula>H154&lt;0</formula>
    </cfRule>
  </conditionalFormatting>
  <conditionalFormatting sqref="Q10">
    <cfRule type="expression" dxfId="1073" priority="27">
      <formula>Q10&gt;0</formula>
    </cfRule>
    <cfRule type="expression" dxfId="1072" priority="28">
      <formula>Q10&lt;0</formula>
    </cfRule>
  </conditionalFormatting>
  <conditionalFormatting sqref="F37:F38">
    <cfRule type="expression" dxfId="1071" priority="25">
      <formula>F37&gt;0</formula>
    </cfRule>
    <cfRule type="expression" dxfId="1070" priority="26">
      <formula>F37&lt;0</formula>
    </cfRule>
  </conditionalFormatting>
  <conditionalFormatting sqref="H37:H38">
    <cfRule type="expression" dxfId="1069" priority="23">
      <formula>H37&gt;0</formula>
    </cfRule>
    <cfRule type="expression" dxfId="1068" priority="24">
      <formula>H37&lt;0</formula>
    </cfRule>
  </conditionalFormatting>
  <conditionalFormatting sqref="F167">
    <cfRule type="expression" dxfId="1067" priority="21">
      <formula>F167&gt;0</formula>
    </cfRule>
    <cfRule type="expression" dxfId="1066" priority="22">
      <formula>F167&lt;0</formula>
    </cfRule>
  </conditionalFormatting>
  <conditionalFormatting sqref="F168:F179">
    <cfRule type="expression" dxfId="1065" priority="19">
      <formula>F168&gt;0</formula>
    </cfRule>
    <cfRule type="expression" dxfId="1064" priority="20">
      <formula>F168&lt;0</formula>
    </cfRule>
  </conditionalFormatting>
  <conditionalFormatting sqref="H167:H179">
    <cfRule type="expression" dxfId="1063" priority="17">
      <formula>H167&gt;0</formula>
    </cfRule>
    <cfRule type="expression" dxfId="1062" priority="18">
      <formula>H167&lt;0</formula>
    </cfRule>
  </conditionalFormatting>
  <conditionalFormatting sqref="J175:J197 J201">
    <cfRule type="expression" dxfId="1061" priority="15">
      <formula>J175&gt;0</formula>
    </cfRule>
    <cfRule type="expression" dxfId="1060" priority="16">
      <formula>J175&lt;0</formula>
    </cfRule>
  </conditionalFormatting>
  <conditionalFormatting sqref="F180:F197 F201">
    <cfRule type="expression" dxfId="1059" priority="13">
      <formula>F180&gt;0</formula>
    </cfRule>
    <cfRule type="expression" dxfId="1058" priority="14">
      <formula>F180&lt;0</formula>
    </cfRule>
  </conditionalFormatting>
  <conditionalFormatting sqref="H180:H197 H201">
    <cfRule type="expression" dxfId="1057" priority="11">
      <formula>H180&gt;0</formula>
    </cfRule>
    <cfRule type="expression" dxfId="1056" priority="12">
      <formula>H180&lt;0</formula>
    </cfRule>
  </conditionalFormatting>
  <conditionalFormatting sqref="I32:J35">
    <cfRule type="expression" dxfId="1055" priority="9">
      <formula>I32&gt;0</formula>
    </cfRule>
    <cfRule type="expression" dxfId="1054" priority="10">
      <formula>I32&lt;0</formula>
    </cfRule>
  </conditionalFormatting>
  <conditionalFormatting sqref="F198:F200">
    <cfRule type="expression" dxfId="1053" priority="7">
      <formula>F198&gt;0</formula>
    </cfRule>
    <cfRule type="expression" dxfId="1052" priority="8">
      <formula>F198&lt;0</formula>
    </cfRule>
  </conditionalFormatting>
  <conditionalFormatting sqref="H198:H200">
    <cfRule type="expression" dxfId="1051" priority="5">
      <formula>H198&gt;0</formula>
    </cfRule>
    <cfRule type="expression" dxfId="1050" priority="6">
      <formula>H198&lt;0</formula>
    </cfRule>
  </conditionalFormatting>
  <conditionalFormatting sqref="J198:J200">
    <cfRule type="expression" dxfId="1049" priority="3">
      <formula>J198&gt;0</formula>
    </cfRule>
    <cfRule type="expression" dxfId="1048" priority="4">
      <formula>J198&lt;0</formula>
    </cfRule>
  </conditionalFormatting>
  <conditionalFormatting sqref="F202:F211 H202:H211 J202:J211">
    <cfRule type="expression" dxfId="1047" priority="1">
      <formula>F202&gt;0</formula>
    </cfRule>
    <cfRule type="expression" dxfId="10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45" priority="80">
      <formula>Q7&gt;0</formula>
    </cfRule>
    <cfRule type="expression" dxfId="1044" priority="81">
      <formula>Q7&lt;0</formula>
    </cfRule>
  </conditionalFormatting>
  <conditionalFormatting sqref="Q8">
    <cfRule type="expression" dxfId="1043" priority="78">
      <formula>Q8&gt;0</formula>
    </cfRule>
    <cfRule type="expression" dxfId="1042" priority="79">
      <formula>Q8&lt;0</formula>
    </cfRule>
  </conditionalFormatting>
  <conditionalFormatting sqref="F29:F43">
    <cfRule type="expression" dxfId="1041" priority="62">
      <formula>F29&gt;0</formula>
    </cfRule>
    <cfRule type="expression" dxfId="1040" priority="63">
      <formula>F29&lt;0</formula>
    </cfRule>
  </conditionalFormatting>
  <conditionalFormatting sqref="H45 H47:H48 H50:H51 H53 H29:H43">
    <cfRule type="expression" dxfId="1039" priority="60">
      <formula>H29&gt;0</formula>
    </cfRule>
    <cfRule type="expression" dxfId="1038" priority="61">
      <formula>H29&lt;0</formula>
    </cfRule>
  </conditionalFormatting>
  <conditionalFormatting sqref="J35">
    <cfRule type="expression" dxfId="1037" priority="56">
      <formula>J35&gt;0</formula>
    </cfRule>
    <cfRule type="expression" dxfId="1036" priority="57">
      <formula>J35&lt;0</formula>
    </cfRule>
  </conditionalFormatting>
  <conditionalFormatting sqref="J36:J37">
    <cfRule type="expression" dxfId="1035" priority="54">
      <formula>J36&gt;0</formula>
    </cfRule>
    <cfRule type="expression" dxfId="1034" priority="55">
      <formula>J36&lt;0</formula>
    </cfRule>
  </conditionalFormatting>
  <conditionalFormatting sqref="J38:J45 J48 J51">
    <cfRule type="expression" dxfId="1033" priority="52">
      <formula>J38&gt;0</formula>
    </cfRule>
    <cfRule type="expression" dxfId="10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1" priority="49">
      <formula>M59&gt;0</formula>
    </cfRule>
    <cfRule type="expression" dxfId="1030" priority="50">
      <formula>M59&lt;0</formula>
    </cfRule>
  </conditionalFormatting>
  <conditionalFormatting sqref="Q10">
    <cfRule type="expression" dxfId="1029" priority="47">
      <formula>Q10&gt;0</formula>
    </cfRule>
    <cfRule type="expression" dxfId="1028" priority="48">
      <formula>Q10&lt;0</formula>
    </cfRule>
  </conditionalFormatting>
  <conditionalFormatting sqref="F84:F103">
    <cfRule type="expression" dxfId="1027" priority="45">
      <formula>F84&gt;0</formula>
    </cfRule>
    <cfRule type="expression" dxfId="1026" priority="46">
      <formula>F84&lt;0</formula>
    </cfRule>
  </conditionalFormatting>
  <conditionalFormatting sqref="H107 H84:H103">
    <cfRule type="expression" dxfId="1025" priority="43">
      <formula>H84&gt;0</formula>
    </cfRule>
    <cfRule type="expression" dxfId="1024" priority="44">
      <formula>H84&lt;0</formula>
    </cfRule>
  </conditionalFormatting>
  <conditionalFormatting sqref="J89">
    <cfRule type="expression" dxfId="1023" priority="41">
      <formula>J89&gt;0</formula>
    </cfRule>
    <cfRule type="expression" dxfId="1022" priority="42">
      <formula>J89&lt;0</formula>
    </cfRule>
  </conditionalFormatting>
  <conditionalFormatting sqref="J90:J95">
    <cfRule type="expression" dxfId="1021" priority="39">
      <formula>J90&gt;0</formula>
    </cfRule>
    <cfRule type="expression" dxfId="1020" priority="40">
      <formula>J90&lt;0</formula>
    </cfRule>
  </conditionalFormatting>
  <conditionalFormatting sqref="J96:J97">
    <cfRule type="expression" dxfId="1019" priority="37">
      <formula>J96&gt;0</formula>
    </cfRule>
    <cfRule type="expression" dxfId="1018" priority="38">
      <formula>J96&lt;0</formula>
    </cfRule>
  </conditionalFormatting>
  <conditionalFormatting sqref="J98:J104">
    <cfRule type="expression" dxfId="1017" priority="35">
      <formula>J98&gt;0</formula>
    </cfRule>
    <cfRule type="expression" dxfId="1016" priority="36">
      <formula>J98&lt;0</formula>
    </cfRule>
  </conditionalFormatting>
  <conditionalFormatting sqref="J25">
    <cfRule type="expression" dxfId="1015" priority="31">
      <formula>J25&gt;0</formula>
    </cfRule>
    <cfRule type="expression" dxfId="1014" priority="32">
      <formula>J25&lt;0</formula>
    </cfRule>
  </conditionalFormatting>
  <conditionalFormatting sqref="F105:F106">
    <cfRule type="expression" dxfId="1013" priority="29">
      <formula>F105&gt;0</formula>
    </cfRule>
    <cfRule type="expression" dxfId="1012" priority="30">
      <formula>F105&lt;0</formula>
    </cfRule>
  </conditionalFormatting>
  <conditionalFormatting sqref="H105:H106">
    <cfRule type="expression" dxfId="1011" priority="27">
      <formula>H105&gt;0</formula>
    </cfRule>
    <cfRule type="expression" dxfId="1010" priority="28">
      <formula>H105&lt;0</formula>
    </cfRule>
  </conditionalFormatting>
  <conditionalFormatting sqref="J105">
    <cfRule type="expression" dxfId="1009" priority="25">
      <formula>J105&gt;0</formula>
    </cfRule>
    <cfRule type="expression" dxfId="1008" priority="26">
      <formula>J105&lt;0</formula>
    </cfRule>
  </conditionalFormatting>
  <conditionalFormatting sqref="J106">
    <cfRule type="expression" dxfId="1007" priority="23">
      <formula>J106&gt;0</formula>
    </cfRule>
    <cfRule type="expression" dxfId="1006" priority="24">
      <formula>J106&lt;0</formula>
    </cfRule>
  </conditionalFormatting>
  <conditionalFormatting sqref="F24 F27:F28">
    <cfRule type="expression" dxfId="1005" priority="21">
      <formula>F24&gt;0</formula>
    </cfRule>
    <cfRule type="expression" dxfId="1004" priority="22">
      <formula>F24&lt;0</formula>
    </cfRule>
  </conditionalFormatting>
  <conditionalFormatting sqref="H24:H28">
    <cfRule type="expression" dxfId="1003" priority="19">
      <formula>H24&gt;0</formula>
    </cfRule>
    <cfRule type="expression" dxfId="1002" priority="20">
      <formula>H24&lt;0</formula>
    </cfRule>
  </conditionalFormatting>
  <conditionalFormatting sqref="J26:J34">
    <cfRule type="expression" dxfId="1001" priority="17">
      <formula>J26&gt;0</formula>
    </cfRule>
    <cfRule type="expression" dxfId="1000" priority="18">
      <formula>J26&lt;0</formula>
    </cfRule>
  </conditionalFormatting>
  <conditionalFormatting sqref="F113">
    <cfRule type="expression" dxfId="999" priority="15">
      <formula>F113&gt;0</formula>
    </cfRule>
    <cfRule type="expression" dxfId="998" priority="16">
      <formula>F113&lt;0</formula>
    </cfRule>
  </conditionalFormatting>
  <conditionalFormatting sqref="H113">
    <cfRule type="expression" dxfId="997" priority="13">
      <formula>H113&gt;0</formula>
    </cfRule>
    <cfRule type="expression" dxfId="996" priority="14">
      <formula>H113&lt;0</formula>
    </cfRule>
  </conditionalFormatting>
  <conditionalFormatting sqref="J109">
    <cfRule type="expression" dxfId="995" priority="11">
      <formula>J109&gt;0</formula>
    </cfRule>
    <cfRule type="expression" dxfId="994" priority="12">
      <formula>J109&lt;0</formula>
    </cfRule>
  </conditionalFormatting>
  <conditionalFormatting sqref="F108:F112">
    <cfRule type="expression" dxfId="993" priority="9">
      <formula>F108&gt;0</formula>
    </cfRule>
    <cfRule type="expression" dxfId="992" priority="10">
      <formula>F108&lt;0</formula>
    </cfRule>
  </conditionalFormatting>
  <conditionalFormatting sqref="H108:H112">
    <cfRule type="expression" dxfId="991" priority="7">
      <formula>H108&gt;0</formula>
    </cfRule>
    <cfRule type="expression" dxfId="990" priority="8">
      <formula>H108&lt;0</formula>
    </cfRule>
  </conditionalFormatting>
  <conditionalFormatting sqref="J110:J113">
    <cfRule type="expression" dxfId="989" priority="5">
      <formula>J110&gt;0</formula>
    </cfRule>
    <cfRule type="expression" dxfId="988" priority="6">
      <formula>J110&lt;0</formula>
    </cfRule>
  </conditionalFormatting>
  <conditionalFormatting sqref="F25:F26">
    <cfRule type="expression" dxfId="987" priority="3">
      <formula>F25&gt;0</formula>
    </cfRule>
    <cfRule type="expression" dxfId="986" priority="4">
      <formula>F25&lt;0</formula>
    </cfRule>
  </conditionalFormatting>
  <conditionalFormatting sqref="Q9">
    <cfRule type="expression" dxfId="985" priority="1">
      <formula>Q9&gt;0</formula>
    </cfRule>
    <cfRule type="expression" dxfId="9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9" si="0">H2*I2-J2</f>
        <v>3757.1099999999997</v>
      </c>
      <c r="L2" s="70">
        <v>43087</v>
      </c>
      <c r="M2" s="43">
        <v>115</v>
      </c>
      <c r="O2" s="11" t="s">
        <v>57</v>
      </c>
      <c r="Q2" s="68">
        <f>C42-H42</f>
        <v>300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30.243333333333315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16.98</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5094</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9072.9999999999945</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-3903.98</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-3979</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-0.4385539512840298</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5.418138987043581E-2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10.95483870967742</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18.678000000000001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18.508200000000002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18.3384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18.168600000000001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17.998800000000003</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17.829000000000001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17.659200000000002</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17.4894</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17.319600000000001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17.149799999999999</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16.98</v>
      </c>
    </row>
    <row r="30" spans="1:21" ht="15" customHeight="1" x14ac:dyDescent="0.25">
      <c r="A30" s="900" t="s">
        <v>1274</v>
      </c>
      <c r="B30" s="363">
        <v>43367</v>
      </c>
      <c r="C30" s="7">
        <v>200</v>
      </c>
      <c r="D30" s="43">
        <v>20.98</v>
      </c>
      <c r="E30" s="43">
        <v>0</v>
      </c>
      <c r="F30" s="43">
        <f t="shared" si="2"/>
        <v>4196</v>
      </c>
      <c r="O30" s="79">
        <v>0.99</v>
      </c>
      <c r="P30" s="79">
        <f t="shared" si="3"/>
        <v>16.810200000000002</v>
      </c>
      <c r="T30" s="1">
        <v>43175</v>
      </c>
      <c r="U30" t="s">
        <v>1088</v>
      </c>
    </row>
    <row r="31" spans="1:21" x14ac:dyDescent="0.25">
      <c r="A31" s="900"/>
      <c r="B31" s="363">
        <v>43367</v>
      </c>
      <c r="C31" s="7">
        <v>100</v>
      </c>
      <c r="D31" s="43">
        <v>20.315000000000001</v>
      </c>
      <c r="E31" s="43">
        <v>0</v>
      </c>
      <c r="F31" s="43">
        <f t="shared" si="2"/>
        <v>2031.5000000000002</v>
      </c>
      <c r="O31" s="79">
        <v>0.98</v>
      </c>
      <c r="P31" s="79">
        <f t="shared" si="3"/>
        <v>16.6404</v>
      </c>
      <c r="T31" s="1">
        <v>43178</v>
      </c>
      <c r="U31" t="s">
        <v>935</v>
      </c>
    </row>
    <row r="32" spans="1:21" x14ac:dyDescent="0.25">
      <c r="A32" s="900"/>
      <c r="B32" s="363">
        <v>43378</v>
      </c>
      <c r="C32" s="7">
        <v>100</v>
      </c>
      <c r="D32" s="43">
        <v>19.39</v>
      </c>
      <c r="E32" s="43">
        <v>0</v>
      </c>
      <c r="F32" s="43">
        <f t="shared" si="2"/>
        <v>1939</v>
      </c>
      <c r="O32" s="79">
        <v>0.97</v>
      </c>
      <c r="P32" s="79">
        <f t="shared" si="3"/>
        <v>16.470600000000001</v>
      </c>
    </row>
    <row r="33" spans="1:21" x14ac:dyDescent="0.25">
      <c r="A33" s="900"/>
      <c r="B33" s="70">
        <v>43378</v>
      </c>
      <c r="C33" s="7">
        <v>100</v>
      </c>
      <c r="D33" s="43">
        <v>18.75</v>
      </c>
      <c r="E33" s="43">
        <v>0</v>
      </c>
      <c r="F33" s="43">
        <f t="shared" si="2"/>
        <v>1875</v>
      </c>
      <c r="O33" s="79">
        <v>0.96</v>
      </c>
      <c r="P33" s="79">
        <f t="shared" si="3"/>
        <v>16.300799999999999</v>
      </c>
      <c r="T33" s="1">
        <v>43217</v>
      </c>
      <c r="U33" t="s">
        <v>1007</v>
      </c>
    </row>
    <row r="34" spans="1:21" x14ac:dyDescent="0.25">
      <c r="B34" s="363">
        <v>43511</v>
      </c>
      <c r="C34" s="4">
        <v>200</v>
      </c>
      <c r="D34" s="3">
        <v>17.68</v>
      </c>
      <c r="E34" s="3">
        <v>0</v>
      </c>
      <c r="F34" s="3">
        <f t="shared" si="2"/>
        <v>3536</v>
      </c>
      <c r="O34" s="79">
        <v>0.95</v>
      </c>
      <c r="P34" s="79">
        <f t="shared" si="3"/>
        <v>16.131</v>
      </c>
    </row>
    <row r="35" spans="1:21" x14ac:dyDescent="0.25">
      <c r="B35" s="363">
        <v>43546</v>
      </c>
      <c r="C35" s="7">
        <v>200</v>
      </c>
      <c r="D35" s="43">
        <v>15.12</v>
      </c>
      <c r="E35" s="43">
        <v>0</v>
      </c>
      <c r="F35" s="43">
        <f t="shared" si="2"/>
        <v>3024</v>
      </c>
      <c r="O35" s="79">
        <v>0.94</v>
      </c>
      <c r="P35" s="79">
        <f t="shared" si="3"/>
        <v>15.9612</v>
      </c>
      <c r="T35" s="1">
        <v>43224</v>
      </c>
      <c r="U35" t="s">
        <v>82</v>
      </c>
    </row>
    <row r="36" spans="1:21" x14ac:dyDescent="0.25">
      <c r="B36" s="363">
        <v>43657</v>
      </c>
      <c r="C36" s="7">
        <v>200</v>
      </c>
      <c r="D36" s="43">
        <v>14.48</v>
      </c>
      <c r="E36" s="43">
        <v>0</v>
      </c>
      <c r="F36" s="43">
        <f t="shared" si="2"/>
        <v>2896</v>
      </c>
      <c r="O36" s="79">
        <v>0.93</v>
      </c>
      <c r="P36" s="79">
        <f t="shared" si="3"/>
        <v>15.791400000000001</v>
      </c>
    </row>
    <row r="37" spans="1:21" x14ac:dyDescent="0.25">
      <c r="B37" s="70">
        <v>43678</v>
      </c>
      <c r="C37" s="7">
        <v>200</v>
      </c>
      <c r="D37" s="43">
        <v>13.88</v>
      </c>
      <c r="E37" s="43">
        <v>0</v>
      </c>
      <c r="F37" s="43">
        <f t="shared" si="2"/>
        <v>2776</v>
      </c>
      <c r="O37" s="79">
        <v>0.92</v>
      </c>
      <c r="P37" s="79">
        <f t="shared" si="3"/>
        <v>15.621600000000001</v>
      </c>
    </row>
    <row r="38" spans="1:21" x14ac:dyDescent="0.25">
      <c r="B38" s="4"/>
      <c r="C38" s="4"/>
      <c r="D38" s="3"/>
      <c r="E38" s="3"/>
      <c r="F38" s="3"/>
      <c r="O38" s="79">
        <v>0.91</v>
      </c>
      <c r="P38" s="79">
        <f t="shared" si="3"/>
        <v>15.4518</v>
      </c>
      <c r="T38" s="688">
        <v>43318</v>
      </c>
      <c r="U38" t="s">
        <v>82</v>
      </c>
    </row>
    <row r="39" spans="1:21" x14ac:dyDescent="0.25">
      <c r="O39" s="79">
        <v>0.9</v>
      </c>
      <c r="P39" s="79">
        <f t="shared" si="3"/>
        <v>15.282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4040</v>
      </c>
      <c r="I42" s="37"/>
      <c r="J42" s="37"/>
      <c r="K42" s="37">
        <f>SUM(K2:K41)</f>
        <v>90885</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30 H128:K130">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1 H131:K131">
    <cfRule type="expression" dxfId="889" priority="1">
      <formula>F131&gt;0</formula>
    </cfRule>
    <cfRule type="expression" dxfId="8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614</v>
      </c>
      <c r="AJ2">
        <f>$Q$2*$Q$4</f>
        <v>6452</v>
      </c>
      <c r="AK2">
        <f ca="1">AJ2*EXP(-$X$2 * AI2/365.25)</f>
        <v>39642.975678936375</v>
      </c>
      <c r="AM2" s="2">
        <f>Q10</f>
        <v>0</v>
      </c>
      <c r="AO2">
        <f ca="1" xml:space="preserve"> (SUM(AB:AB) - SUM(AE:AE) - SUM(AH:AH) - SUM(AK:AK))/SUM(AB:AB)</f>
        <v>-1.9434092737298623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614</v>
      </c>
      <c r="AJ3">
        <f t="shared" ref="AJ3:AJ17" si="11">$Q$2*$Q$4</f>
        <v>6452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16.13</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614</v>
      </c>
      <c r="AJ4">
        <f t="shared" si="11"/>
        <v>6452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6452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614</v>
      </c>
      <c r="AJ5">
        <f t="shared" si="11"/>
        <v>6452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614</v>
      </c>
      <c r="AJ6">
        <f t="shared" si="11"/>
        <v>6452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-3760.489999999998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614</v>
      </c>
      <c r="AJ7">
        <f t="shared" si="11"/>
        <v>6452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-3760.489999999998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614</v>
      </c>
      <c r="AJ8">
        <f t="shared" si="11"/>
        <v>6452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-0.36822459556875931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614</v>
      </c>
      <c r="AJ9">
        <f t="shared" si="11"/>
        <v>6452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614</v>
      </c>
      <c r="AJ10">
        <f t="shared" si="11"/>
        <v>6452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6.4476131432114073E-2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614</v>
      </c>
      <c r="AJ11">
        <f t="shared" si="11"/>
        <v>6452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614</v>
      </c>
      <c r="AJ12">
        <f t="shared" si="11"/>
        <v>6452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9.4882352941176471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614</v>
      </c>
      <c r="AJ13">
        <f t="shared" si="11"/>
        <v>6452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614</v>
      </c>
      <c r="AJ14">
        <f t="shared" si="11"/>
        <v>6452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614</v>
      </c>
      <c r="AJ15">
        <f t="shared" si="11"/>
        <v>6452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614</v>
      </c>
      <c r="AJ16">
        <f t="shared" si="11"/>
        <v>6452</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614</v>
      </c>
      <c r="AJ17">
        <f t="shared" si="11"/>
        <v>6452</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17.743000000000002</v>
      </c>
      <c r="W19" s="132"/>
    </row>
    <row r="20" spans="1:39" x14ac:dyDescent="0.25">
      <c r="B20" s="70">
        <v>43440</v>
      </c>
      <c r="C20" s="7">
        <v>100</v>
      </c>
      <c r="D20" s="43">
        <v>23.38</v>
      </c>
      <c r="E20" s="43">
        <v>0</v>
      </c>
      <c r="F20" s="43">
        <f t="shared" si="12"/>
        <v>2338</v>
      </c>
      <c r="G20" s="4"/>
      <c r="H20" s="68"/>
      <c r="O20" s="79">
        <v>1.0900000000000001</v>
      </c>
      <c r="P20" s="79">
        <f t="shared" ref="P20:P39" si="13">O20*$Q$4</f>
        <v>17.581700000000001</v>
      </c>
      <c r="T20" s="1">
        <v>43244</v>
      </c>
      <c r="U20" t="s">
        <v>1072</v>
      </c>
      <c r="W20" s="132"/>
    </row>
    <row r="21" spans="1:39" x14ac:dyDescent="0.25">
      <c r="B21" s="70">
        <v>43647</v>
      </c>
      <c r="C21" s="7">
        <v>100</v>
      </c>
      <c r="D21" s="43">
        <v>22.215</v>
      </c>
      <c r="E21" s="43">
        <v>0</v>
      </c>
      <c r="F21" s="43">
        <f t="shared" si="12"/>
        <v>2221.5</v>
      </c>
      <c r="O21" s="79">
        <v>1.08</v>
      </c>
      <c r="P21" s="79">
        <f t="shared" si="13"/>
        <v>17.420400000000001</v>
      </c>
      <c r="W21" s="132"/>
    </row>
    <row r="22" spans="1:39" x14ac:dyDescent="0.25">
      <c r="B22" s="70">
        <v>43657</v>
      </c>
      <c r="C22" s="4">
        <v>100</v>
      </c>
      <c r="D22" s="3">
        <v>21.35</v>
      </c>
      <c r="E22" s="3">
        <v>0</v>
      </c>
      <c r="F22" s="3">
        <f t="shared" si="12"/>
        <v>2135</v>
      </c>
      <c r="H22" s="68"/>
      <c r="O22" s="79">
        <v>1.07</v>
      </c>
      <c r="P22" s="79">
        <f t="shared" si="13"/>
        <v>17.2591</v>
      </c>
      <c r="T22" s="688">
        <v>43288</v>
      </c>
      <c r="U22" t="s">
        <v>1153</v>
      </c>
      <c r="W22" s="132"/>
    </row>
    <row r="23" spans="1:39" x14ac:dyDescent="0.25">
      <c r="B23" s="70">
        <v>43682</v>
      </c>
      <c r="C23" s="4">
        <v>100</v>
      </c>
      <c r="D23" s="2">
        <v>18.600000000000001</v>
      </c>
      <c r="E23" s="2">
        <v>0</v>
      </c>
      <c r="F23" s="2">
        <f t="shared" si="12"/>
        <v>1860.0000000000002</v>
      </c>
      <c r="O23" s="79">
        <v>1.06</v>
      </c>
      <c r="P23" s="79">
        <f t="shared" si="13"/>
        <v>17.097799999999999</v>
      </c>
      <c r="T23" s="703"/>
      <c r="W23" s="132"/>
    </row>
    <row r="24" spans="1:39" x14ac:dyDescent="0.25">
      <c r="C24" s="4"/>
      <c r="D24" s="3"/>
      <c r="E24" s="3"/>
      <c r="F24" s="3"/>
      <c r="H24" s="68"/>
      <c r="O24" s="79">
        <v>1.05</v>
      </c>
      <c r="P24" s="79">
        <f t="shared" si="13"/>
        <v>16.936499999999999</v>
      </c>
      <c r="T24" s="703"/>
      <c r="W24" s="132"/>
    </row>
    <row r="25" spans="1:39" x14ac:dyDescent="0.25">
      <c r="O25" s="79">
        <v>1.04</v>
      </c>
      <c r="P25" s="79">
        <f t="shared" si="13"/>
        <v>16.775199999999998</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16.613900000000001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16.4526</v>
      </c>
      <c r="T27" s="1">
        <v>43342</v>
      </c>
      <c r="U27" t="s">
        <v>1256</v>
      </c>
      <c r="W27" s="132"/>
    </row>
    <row r="28" spans="1:39" x14ac:dyDescent="0.25">
      <c r="O28" s="79">
        <v>1.01</v>
      </c>
      <c r="P28" s="79">
        <f t="shared" si="13"/>
        <v>16.2913</v>
      </c>
      <c r="U28" s="400" t="s">
        <v>1257</v>
      </c>
      <c r="W28" s="132"/>
    </row>
    <row r="29" spans="1:39" x14ac:dyDescent="0.25">
      <c r="O29" s="79">
        <v>1</v>
      </c>
      <c r="P29" s="79">
        <f t="shared" si="13"/>
        <v>16.13</v>
      </c>
      <c r="U29" t="s">
        <v>1258</v>
      </c>
      <c r="W29" s="132"/>
    </row>
    <row r="30" spans="1:39" x14ac:dyDescent="0.25">
      <c r="O30" s="79">
        <v>0.99</v>
      </c>
      <c r="P30" s="79">
        <f t="shared" si="13"/>
        <v>15.968699999999998</v>
      </c>
      <c r="W30" s="132"/>
    </row>
    <row r="31" spans="1:39" x14ac:dyDescent="0.25">
      <c r="O31" s="79">
        <v>0.98</v>
      </c>
      <c r="P31" s="79">
        <f t="shared" si="13"/>
        <v>15.807399999999999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15.646099999999999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15.484799999999998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15.323499999999997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15.162199999999999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15.0009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14.839599999999999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14.6783</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14.516999999999999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32.28</v>
      </c>
      <c r="R4" s="420">
        <v>-5.4000000000000003E-3</v>
      </c>
      <c r="T4" s="688"/>
      <c r="U4" s="30"/>
    </row>
    <row r="5" spans="1:21" x14ac:dyDescent="0.25">
      <c r="B5" s="70"/>
      <c r="C5" s="4"/>
      <c r="D5" s="3"/>
      <c r="E5" s="3"/>
      <c r="F5" s="3"/>
      <c r="G5" s="70"/>
      <c r="H5" s="159"/>
      <c r="I5" s="3"/>
      <c r="J5" s="3"/>
      <c r="K5" s="3"/>
      <c r="L5" s="4"/>
      <c r="M5" s="4"/>
      <c r="O5" s="11" t="s">
        <v>67</v>
      </c>
      <c r="Q5" s="3">
        <f>Q4*Q2</f>
        <v>3228</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108</v>
      </c>
      <c r="R7" s="29">
        <v>43724</v>
      </c>
      <c r="T7" s="1"/>
    </row>
    <row r="8" spans="1:21" x14ac:dyDescent="0.25">
      <c r="B8" s="70"/>
      <c r="C8" s="4"/>
      <c r="D8" s="3"/>
      <c r="E8" s="3"/>
      <c r="F8" s="3"/>
      <c r="G8" s="70"/>
      <c r="H8" s="159"/>
      <c r="I8" s="3"/>
      <c r="J8" s="3"/>
      <c r="K8" s="3"/>
      <c r="L8" s="4"/>
      <c r="M8" s="4"/>
      <c r="O8" s="11" t="s">
        <v>179</v>
      </c>
      <c r="P8" s="33"/>
      <c r="Q8" s="2">
        <f>K18+M18-F18+Q2*Q4</f>
        <v>108</v>
      </c>
    </row>
    <row r="9" spans="1:21" x14ac:dyDescent="0.25">
      <c r="B9" s="4"/>
      <c r="C9" s="4"/>
      <c r="D9" s="3"/>
      <c r="E9" s="3"/>
      <c r="F9" s="3"/>
      <c r="G9" s="4"/>
      <c r="H9" s="159"/>
      <c r="I9" s="3"/>
      <c r="J9" s="3"/>
      <c r="K9" s="3"/>
      <c r="L9" s="4"/>
      <c r="M9" s="4"/>
      <c r="O9" s="11" t="s">
        <v>204</v>
      </c>
      <c r="Q9" s="132">
        <f>IF(Q2=0, 0, Q8/Q6)</f>
        <v>3.4615384615384617E-2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2.7261462205700124E-2</v>
      </c>
      <c r="R11">
        <f>0.88/4</f>
        <v>0.22</v>
      </c>
    </row>
    <row r="12" spans="1:21" x14ac:dyDescent="0.25">
      <c r="H12" s="68"/>
      <c r="O12" s="11" t="s">
        <v>921</v>
      </c>
      <c r="Q12" s="1" t="s">
        <v>1404</v>
      </c>
    </row>
    <row r="13" spans="1:21" x14ac:dyDescent="0.25">
      <c r="H13" s="68"/>
      <c r="O13" s="11" t="s">
        <v>947</v>
      </c>
      <c r="Q13" s="2">
        <f>Q4/4.4</f>
        <v>7.336363636363636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35.508000000000003</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35.185200000000002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34.862400000000001</v>
      </c>
    </row>
    <row r="20" spans="1:16" x14ac:dyDescent="0.25">
      <c r="O20" s="79">
        <v>1.07</v>
      </c>
      <c r="P20" s="79">
        <f t="shared" si="0"/>
        <v>34.5396</v>
      </c>
    </row>
    <row r="21" spans="1:16" x14ac:dyDescent="0.25">
      <c r="O21" s="79">
        <v>1.06</v>
      </c>
      <c r="P21" s="79">
        <f t="shared" si="0"/>
        <v>34.216800000000006</v>
      </c>
    </row>
    <row r="22" spans="1:16" x14ac:dyDescent="0.25">
      <c r="O22" s="79">
        <v>1.05</v>
      </c>
      <c r="P22" s="79">
        <f t="shared" si="0"/>
        <v>33.894000000000005</v>
      </c>
    </row>
    <row r="23" spans="1:16" x14ac:dyDescent="0.25">
      <c r="O23" s="79">
        <v>1.04</v>
      </c>
      <c r="P23" s="79">
        <f t="shared" si="0"/>
        <v>33.571200000000005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33.248400000000004</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32.925600000000003</v>
      </c>
    </row>
    <row r="26" spans="1:16" x14ac:dyDescent="0.25">
      <c r="B26" s="162"/>
      <c r="C26" s="10"/>
      <c r="D26" s="39"/>
      <c r="E26" s="39"/>
      <c r="F26" s="39"/>
      <c r="G26" s="39"/>
      <c r="H26" s="177"/>
      <c r="I26" s="39"/>
      <c r="J26" s="39"/>
      <c r="K26" s="39"/>
      <c r="L26" s="39"/>
      <c r="O26" s="79">
        <v>1.01</v>
      </c>
      <c r="P26" s="79">
        <f t="shared" si="0"/>
        <v>32.602800000000002</v>
      </c>
    </row>
    <row r="27" spans="1:16" x14ac:dyDescent="0.25">
      <c r="B27" s="162"/>
      <c r="C27" s="10"/>
      <c r="D27" s="39"/>
      <c r="E27" s="39"/>
      <c r="F27" s="39"/>
      <c r="G27" s="39"/>
      <c r="H27" s="177"/>
      <c r="I27" s="39"/>
      <c r="J27" s="39"/>
      <c r="K27" s="39"/>
      <c r="L27" s="39"/>
      <c r="O27" s="79">
        <v>1</v>
      </c>
      <c r="P27" s="79">
        <f t="shared" si="0"/>
        <v>32.28</v>
      </c>
    </row>
    <row r="28" spans="1:16" x14ac:dyDescent="0.25">
      <c r="B28" s="162"/>
      <c r="C28" s="10"/>
      <c r="D28" s="39"/>
      <c r="E28" s="39"/>
      <c r="F28" s="39"/>
      <c r="G28" s="39"/>
      <c r="H28" s="177"/>
      <c r="I28" s="39"/>
      <c r="J28" s="39"/>
      <c r="K28" s="39"/>
      <c r="L28" s="39"/>
      <c r="O28" s="79">
        <v>0.99</v>
      </c>
      <c r="P28" s="79">
        <f t="shared" si="0"/>
        <v>31.9572</v>
      </c>
    </row>
    <row r="29" spans="1:16" x14ac:dyDescent="0.25">
      <c r="B29" s="162"/>
      <c r="C29" s="10"/>
      <c r="D29" s="39"/>
      <c r="E29" s="39"/>
      <c r="F29" s="39"/>
      <c r="G29" s="39"/>
      <c r="H29" s="177"/>
      <c r="I29" s="39"/>
      <c r="J29" s="39"/>
      <c r="K29" s="39"/>
      <c r="L29" s="39"/>
      <c r="O29" s="79">
        <v>0.98</v>
      </c>
      <c r="P29" s="79">
        <f t="shared" si="0"/>
        <v>31.634399999999999</v>
      </c>
    </row>
    <row r="30" spans="1:16" x14ac:dyDescent="0.25">
      <c r="B30" s="162"/>
      <c r="C30" s="10"/>
      <c r="D30" s="39"/>
      <c r="E30" s="39"/>
      <c r="F30" s="39"/>
      <c r="G30" s="39"/>
      <c r="H30" s="177"/>
      <c r="I30" s="39"/>
      <c r="J30" s="39"/>
      <c r="K30" s="39"/>
      <c r="L30" s="39"/>
      <c r="O30" s="79">
        <v>0.97</v>
      </c>
      <c r="P30" s="79">
        <f t="shared" si="0"/>
        <v>31.311599999999999</v>
      </c>
    </row>
    <row r="31" spans="1:16" x14ac:dyDescent="0.25">
      <c r="B31" s="162"/>
      <c r="C31" s="10"/>
      <c r="D31" s="39"/>
      <c r="E31" s="39"/>
      <c r="F31" s="39"/>
      <c r="G31" s="39"/>
      <c r="H31" s="177"/>
      <c r="I31" s="39"/>
      <c r="J31" s="39"/>
      <c r="K31" s="39"/>
      <c r="L31" s="39"/>
      <c r="O31" s="79">
        <v>0.96</v>
      </c>
      <c r="P31" s="79">
        <f t="shared" si="0"/>
        <v>30.988800000000001</v>
      </c>
    </row>
    <row r="32" spans="1:16" x14ac:dyDescent="0.25">
      <c r="B32" s="162"/>
      <c r="C32" s="10"/>
      <c r="D32" s="39"/>
      <c r="E32" s="39"/>
      <c r="F32" s="39"/>
      <c r="G32" s="39"/>
      <c r="H32" s="177"/>
      <c r="I32" s="39"/>
      <c r="J32" s="39"/>
      <c r="K32" s="39"/>
      <c r="L32" s="39"/>
      <c r="O32" s="79">
        <v>0.95</v>
      </c>
      <c r="P32" s="79">
        <f t="shared" si="0"/>
        <v>30.666</v>
      </c>
    </row>
    <row r="33" spans="2:17" x14ac:dyDescent="0.25">
      <c r="B33" s="162"/>
      <c r="C33" s="10"/>
      <c r="D33" s="39"/>
      <c r="E33" s="39"/>
      <c r="F33" s="39"/>
      <c r="G33" s="39"/>
      <c r="H33" s="177"/>
      <c r="I33" s="39"/>
      <c r="J33" s="39"/>
      <c r="K33" s="39"/>
      <c r="L33" s="39"/>
      <c r="O33" s="79">
        <v>0.94</v>
      </c>
      <c r="P33" s="79">
        <f t="shared" si="0"/>
        <v>30.3432</v>
      </c>
    </row>
    <row r="34" spans="2:17" x14ac:dyDescent="0.25">
      <c r="B34" s="162"/>
      <c r="C34" s="10"/>
      <c r="D34" s="39"/>
      <c r="E34" s="39"/>
      <c r="F34" s="39"/>
      <c r="G34" s="39"/>
      <c r="H34" s="177"/>
      <c r="I34" s="39"/>
      <c r="J34" s="39"/>
      <c r="K34" s="39"/>
      <c r="L34" s="39"/>
      <c r="O34" s="79">
        <v>0.93</v>
      </c>
      <c r="P34" s="79">
        <f t="shared" si="0"/>
        <v>30.020400000000002</v>
      </c>
    </row>
    <row r="35" spans="2:17" x14ac:dyDescent="0.25">
      <c r="B35" s="162"/>
      <c r="C35" s="10"/>
      <c r="D35" s="39"/>
      <c r="E35" s="39"/>
      <c r="F35" s="39"/>
      <c r="G35" s="39"/>
      <c r="H35" s="177"/>
      <c r="I35" s="39"/>
      <c r="J35" s="39"/>
      <c r="K35" s="39"/>
      <c r="L35" s="39"/>
      <c r="O35" s="79">
        <v>0.92</v>
      </c>
      <c r="P35" s="79">
        <f t="shared" si="0"/>
        <v>29.697600000000001</v>
      </c>
    </row>
    <row r="36" spans="2:17" x14ac:dyDescent="0.25">
      <c r="B36" s="162"/>
      <c r="C36" s="10"/>
      <c r="D36" s="39"/>
      <c r="E36" s="39"/>
      <c r="F36" s="39"/>
      <c r="G36" s="39"/>
      <c r="H36" s="177"/>
      <c r="I36" s="39"/>
      <c r="J36" s="39"/>
      <c r="K36" s="39"/>
      <c r="L36" s="39"/>
      <c r="O36" s="79">
        <v>0.91</v>
      </c>
      <c r="P36" s="79">
        <f t="shared" si="0"/>
        <v>29.3748</v>
      </c>
    </row>
    <row r="37" spans="2:17" x14ac:dyDescent="0.25">
      <c r="B37" s="162"/>
      <c r="C37" s="10"/>
      <c r="D37" s="39"/>
      <c r="E37" s="39"/>
      <c r="F37" s="39"/>
      <c r="G37" s="39"/>
      <c r="H37" s="177"/>
      <c r="I37" s="39"/>
      <c r="J37" s="39"/>
      <c r="K37" s="39"/>
      <c r="L37" s="39"/>
      <c r="O37" s="79">
        <v>0.9</v>
      </c>
      <c r="P37" s="79">
        <f t="shared" si="0"/>
        <v>29.052000000000003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7.1</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17750</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-10408.330000000013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-10693.300000000017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-0.37595145429679433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2.8979591836734691</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7.8100000000000005</v>
      </c>
      <c r="T17" s="1">
        <v>43235</v>
      </c>
      <c r="U17" t="s">
        <v>1051</v>
      </c>
    </row>
    <row r="18" spans="1:21" x14ac:dyDescent="0.25">
      <c r="A18" s="895"/>
      <c r="B18" s="363">
        <v>43608</v>
      </c>
      <c r="C18" s="4">
        <v>400</v>
      </c>
      <c r="D18" s="3">
        <v>11.1</v>
      </c>
      <c r="E18" s="3">
        <v>0</v>
      </c>
      <c r="F18" s="3">
        <f t="shared" si="0"/>
        <v>4440</v>
      </c>
      <c r="O18" s="79">
        <v>1.0900000000000001</v>
      </c>
      <c r="P18" s="79">
        <f t="shared" ref="P18:P37" si="2">O18*$Q$4</f>
        <v>7.7389999999999999</v>
      </c>
      <c r="U18" t="s">
        <v>1052</v>
      </c>
    </row>
    <row r="19" spans="1:21" x14ac:dyDescent="0.25">
      <c r="A19" s="895"/>
      <c r="B19" s="363">
        <v>43613</v>
      </c>
      <c r="C19" s="4">
        <v>400</v>
      </c>
      <c r="D19" s="3">
        <v>9.32</v>
      </c>
      <c r="E19" s="3">
        <v>0</v>
      </c>
      <c r="F19" s="3">
        <f t="shared" si="0"/>
        <v>3728</v>
      </c>
      <c r="O19" s="79">
        <v>1.08</v>
      </c>
      <c r="P19" s="79">
        <f t="shared" si="2"/>
        <v>7.6680000000000001</v>
      </c>
    </row>
    <row r="20" spans="1:21" x14ac:dyDescent="0.25">
      <c r="A20" t="s">
        <v>942</v>
      </c>
      <c r="B20" s="363">
        <v>43628</v>
      </c>
      <c r="C20" s="7">
        <v>600</v>
      </c>
      <c r="D20" s="43">
        <v>8.2799999999999994</v>
      </c>
      <c r="E20" s="43">
        <v>0</v>
      </c>
      <c r="F20" s="43">
        <f t="shared" si="0"/>
        <v>4968</v>
      </c>
      <c r="O20" s="79">
        <v>1.07</v>
      </c>
      <c r="P20" s="79">
        <f t="shared" si="2"/>
        <v>7.5970000000000004</v>
      </c>
    </row>
    <row r="21" spans="1:21" x14ac:dyDescent="0.25">
      <c r="A21" t="s">
        <v>942</v>
      </c>
      <c r="B21" s="363">
        <v>43628</v>
      </c>
      <c r="C21" s="7">
        <v>800</v>
      </c>
      <c r="D21" s="43">
        <v>8.2799999999999994</v>
      </c>
      <c r="E21" s="43">
        <v>0</v>
      </c>
      <c r="F21" s="43">
        <f t="shared" ref="F21" si="3">C21*D21+E21</f>
        <v>6623.9999999999991</v>
      </c>
      <c r="O21" s="79">
        <v>1.06</v>
      </c>
      <c r="P21" s="79">
        <f t="shared" si="2"/>
        <v>7.5259999999999998</v>
      </c>
      <c r="T21" s="688">
        <v>43314</v>
      </c>
      <c r="U21" t="s">
        <v>1196</v>
      </c>
    </row>
    <row r="22" spans="1:21" x14ac:dyDescent="0.25">
      <c r="B22" s="363">
        <v>43628</v>
      </c>
      <c r="C22" s="7">
        <v>1400</v>
      </c>
      <c r="D22" s="43">
        <v>8.2799999999999994</v>
      </c>
      <c r="E22" s="43">
        <v>0</v>
      </c>
      <c r="F22" s="43">
        <f>C22*D22+E22</f>
        <v>11592</v>
      </c>
      <c r="O22" s="79">
        <v>1.05</v>
      </c>
      <c r="P22" s="79">
        <f t="shared" si="2"/>
        <v>7.4550000000000001</v>
      </c>
    </row>
    <row r="23" spans="1:21" x14ac:dyDescent="0.25">
      <c r="B23" s="363">
        <v>43631</v>
      </c>
      <c r="C23" s="4">
        <v>200</v>
      </c>
      <c r="D23" s="2">
        <v>8.23</v>
      </c>
      <c r="E23" s="2">
        <v>0</v>
      </c>
      <c r="F23" s="2">
        <f>C23*D23+E23</f>
        <v>1646</v>
      </c>
      <c r="O23" s="79">
        <v>1.04</v>
      </c>
      <c r="P23" s="79">
        <f t="shared" si="2"/>
        <v>7.3839999999999995</v>
      </c>
      <c r="T23" s="1">
        <v>43358</v>
      </c>
      <c r="U23" t="s">
        <v>1267</v>
      </c>
    </row>
    <row r="24" spans="1:21" x14ac:dyDescent="0.25">
      <c r="B24" s="363">
        <v>43636</v>
      </c>
      <c r="C24" s="7">
        <v>400</v>
      </c>
      <c r="D24" s="43">
        <v>8.1</v>
      </c>
      <c r="E24" s="43">
        <v>0</v>
      </c>
      <c r="F24" s="43">
        <f>C24*D24+E24</f>
        <v>3240</v>
      </c>
      <c r="O24" s="79">
        <v>1.03</v>
      </c>
      <c r="P24" s="79">
        <f t="shared" si="2"/>
        <v>7.3129999999999997</v>
      </c>
    </row>
    <row r="25" spans="1:21" x14ac:dyDescent="0.25">
      <c r="B25" s="399">
        <v>43683</v>
      </c>
      <c r="C25" s="4">
        <v>500</v>
      </c>
      <c r="D25" s="3">
        <v>7.45</v>
      </c>
      <c r="E25" s="3">
        <v>0</v>
      </c>
      <c r="F25" s="3">
        <f>C25*D25+E25</f>
        <v>3725</v>
      </c>
      <c r="O25" s="79">
        <v>1.02</v>
      </c>
      <c r="P25" s="79">
        <f t="shared" si="2"/>
        <v>7.242</v>
      </c>
    </row>
    <row r="26" spans="1:21" x14ac:dyDescent="0.25">
      <c r="B26" s="399">
        <v>43692</v>
      </c>
      <c r="C26" s="7">
        <v>1500</v>
      </c>
      <c r="D26" s="43">
        <v>6.08</v>
      </c>
      <c r="E26" s="43">
        <v>0</v>
      </c>
      <c r="F26" s="43">
        <f>C26*D26+E26</f>
        <v>9120</v>
      </c>
      <c r="O26" s="79">
        <v>1.01</v>
      </c>
      <c r="P26" s="79">
        <f t="shared" si="2"/>
        <v>7.1709999999999994</v>
      </c>
    </row>
    <row r="27" spans="1:21" x14ac:dyDescent="0.25">
      <c r="O27" s="79">
        <v>1</v>
      </c>
      <c r="P27" s="79">
        <f t="shared" si="2"/>
        <v>7.1</v>
      </c>
    </row>
    <row r="28" spans="1:21" x14ac:dyDescent="0.25">
      <c r="C28" s="4"/>
      <c r="D28" s="3"/>
      <c r="E28" s="3"/>
      <c r="F28" s="3"/>
      <c r="O28" s="79">
        <v>0.99</v>
      </c>
      <c r="P28" s="79">
        <f t="shared" si="2"/>
        <v>7.0289999999999999</v>
      </c>
    </row>
    <row r="29" spans="1:21" x14ac:dyDescent="0.25">
      <c r="O29" s="79">
        <v>0.98</v>
      </c>
      <c r="P29" s="79">
        <f t="shared" si="2"/>
        <v>6.9579999999999993</v>
      </c>
    </row>
    <row r="30" spans="1:21" x14ac:dyDescent="0.25">
      <c r="C30" s="4"/>
      <c r="D30" s="3"/>
      <c r="E30" s="3"/>
      <c r="F30" s="3"/>
      <c r="O30" s="79">
        <v>0.97</v>
      </c>
      <c r="P30" s="79">
        <f t="shared" si="2"/>
        <v>6.8869999999999996</v>
      </c>
    </row>
    <row r="31" spans="1:21" x14ac:dyDescent="0.25">
      <c r="O31" s="79">
        <v>0.96</v>
      </c>
      <c r="P31" s="79">
        <f t="shared" si="2"/>
        <v>6.8159999999999998</v>
      </c>
    </row>
    <row r="32" spans="1:21" x14ac:dyDescent="0.25">
      <c r="C32" s="4"/>
      <c r="D32" s="3"/>
      <c r="E32" s="3"/>
      <c r="F32" s="3"/>
      <c r="O32" s="79">
        <v>0.95</v>
      </c>
      <c r="P32" s="79">
        <f t="shared" si="2"/>
        <v>6.7449999999999992</v>
      </c>
    </row>
    <row r="33" spans="1:18" x14ac:dyDescent="0.25">
      <c r="O33" s="79">
        <v>0.94</v>
      </c>
      <c r="P33" s="79">
        <f t="shared" si="2"/>
        <v>6.6739999999999995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6.6029999999999998</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6.532</v>
      </c>
    </row>
    <row r="36" spans="1:18" x14ac:dyDescent="0.25">
      <c r="O36" s="79">
        <v>0.91</v>
      </c>
      <c r="P36" s="79">
        <f t="shared" si="2"/>
        <v>6.4610000000000003</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6.39</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K92 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47" priority="47">
      <formula>F7&gt;0</formula>
    </cfRule>
    <cfRule type="expression" dxfId="2546" priority="48">
      <formula>F7&lt;0</formula>
    </cfRule>
  </conditionalFormatting>
  <conditionalFormatting sqref="Q8">
    <cfRule type="expression" dxfId="2545" priority="45">
      <formula>Q8&gt;0</formula>
    </cfRule>
    <cfRule type="expression" dxfId="2544" priority="46">
      <formula>Q8&lt;0</formula>
    </cfRule>
  </conditionalFormatting>
  <conditionalFormatting sqref="F41:F60">
    <cfRule type="expression" dxfId="2543" priority="43">
      <formula>F41&gt;0</formula>
    </cfRule>
    <cfRule type="expression" dxfId="2542" priority="44">
      <formula>F41&lt;0</formula>
    </cfRule>
  </conditionalFormatting>
  <conditionalFormatting sqref="H41:H60">
    <cfRule type="expression" dxfId="2541" priority="41">
      <formula>H41&gt;0</formula>
    </cfRule>
    <cfRule type="expression" dxfId="2540" priority="42">
      <formula>H41&lt;0</formula>
    </cfRule>
  </conditionalFormatting>
  <conditionalFormatting sqref="Q10">
    <cfRule type="expression" dxfId="2539" priority="35">
      <formula>Q10&gt;0</formula>
    </cfRule>
    <cfRule type="expression" dxfId="2538" priority="36">
      <formula>Q10&lt;0</formula>
    </cfRule>
  </conditionalFormatting>
  <conditionalFormatting sqref="J36:J60">
    <cfRule type="expression" dxfId="2537" priority="33">
      <formula>J36&gt;0</formula>
    </cfRule>
    <cfRule type="expression" dxfId="2536" priority="34">
      <formula>J36&lt;0</formula>
    </cfRule>
  </conditionalFormatting>
  <conditionalFormatting sqref="K36:K49">
    <cfRule type="expression" dxfId="2535" priority="31">
      <formula>K36&gt;0</formula>
    </cfRule>
    <cfRule type="expression" dxfId="2534" priority="32">
      <formula>K36&lt;0</formula>
    </cfRule>
  </conditionalFormatting>
  <conditionalFormatting sqref="L36:L49">
    <cfRule type="expression" dxfId="2533" priority="29">
      <formula>L36&gt;0</formula>
    </cfRule>
    <cfRule type="expression" dxfId="2532" priority="30">
      <formula>L36&lt;0</formula>
    </cfRule>
  </conditionalFormatting>
  <conditionalFormatting sqref="F114:F135">
    <cfRule type="expression" dxfId="2531" priority="27">
      <formula>F114&gt;0</formula>
    </cfRule>
    <cfRule type="expression" dxfId="2530" priority="28">
      <formula>F114&lt;0</formula>
    </cfRule>
  </conditionalFormatting>
  <conditionalFormatting sqref="H114:H135">
    <cfRule type="expression" dxfId="2529" priority="25">
      <formula>H114&gt;0</formula>
    </cfRule>
    <cfRule type="expression" dxfId="2528" priority="26">
      <formula>H114&lt;0</formula>
    </cfRule>
  </conditionalFormatting>
  <conditionalFormatting sqref="J114:J127">
    <cfRule type="expression" dxfId="2527" priority="23">
      <formula>J114&gt;0</formula>
    </cfRule>
    <cfRule type="expression" dxfId="2526" priority="24">
      <formula>J114&lt;0</formula>
    </cfRule>
  </conditionalFormatting>
  <conditionalFormatting sqref="K114:K127">
    <cfRule type="expression" dxfId="2525" priority="21">
      <formula>K114&gt;0</formula>
    </cfRule>
    <cfRule type="expression" dxfId="2524" priority="22">
      <formula>K114&lt;0</formula>
    </cfRule>
  </conditionalFormatting>
  <conditionalFormatting sqref="L114:L127">
    <cfRule type="expression" dxfId="2523" priority="19">
      <formula>L114&gt;0</formula>
    </cfRule>
    <cfRule type="expression" dxfId="2522" priority="20">
      <formula>L114&lt;0</formula>
    </cfRule>
  </conditionalFormatting>
  <conditionalFormatting sqref="F36:F40">
    <cfRule type="expression" dxfId="2521" priority="17">
      <formula>F36&gt;0</formula>
    </cfRule>
    <cfRule type="expression" dxfId="2520" priority="18">
      <formula>F36&lt;0</formula>
    </cfRule>
  </conditionalFormatting>
  <conditionalFormatting sqref="H36:H40">
    <cfRule type="expression" dxfId="2519" priority="15">
      <formula>H36&gt;0</formula>
    </cfRule>
    <cfRule type="expression" dxfId="2518" priority="16">
      <formula>H36&lt;0</formula>
    </cfRule>
  </conditionalFormatting>
  <conditionalFormatting sqref="F61:F62">
    <cfRule type="expression" dxfId="2517" priority="13">
      <formula>F61&gt;0</formula>
    </cfRule>
    <cfRule type="expression" dxfId="2516" priority="14">
      <formula>F61&lt;0</formula>
    </cfRule>
  </conditionalFormatting>
  <conditionalFormatting sqref="H61:H62">
    <cfRule type="expression" dxfId="2515" priority="11">
      <formula>H61&gt;0</formula>
    </cfRule>
    <cfRule type="expression" dxfId="2514" priority="12">
      <formula>H61&lt;0</formula>
    </cfRule>
  </conditionalFormatting>
  <conditionalFormatting sqref="J61:J62">
    <cfRule type="expression" dxfId="2513" priority="9">
      <formula>J61&gt;0</formula>
    </cfRule>
    <cfRule type="expression" dxfId="2512" priority="10">
      <formula>J61&lt;0</formula>
    </cfRule>
  </conditionalFormatting>
  <conditionalFormatting sqref="J74:J75 H74:H75 F74:F75">
    <cfRule type="expression" dxfId="2511" priority="7">
      <formula>F74&gt;0</formula>
    </cfRule>
    <cfRule type="expression" dxfId="2510" priority="8">
      <formula>F74&lt;0</formula>
    </cfRule>
  </conditionalFormatting>
  <conditionalFormatting sqref="J79:J82 F79:F83 H79:H83">
    <cfRule type="expression" dxfId="2509" priority="3">
      <formula>F79&gt;0</formula>
    </cfRule>
    <cfRule type="expression" dxfId="2508" priority="4">
      <formula>F79&lt;0</formula>
    </cfRule>
  </conditionalFormatting>
  <conditionalFormatting sqref="J84:J86 F84:F86 H84:H86">
    <cfRule type="expression" dxfId="2507" priority="1">
      <formula>F84&gt;0</formula>
    </cfRule>
    <cfRule type="expression" dxfId="250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26.3</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7890</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-320.18000000000029</v>
      </c>
      <c r="R7">
        <v>200</v>
      </c>
      <c r="T7" s="1"/>
    </row>
    <row r="8" spans="1:21" x14ac:dyDescent="0.25">
      <c r="B8" s="70"/>
      <c r="C8" s="4"/>
      <c r="D8" s="3"/>
      <c r="E8" s="3"/>
      <c r="F8" s="3"/>
      <c r="G8" s="70"/>
      <c r="H8" s="159"/>
      <c r="I8" s="3"/>
      <c r="J8" s="3"/>
      <c r="K8" s="3"/>
      <c r="L8" s="4"/>
      <c r="M8" s="4"/>
      <c r="O8" s="11" t="s">
        <v>179</v>
      </c>
      <c r="P8" s="33"/>
      <c r="Q8" s="2">
        <f>K18+M18-F18+Q2*Q4</f>
        <v>-320.18000000000029</v>
      </c>
    </row>
    <row r="9" spans="1:21" x14ac:dyDescent="0.25">
      <c r="B9" s="4"/>
      <c r="C9" s="4"/>
      <c r="D9" s="3"/>
      <c r="E9" s="3"/>
      <c r="F9" s="3"/>
      <c r="G9" s="4"/>
      <c r="H9" s="159"/>
      <c r="I9" s="3"/>
      <c r="J9" s="3"/>
      <c r="K9" s="3"/>
      <c r="L9" s="4"/>
      <c r="M9" s="4"/>
      <c r="O9" s="11" t="s">
        <v>204</v>
      </c>
      <c r="Q9" s="132">
        <f>IF(Q2=0, 0, Q8/Q6)</f>
        <v>-3.899792696384248E-2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3.3460076045627375E-2</v>
      </c>
      <c r="R11">
        <f>0.88/4</f>
        <v>0.22</v>
      </c>
    </row>
    <row r="12" spans="1:21" x14ac:dyDescent="0.25">
      <c r="H12" s="68"/>
      <c r="O12" s="11" t="s">
        <v>921</v>
      </c>
      <c r="Q12" s="1" t="s">
        <v>1404</v>
      </c>
    </row>
    <row r="13" spans="1:21" x14ac:dyDescent="0.25">
      <c r="H13" s="68"/>
      <c r="O13" s="11" t="s">
        <v>947</v>
      </c>
      <c r="Q13" s="2">
        <f>Q4/4.4</f>
        <v>5.9772727272727266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28.930000000000003</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28.667000000000002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28.404000000000003</v>
      </c>
    </row>
    <row r="20" spans="1:16" x14ac:dyDescent="0.25">
      <c r="O20" s="79">
        <v>1.07</v>
      </c>
      <c r="P20" s="79">
        <f t="shared" si="0"/>
        <v>28.141000000000002</v>
      </c>
    </row>
    <row r="21" spans="1:16" x14ac:dyDescent="0.25">
      <c r="O21" s="79">
        <v>1.06</v>
      </c>
      <c r="P21" s="79">
        <f t="shared" si="0"/>
        <v>27.878000000000004</v>
      </c>
    </row>
    <row r="22" spans="1:16" x14ac:dyDescent="0.25">
      <c r="O22" s="79">
        <v>1.05</v>
      </c>
      <c r="P22" s="79">
        <f t="shared" si="0"/>
        <v>27.615000000000002</v>
      </c>
    </row>
    <row r="23" spans="1:16" x14ac:dyDescent="0.25">
      <c r="O23" s="79">
        <v>1.04</v>
      </c>
      <c r="P23" s="79">
        <f t="shared" si="0"/>
        <v>27.352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27.089000000000002</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26.826000000000001</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26.563000000000002</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26.3</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26.036999999999999</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25.774000000000001</v>
      </c>
    </row>
    <row r="30" spans="1:16" x14ac:dyDescent="0.25">
      <c r="B30" s="162"/>
      <c r="C30" s="10"/>
      <c r="D30" s="39"/>
      <c r="E30" s="39"/>
      <c r="F30" s="39"/>
      <c r="G30" s="39"/>
      <c r="H30" s="177"/>
      <c r="I30" s="39"/>
      <c r="J30" s="39"/>
      <c r="K30" s="39"/>
      <c r="L30" s="39"/>
      <c r="O30" s="79">
        <v>0.97</v>
      </c>
      <c r="P30" s="79">
        <f t="shared" si="0"/>
        <v>25.510999999999999</v>
      </c>
    </row>
    <row r="31" spans="1:16" x14ac:dyDescent="0.25">
      <c r="B31" s="162"/>
      <c r="C31" s="10"/>
      <c r="D31" s="39"/>
      <c r="E31" s="39"/>
      <c r="F31" s="39"/>
      <c r="G31" s="39"/>
      <c r="H31" s="177"/>
      <c r="I31" s="39"/>
      <c r="J31" s="39"/>
      <c r="K31" s="39"/>
      <c r="L31" s="39"/>
      <c r="O31" s="79">
        <v>0.96</v>
      </c>
      <c r="P31" s="79">
        <f t="shared" si="0"/>
        <v>25.248000000000001</v>
      </c>
    </row>
    <row r="32" spans="1:16" x14ac:dyDescent="0.25">
      <c r="B32" s="162"/>
      <c r="C32" s="10"/>
      <c r="D32" s="39"/>
      <c r="E32" s="39"/>
      <c r="F32" s="39"/>
      <c r="G32" s="39"/>
      <c r="H32" s="177"/>
      <c r="I32" s="39"/>
      <c r="J32" s="39"/>
      <c r="K32" s="39"/>
      <c r="L32" s="39"/>
      <c r="O32" s="79">
        <v>0.95</v>
      </c>
      <c r="P32" s="79">
        <f t="shared" si="0"/>
        <v>24.984999999999999</v>
      </c>
    </row>
    <row r="33" spans="2:17" x14ac:dyDescent="0.25">
      <c r="B33" s="162"/>
      <c r="C33" s="10"/>
      <c r="D33" s="39"/>
      <c r="E33" s="39"/>
      <c r="F33" s="39"/>
      <c r="G33" s="39"/>
      <c r="H33" s="177"/>
      <c r="I33" s="39"/>
      <c r="J33" s="39"/>
      <c r="K33" s="39"/>
      <c r="L33" s="39"/>
      <c r="O33" s="79">
        <v>0.94</v>
      </c>
      <c r="P33" s="79">
        <f t="shared" si="0"/>
        <v>24.721999999999998</v>
      </c>
    </row>
    <row r="34" spans="2:17" x14ac:dyDescent="0.25">
      <c r="B34" s="162"/>
      <c r="C34" s="10"/>
      <c r="D34" s="39"/>
      <c r="E34" s="39"/>
      <c r="F34" s="39"/>
      <c r="G34" s="39"/>
      <c r="H34" s="177"/>
      <c r="I34" s="39"/>
      <c r="J34" s="39"/>
      <c r="K34" s="39"/>
      <c r="L34" s="39"/>
      <c r="O34" s="79">
        <v>0.93</v>
      </c>
      <c r="P34" s="79">
        <f t="shared" si="0"/>
        <v>24.459000000000003</v>
      </c>
    </row>
    <row r="35" spans="2:17" x14ac:dyDescent="0.25">
      <c r="B35" s="162"/>
      <c r="C35" s="10"/>
      <c r="D35" s="39"/>
      <c r="E35" s="39"/>
      <c r="F35" s="39"/>
      <c r="G35" s="39"/>
      <c r="H35" s="177"/>
      <c r="I35" s="39"/>
      <c r="J35" s="39"/>
      <c r="K35" s="39"/>
      <c r="L35" s="39"/>
      <c r="O35" s="79">
        <v>0.92</v>
      </c>
      <c r="P35" s="79">
        <f t="shared" si="0"/>
        <v>24.196000000000002</v>
      </c>
    </row>
    <row r="36" spans="2:17" x14ac:dyDescent="0.25">
      <c r="B36" s="162"/>
      <c r="C36" s="10"/>
      <c r="D36" s="39"/>
      <c r="E36" s="39"/>
      <c r="F36" s="39"/>
      <c r="G36" s="39"/>
      <c r="H36" s="177"/>
      <c r="I36" s="39"/>
      <c r="J36" s="39"/>
      <c r="K36" s="39"/>
      <c r="L36" s="39"/>
      <c r="O36" s="79">
        <v>0.91</v>
      </c>
      <c r="P36" s="79">
        <f t="shared" si="0"/>
        <v>23.933</v>
      </c>
    </row>
    <row r="37" spans="2:17" x14ac:dyDescent="0.25">
      <c r="B37" s="162"/>
      <c r="C37" s="10"/>
      <c r="D37" s="39"/>
      <c r="E37" s="39"/>
      <c r="F37" s="39"/>
      <c r="G37" s="39"/>
      <c r="H37" s="177"/>
      <c r="I37" s="39"/>
      <c r="J37" s="39"/>
      <c r="K37" s="39"/>
      <c r="L37" s="39"/>
      <c r="O37" s="79">
        <v>0.9</v>
      </c>
      <c r="P37" s="79">
        <f t="shared" si="0"/>
        <v>23.67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5580</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2013.8199999999997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409.23999999999796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7.9145038640354159E-2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3.6989247311827955E-2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10.287610619469028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51.150000000000006</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50.685000000000002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50.220000000000006</v>
      </c>
      <c r="W19" s="2"/>
      <c r="X19" s="132"/>
      <c r="AD19" s="180"/>
      <c r="AG19" s="180"/>
    </row>
    <row r="20" spans="1:33" x14ac:dyDescent="0.25">
      <c r="P20" s="79">
        <v>1.07</v>
      </c>
      <c r="Q20" s="79">
        <f t="shared" si="2"/>
        <v>49.755000000000003</v>
      </c>
      <c r="W20" s="2"/>
      <c r="X20" s="132"/>
    </row>
    <row r="21" spans="1:33" x14ac:dyDescent="0.25">
      <c r="P21" s="79">
        <v>1.06</v>
      </c>
      <c r="Q21" s="79">
        <f t="shared" si="2"/>
        <v>49.29</v>
      </c>
      <c r="W21" s="2"/>
      <c r="X21" s="132"/>
      <c r="AD21" s="180"/>
      <c r="AG21" s="180"/>
    </row>
    <row r="22" spans="1:33" x14ac:dyDescent="0.25">
      <c r="P22" s="79">
        <v>1.05</v>
      </c>
      <c r="Q22" s="79">
        <f t="shared" si="2"/>
        <v>48.825000000000003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48.36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47.895000000000003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47.43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46.965000000000003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46.034999999999997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45.57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45.104999999999997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44.64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44.174999999999997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43.71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43.245000000000005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42.78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42.315000000000005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41.85</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33.99</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13596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-3307.8700000000099</v>
      </c>
      <c r="R7">
        <v>400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-3307.8700000000099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-0.19568714146523891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5.3545160341276841E-2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7.3891304347826097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37.389000000000003</v>
      </c>
    </row>
    <row r="18" spans="1:20" x14ac:dyDescent="0.25">
      <c r="B18" s="70">
        <v>43682</v>
      </c>
      <c r="C18" s="4">
        <v>100</v>
      </c>
      <c r="D18" s="3">
        <v>35.200000000000003</v>
      </c>
      <c r="E18" s="3">
        <v>0</v>
      </c>
      <c r="F18" s="3">
        <f t="shared" si="0"/>
        <v>3520.0000000000005</v>
      </c>
      <c r="H18" s="68"/>
      <c r="O18" s="79">
        <v>1.0900000000000001</v>
      </c>
      <c r="P18" s="79">
        <f t="shared" ref="P18:P37" si="2">O18*$Q$4</f>
        <v>37.049100000000003</v>
      </c>
      <c r="T18" s="1"/>
    </row>
    <row r="19" spans="1:20" x14ac:dyDescent="0.25">
      <c r="O19" s="79">
        <v>1.08</v>
      </c>
      <c r="P19" s="79">
        <f t="shared" si="2"/>
        <v>36.709200000000003</v>
      </c>
    </row>
    <row r="20" spans="1:20" x14ac:dyDescent="0.25">
      <c r="C20" s="4"/>
      <c r="D20" s="3"/>
      <c r="E20" s="3"/>
      <c r="F20" s="3"/>
      <c r="H20" s="68"/>
      <c r="O20" s="79">
        <v>1.07</v>
      </c>
      <c r="P20" s="79">
        <f t="shared" si="2"/>
        <v>36.369300000000003</v>
      </c>
    </row>
    <row r="21" spans="1:20" x14ac:dyDescent="0.25">
      <c r="O21" s="79">
        <v>1.06</v>
      </c>
      <c r="P21" s="79">
        <f t="shared" si="2"/>
        <v>36.029400000000003</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35.689500000000002</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35.349600000000002</v>
      </c>
    </row>
    <row r="24" spans="1:20" x14ac:dyDescent="0.25">
      <c r="O24" s="79">
        <v>1.03</v>
      </c>
      <c r="P24" s="79">
        <f t="shared" si="2"/>
        <v>35.009700000000002</v>
      </c>
    </row>
    <row r="25" spans="1:20" x14ac:dyDescent="0.25">
      <c r="O25" s="79">
        <v>1.02</v>
      </c>
      <c r="P25" s="79">
        <f t="shared" si="2"/>
        <v>34.669800000000002</v>
      </c>
    </row>
    <row r="26" spans="1:20" x14ac:dyDescent="0.25">
      <c r="O26" s="79">
        <v>1.01</v>
      </c>
      <c r="P26" s="79">
        <f t="shared" si="2"/>
        <v>34.329900000000002</v>
      </c>
    </row>
    <row r="27" spans="1:20" x14ac:dyDescent="0.25">
      <c r="O27" s="79">
        <v>1</v>
      </c>
      <c r="P27" s="79">
        <f t="shared" si="2"/>
        <v>33.99</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33.650100000000002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33.310200000000002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32.970300000000002</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32.630400000000002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32.290500000000002</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31.950600000000001</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31.610700000000005</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31.270800000000005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30.930900000000001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30.591000000000001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800</v>
      </c>
      <c r="T2" s="1"/>
    </row>
    <row r="3" spans="1:21" x14ac:dyDescent="0.25">
      <c r="A3" s="22" t="s">
        <v>71</v>
      </c>
      <c r="B3" s="493">
        <v>43663</v>
      </c>
      <c r="C3" s="4">
        <v>100</v>
      </c>
      <c r="D3" s="3">
        <v>24.7</v>
      </c>
      <c r="E3" s="3">
        <v>0</v>
      </c>
      <c r="F3" s="3">
        <f>C3*D3+E3</f>
        <v>2470</v>
      </c>
      <c r="G3" s="70"/>
      <c r="H3" s="159"/>
      <c r="I3" s="3"/>
      <c r="J3" s="3"/>
      <c r="K3" s="3"/>
      <c r="L3" s="4"/>
      <c r="M3" s="4"/>
      <c r="O3" s="11" t="s">
        <v>58</v>
      </c>
      <c r="Q3" s="176">
        <f>IF(Q2=0, Q4, (F18-K18-M18)/Q2)</f>
        <v>23.980174999999999</v>
      </c>
      <c r="T3" s="1"/>
    </row>
    <row r="4" spans="1:21" x14ac:dyDescent="0.25">
      <c r="B4" s="70">
        <v>43678</v>
      </c>
      <c r="C4" s="4">
        <v>200</v>
      </c>
      <c r="D4" s="3">
        <v>23.18</v>
      </c>
      <c r="E4" s="3">
        <v>0</v>
      </c>
      <c r="F4" s="3">
        <f>C4*D4+E4</f>
        <v>4636</v>
      </c>
      <c r="G4" s="70"/>
      <c r="H4" s="159"/>
      <c r="I4" s="3"/>
      <c r="J4" s="3"/>
      <c r="K4" s="3"/>
      <c r="L4" s="4"/>
      <c r="M4" s="4"/>
      <c r="O4" s="11" t="s">
        <v>66</v>
      </c>
      <c r="Q4" s="53">
        <v>21.72</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17376</v>
      </c>
    </row>
    <row r="6" spans="1:21" x14ac:dyDescent="0.25">
      <c r="B6" s="399">
        <v>43711</v>
      </c>
      <c r="C6" s="4">
        <v>100</v>
      </c>
      <c r="D6" s="3">
        <v>20.85</v>
      </c>
      <c r="E6" s="3">
        <v>0</v>
      </c>
      <c r="F6" s="3">
        <f>C6*D6+E6</f>
        <v>2085</v>
      </c>
      <c r="G6" s="70"/>
      <c r="H6" s="159"/>
      <c r="I6" s="3"/>
      <c r="J6" s="3"/>
      <c r="K6" s="3"/>
      <c r="L6" s="4"/>
      <c r="M6" s="4"/>
      <c r="O6" s="11" t="s">
        <v>64</v>
      </c>
      <c r="Q6" s="2">
        <f>Q3*Q2</f>
        <v>19184.14</v>
      </c>
    </row>
    <row r="7" spans="1:21" x14ac:dyDescent="0.25">
      <c r="B7" s="70"/>
      <c r="C7" s="4"/>
      <c r="D7" s="3"/>
      <c r="E7" s="3"/>
      <c r="F7" s="3"/>
      <c r="G7" s="70"/>
      <c r="H7" s="159"/>
      <c r="I7" s="3"/>
      <c r="J7" s="3"/>
      <c r="K7" s="3"/>
      <c r="L7" s="4"/>
      <c r="M7" s="4"/>
      <c r="O7" s="11" t="s">
        <v>177</v>
      </c>
      <c r="Q7" s="2">
        <f>Q10+Q8</f>
        <v>-1808.1399999999994</v>
      </c>
      <c r="R7">
        <v>600</v>
      </c>
      <c r="T7" s="1"/>
    </row>
    <row r="8" spans="1:21" x14ac:dyDescent="0.25">
      <c r="B8" s="70"/>
      <c r="C8" s="4"/>
      <c r="D8" s="3"/>
      <c r="E8" s="3"/>
      <c r="F8" s="3"/>
      <c r="G8" s="70"/>
      <c r="H8" s="159"/>
      <c r="I8" s="3"/>
      <c r="J8" s="3"/>
      <c r="K8" s="3"/>
      <c r="L8" s="4"/>
      <c r="M8" s="4"/>
      <c r="O8" s="11" t="s">
        <v>179</v>
      </c>
      <c r="P8" s="33"/>
      <c r="Q8" s="2">
        <f>K18+M18-F18+Q2*Q4</f>
        <v>-1808.1399999999994</v>
      </c>
    </row>
    <row r="9" spans="1:21" x14ac:dyDescent="0.25">
      <c r="B9" s="4"/>
      <c r="C9" s="4"/>
      <c r="D9" s="3"/>
      <c r="E9" s="3"/>
      <c r="F9" s="3"/>
      <c r="G9" s="4"/>
      <c r="H9" s="159"/>
      <c r="I9" s="3"/>
      <c r="J9" s="3"/>
      <c r="K9" s="3"/>
      <c r="L9" s="4"/>
      <c r="M9" s="4"/>
      <c r="O9" s="11" t="s">
        <v>204</v>
      </c>
      <c r="Q9" s="132">
        <f>IF(Q2=0, 0, Q8/Q6)</f>
        <v>-9.4251814259070227E-2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23.891999999999999</v>
      </c>
    </row>
    <row r="18" spans="1:16" x14ac:dyDescent="0.25">
      <c r="A18" s="31" t="s">
        <v>81</v>
      </c>
      <c r="B18" s="14"/>
      <c r="C18" s="14">
        <f>SUM(C2:C9)</f>
        <v>900</v>
      </c>
      <c r="D18" s="18"/>
      <c r="E18" s="18"/>
      <c r="F18" s="18">
        <f>SUM(F2:F9)</f>
        <v>21419</v>
      </c>
      <c r="G18" s="14"/>
      <c r="H18" s="69">
        <f>SUM(H2:H8)</f>
        <v>100</v>
      </c>
      <c r="I18" s="18"/>
      <c r="J18" s="18"/>
      <c r="K18" s="18">
        <f>SUM(K2:K8)</f>
        <v>2197.9499999999998</v>
      </c>
      <c r="L18" s="14"/>
      <c r="M18" s="18">
        <f>SUM(M2:M10)</f>
        <v>36.909999999999997</v>
      </c>
      <c r="O18" s="79">
        <v>1.0900000000000001</v>
      </c>
      <c r="P18" s="79">
        <f t="shared" ref="P18:P37" si="0">O18*$Q$4</f>
        <v>23.674800000000001</v>
      </c>
    </row>
    <row r="19" spans="1:16" ht="15.75" thickBot="1" x14ac:dyDescent="0.3">
      <c r="A19" s="275" t="s">
        <v>191</v>
      </c>
      <c r="B19" s="276"/>
      <c r="C19" s="277">
        <f>SumByColor($A$19,C2:C17)</f>
        <v>100</v>
      </c>
      <c r="D19" s="277"/>
      <c r="E19" s="277"/>
      <c r="F19" s="278">
        <f>SumByColor($A$19,F2:F17)</f>
        <v>2088</v>
      </c>
      <c r="G19" s="277"/>
      <c r="H19" s="277">
        <f>SumByColor($A$19,H2:H17)</f>
        <v>100</v>
      </c>
      <c r="I19" s="277"/>
      <c r="J19" s="277"/>
      <c r="K19" s="278">
        <f>SumByColor($A$19,K2:K17)</f>
        <v>2198</v>
      </c>
      <c r="L19" s="277"/>
      <c r="M19" s="278">
        <f>SumByColor($A$19,M2:M17)</f>
        <v>0</v>
      </c>
      <c r="O19" s="79">
        <v>1.08</v>
      </c>
      <c r="P19" s="79">
        <f t="shared" si="0"/>
        <v>23.457599999999999</v>
      </c>
    </row>
    <row r="20" spans="1:16" x14ac:dyDescent="0.25">
      <c r="O20" s="79">
        <v>1.07</v>
      </c>
      <c r="P20" s="79">
        <f t="shared" si="0"/>
        <v>23.240400000000001</v>
      </c>
    </row>
    <row r="21" spans="1:16" x14ac:dyDescent="0.25">
      <c r="O21" s="79">
        <v>1.06</v>
      </c>
      <c r="P21" s="79">
        <f t="shared" si="0"/>
        <v>23.023199999999999</v>
      </c>
    </row>
    <row r="22" spans="1:16" x14ac:dyDescent="0.25">
      <c r="O22" s="79">
        <v>1.05</v>
      </c>
      <c r="P22" s="79">
        <f t="shared" si="0"/>
        <v>22.806000000000001</v>
      </c>
    </row>
    <row r="23" spans="1:16" x14ac:dyDescent="0.25">
      <c r="O23" s="79">
        <v>1.04</v>
      </c>
      <c r="P23" s="79">
        <f t="shared" si="0"/>
        <v>22.588799999999999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22.371600000000001</v>
      </c>
    </row>
    <row r="25" spans="1:16" x14ac:dyDescent="0.25">
      <c r="B25" s="162">
        <v>43642</v>
      </c>
      <c r="C25" s="10">
        <v>400</v>
      </c>
      <c r="D25" s="39">
        <v>25.2577</v>
      </c>
      <c r="E25" s="39">
        <v>26.84</v>
      </c>
      <c r="F25" s="39">
        <f t="shared" ref="F25:F32" si="1">(E25-D25)*C25</f>
        <v>632.92000000000007</v>
      </c>
      <c r="G25" s="39">
        <f t="shared" ref="G25:G32" si="2">D25*C25</f>
        <v>10103.08</v>
      </c>
      <c r="H25" s="177">
        <f t="shared" ref="H25:H32" si="3">F25/G25</f>
        <v>6.2646242531980353E-2</v>
      </c>
      <c r="I25" s="39"/>
      <c r="J25" s="39">
        <f t="shared" ref="J25:J32" si="4">F25</f>
        <v>632.92000000000007</v>
      </c>
      <c r="K25" s="39"/>
      <c r="L25" s="39"/>
      <c r="O25" s="79">
        <v>1.02</v>
      </c>
      <c r="P25" s="79">
        <f t="shared" si="0"/>
        <v>22.154399999999999</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21.937200000000001</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21.72</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21.502799999999997</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21.285599999999999</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21.068399999999997</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20.851199999999999</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20.633999999999997</v>
      </c>
    </row>
    <row r="33" spans="2:17" x14ac:dyDescent="0.25">
      <c r="B33" s="162"/>
      <c r="C33" s="10"/>
      <c r="D33" s="39"/>
      <c r="E33" s="39"/>
      <c r="F33" s="39"/>
      <c r="G33" s="39"/>
      <c r="H33" s="177"/>
      <c r="I33" s="39"/>
      <c r="J33" s="39"/>
      <c r="K33" s="39"/>
      <c r="L33" s="39"/>
      <c r="O33" s="79">
        <v>0.94</v>
      </c>
      <c r="P33" s="79">
        <f t="shared" si="0"/>
        <v>20.416799999999999</v>
      </c>
    </row>
    <row r="34" spans="2:17" x14ac:dyDescent="0.25">
      <c r="B34" s="162"/>
      <c r="C34" s="10"/>
      <c r="D34" s="39"/>
      <c r="E34" s="39"/>
      <c r="F34" s="39"/>
      <c r="G34" s="39"/>
      <c r="H34" s="177"/>
      <c r="I34" s="39"/>
      <c r="J34" s="39"/>
      <c r="K34" s="39"/>
      <c r="L34" s="39"/>
      <c r="O34" s="79">
        <v>0.93</v>
      </c>
      <c r="P34" s="79">
        <f t="shared" si="0"/>
        <v>20.1996</v>
      </c>
    </row>
    <row r="35" spans="2:17" x14ac:dyDescent="0.25">
      <c r="B35" s="162"/>
      <c r="C35" s="10"/>
      <c r="D35" s="39"/>
      <c r="E35" s="39"/>
      <c r="F35" s="39"/>
      <c r="G35" s="39"/>
      <c r="H35" s="177"/>
      <c r="I35" s="39"/>
      <c r="J35" s="39"/>
      <c r="K35" s="39"/>
      <c r="L35" s="39"/>
      <c r="O35" s="79">
        <v>0.92</v>
      </c>
      <c r="P35" s="79">
        <f t="shared" si="0"/>
        <v>19.982399999999998</v>
      </c>
    </row>
    <row r="36" spans="2:17" x14ac:dyDescent="0.25">
      <c r="B36" s="162"/>
      <c r="C36" s="10"/>
      <c r="D36" s="39"/>
      <c r="E36" s="39"/>
      <c r="F36" s="39"/>
      <c r="G36" s="39"/>
      <c r="H36" s="177"/>
      <c r="I36" s="39"/>
      <c r="J36" s="39"/>
      <c r="K36" s="39"/>
      <c r="L36" s="39"/>
      <c r="O36" s="79">
        <v>0.91</v>
      </c>
      <c r="P36" s="79">
        <f t="shared" si="0"/>
        <v>19.7652</v>
      </c>
    </row>
    <row r="37" spans="2:17" x14ac:dyDescent="0.25">
      <c r="B37" s="162"/>
      <c r="C37" s="10"/>
      <c r="D37" s="39"/>
      <c r="E37" s="39"/>
      <c r="F37" s="39"/>
      <c r="G37" s="39"/>
      <c r="H37" s="177"/>
      <c r="I37" s="39"/>
      <c r="J37" s="39"/>
      <c r="K37" s="39"/>
      <c r="L37" s="39"/>
      <c r="O37" s="79">
        <v>0.9</v>
      </c>
      <c r="P37" s="79">
        <f t="shared" si="0"/>
        <v>19.547999999999998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WBA</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QQQ</vt:lpstr>
      <vt:lpstr>SPY</vt:lpstr>
      <vt:lpstr>CPRI</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2019-09-05T00:44:57Z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