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state="hidden"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state="hidden"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state="hidden"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96" i="88" l="1"/>
  <c r="F96" i="88"/>
  <c r="H96" i="88"/>
  <c r="A1007" i="38"/>
  <c r="D1007" i="38"/>
  <c r="E1007" i="38"/>
  <c r="G1007" i="38"/>
  <c r="H1007" i="38"/>
  <c r="K1007" i="38"/>
  <c r="L1007" i="38" s="1"/>
  <c r="M1007" i="38"/>
  <c r="N1007" i="38" s="1"/>
  <c r="O1007" i="38" s="1"/>
  <c r="S1007" i="38"/>
  <c r="V1007" i="38"/>
  <c r="X1007" i="38" s="1"/>
  <c r="P1007" i="38" l="1"/>
  <c r="Q1007" i="38" s="1"/>
  <c r="W1007" i="38"/>
  <c r="Y1007" i="38" s="1"/>
  <c r="Z1007" i="38"/>
  <c r="F31" i="129"/>
  <c r="J31" i="129" s="1"/>
  <c r="G31" i="129"/>
  <c r="A1006" i="38" l="1"/>
  <c r="D1006" i="38"/>
  <c r="E1006" i="38"/>
  <c r="G1006" i="38"/>
  <c r="H1006" i="38"/>
  <c r="K1006" i="38"/>
  <c r="L1006" i="38" s="1"/>
  <c r="M1006" i="38"/>
  <c r="N1006" i="38" s="1"/>
  <c r="S1006" i="38"/>
  <c r="P1006" i="38" l="1"/>
  <c r="O1006" i="38"/>
  <c r="Z1006" i="38"/>
  <c r="H34" i="74"/>
  <c r="F96" i="74"/>
  <c r="G96" i="74"/>
  <c r="H96"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c r="M1003" i="38"/>
  <c r="N1003" i="38" s="1"/>
  <c r="S1003" i="38"/>
  <c r="P1003" i="38" l="1"/>
  <c r="O1003" i="38"/>
  <c r="Z1003" i="38"/>
  <c r="C18" i="131"/>
  <c r="A1002" i="38"/>
  <c r="D1002" i="38"/>
  <c r="E1002" i="38"/>
  <c r="G1002" i="38"/>
  <c r="H1002" i="38"/>
  <c r="K1002" i="38"/>
  <c r="L1002" i="38" s="1"/>
  <c r="M1002" i="38"/>
  <c r="N1002" i="38"/>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T287" i="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5" i="74"/>
  <c r="H95" i="74"/>
  <c r="G95" i="74"/>
  <c r="K17" i="74"/>
  <c r="P988" i="38" l="1"/>
  <c r="Z988" i="38"/>
  <c r="O988" i="38"/>
  <c r="K987" i="38"/>
  <c r="L987" i="38" s="1"/>
  <c r="A987" i="38"/>
  <c r="D987" i="38"/>
  <c r="E987" i="38"/>
  <c r="G987" i="38"/>
  <c r="H987" i="38"/>
  <c r="M987" i="38"/>
  <c r="N987" i="38" s="1"/>
  <c r="S987" i="38"/>
  <c r="F37" i="131"/>
  <c r="J37" i="131" s="1"/>
  <c r="G37" i="131"/>
  <c r="F7" i="131"/>
  <c r="F94" i="74"/>
  <c r="H94" i="74"/>
  <c r="G94"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0" i="25"/>
  <c r="G420" i="25"/>
  <c r="H420" i="25"/>
  <c r="F147" i="25"/>
  <c r="F202" i="58"/>
  <c r="G202" i="58"/>
  <c r="H202" i="58"/>
  <c r="F201" i="58"/>
  <c r="H201" i="58"/>
  <c r="G201"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F85" i="133"/>
  <c r="C19" i="133"/>
  <c r="K19" i="133"/>
  <c r="C85" i="133"/>
  <c r="M19" i="133"/>
  <c r="H19" i="133"/>
  <c r="F19" i="133"/>
  <c r="K85" i="133"/>
  <c r="M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F74" i="92"/>
  <c r="M74" i="92"/>
  <c r="K74" i="92"/>
  <c r="C74" i="92"/>
  <c r="H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K19" i="132"/>
  <c r="M19" i="132"/>
  <c r="H85" i="132"/>
  <c r="F85" i="132"/>
  <c r="H19" i="132"/>
  <c r="C85" i="132"/>
  <c r="K85" i="132"/>
  <c r="F19" i="132"/>
  <c r="C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H85" i="131"/>
  <c r="F19" i="131"/>
  <c r="C19" i="131"/>
  <c r="H19" i="131"/>
  <c r="K85" i="131"/>
  <c r="C85" i="131"/>
  <c r="M19" i="131"/>
  <c r="K19" i="131"/>
  <c r="M85"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19" i="130"/>
  <c r="K85" i="130"/>
  <c r="C19" i="130"/>
  <c r="H85" i="130"/>
  <c r="F19" i="130"/>
  <c r="K19" i="130"/>
  <c r="C85" i="130"/>
  <c r="M19" i="130"/>
  <c r="M85"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K19" i="129"/>
  <c r="M19" i="129"/>
  <c r="C19" i="129"/>
  <c r="H19" i="129"/>
  <c r="C85" i="129"/>
  <c r="F19" i="129"/>
  <c r="F85" i="129"/>
  <c r="M85" i="129"/>
  <c r="K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1" i="25"/>
  <c r="H391" i="25"/>
  <c r="G39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C85" i="128"/>
  <c r="H19" i="128"/>
  <c r="K85" i="128"/>
  <c r="H85" i="128"/>
  <c r="F85" i="128"/>
  <c r="C19" i="128"/>
  <c r="M85" i="128"/>
  <c r="F19" i="128"/>
  <c r="M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C19" i="127"/>
  <c r="C85" i="127"/>
  <c r="F85" i="127"/>
  <c r="H85" i="127"/>
  <c r="M19" i="127"/>
  <c r="H19" i="127"/>
  <c r="K85" i="127"/>
  <c r="K19"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K85" i="126"/>
  <c r="F19" i="126"/>
  <c r="C85" i="126"/>
  <c r="C19" i="126"/>
  <c r="K19" i="126"/>
  <c r="M85" i="126"/>
  <c r="F85" i="126"/>
  <c r="M19" i="126"/>
  <c r="H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C19" i="125"/>
  <c r="M85" i="125"/>
  <c r="H19" i="125"/>
  <c r="M19" i="125"/>
  <c r="F19" i="125"/>
  <c r="K19" i="125"/>
  <c r="K85" i="125"/>
  <c r="F85" i="125"/>
  <c r="H85"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C19" i="123"/>
  <c r="H85" i="124"/>
  <c r="K19" i="124"/>
  <c r="M85" i="124"/>
  <c r="C19" i="124"/>
  <c r="F85" i="123"/>
  <c r="F85" i="124"/>
  <c r="M85" i="123"/>
  <c r="K85" i="123"/>
  <c r="M19" i="124"/>
  <c r="K19" i="123"/>
  <c r="M19" i="123"/>
  <c r="H19" i="124"/>
  <c r="H85" i="123"/>
  <c r="C85" i="123"/>
  <c r="C85" i="124"/>
  <c r="F19" i="124"/>
  <c r="K85" i="124"/>
  <c r="H19" i="123"/>
  <c r="F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C85" i="122"/>
  <c r="H85" i="122"/>
  <c r="H19" i="122"/>
  <c r="F19" i="122"/>
  <c r="K85" i="122"/>
  <c r="M85" i="122"/>
  <c r="C19" i="122"/>
  <c r="K19" i="122"/>
  <c r="F85" i="122"/>
  <c r="M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H19" i="121"/>
  <c r="H19" i="120"/>
  <c r="M85" i="121"/>
  <c r="K85" i="121"/>
  <c r="C19" i="121"/>
  <c r="C85" i="121"/>
  <c r="C19" i="120"/>
  <c r="K85" i="120"/>
  <c r="C85" i="120"/>
  <c r="H85" i="121"/>
  <c r="F19" i="120"/>
  <c r="M19" i="120"/>
  <c r="M19" i="121"/>
  <c r="K19" i="121"/>
  <c r="F85" i="121"/>
  <c r="F19" i="121"/>
  <c r="F85" i="120"/>
  <c r="M85" i="120"/>
  <c r="K19" i="120"/>
  <c r="H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M85" i="119"/>
  <c r="C19" i="119"/>
  <c r="C85" i="119"/>
  <c r="F85" i="119"/>
  <c r="K19" i="119"/>
  <c r="M19" i="119"/>
  <c r="K85" i="119"/>
  <c r="F19" i="119"/>
  <c r="H19" i="119"/>
  <c r="H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H19" i="118"/>
  <c r="K19" i="118"/>
  <c r="C85" i="118"/>
  <c r="C19" i="118"/>
  <c r="M85" i="118"/>
  <c r="M19" i="118"/>
  <c r="F85" i="118"/>
  <c r="F19" i="118"/>
  <c r="K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H85" i="116"/>
  <c r="K85" i="117"/>
  <c r="M19" i="116"/>
  <c r="F19" i="116"/>
  <c r="H19" i="117"/>
  <c r="F85" i="116"/>
  <c r="M19" i="117"/>
  <c r="F85" i="117"/>
  <c r="M85" i="117"/>
  <c r="H19" i="116"/>
  <c r="C85" i="116"/>
  <c r="C19" i="116"/>
  <c r="C19" i="117"/>
  <c r="C85" i="117"/>
  <c r="K85" i="116"/>
  <c r="K19" i="117"/>
  <c r="F19" i="117"/>
  <c r="H85" i="117"/>
  <c r="M85" i="116"/>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C19" i="115"/>
  <c r="H85" i="115"/>
  <c r="H19" i="115"/>
  <c r="M85" i="115"/>
  <c r="K19" i="115"/>
  <c r="K85" i="115"/>
  <c r="M19" i="115"/>
  <c r="F19" i="115"/>
  <c r="F85" i="115"/>
  <c r="C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F19" i="114"/>
  <c r="M85" i="114"/>
  <c r="C19" i="114"/>
  <c r="F85" i="114"/>
  <c r="C85" i="114"/>
  <c r="K85" i="114"/>
  <c r="K19" i="114"/>
  <c r="H19" i="114"/>
  <c r="H85" i="114"/>
  <c r="M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K19" i="113"/>
  <c r="C19" i="112"/>
  <c r="C19" i="113"/>
  <c r="M85" i="113"/>
  <c r="H19" i="113"/>
  <c r="C85" i="112"/>
  <c r="F19" i="112"/>
  <c r="F85" i="112"/>
  <c r="H85" i="112"/>
  <c r="M85" i="112"/>
  <c r="F19" i="113"/>
  <c r="M19" i="112"/>
  <c r="K85" i="112"/>
  <c r="M19" i="113"/>
  <c r="K19" i="112"/>
  <c r="C85" i="113"/>
  <c r="H85" i="113"/>
  <c r="K85" i="113"/>
  <c r="H19" i="112"/>
  <c r="F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19" i="110"/>
  <c r="H85" i="110"/>
  <c r="H19" i="111"/>
  <c r="H85" i="111"/>
  <c r="K19" i="111"/>
  <c r="F85" i="110"/>
  <c r="M19" i="110"/>
  <c r="K85" i="111"/>
  <c r="C19" i="111"/>
  <c r="K85" i="110"/>
  <c r="F19" i="111"/>
  <c r="H19" i="110"/>
  <c r="M85" i="110"/>
  <c r="C85" i="111"/>
  <c r="C85" i="110"/>
  <c r="M85" i="111"/>
  <c r="C19" i="110"/>
  <c r="F19" i="110"/>
  <c r="F85" i="111"/>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C73" i="109"/>
  <c r="H73" i="109"/>
  <c r="F19" i="109"/>
  <c r="F73" i="109"/>
  <c r="M73" i="109"/>
  <c r="K19" i="109"/>
  <c r="K73" i="109"/>
  <c r="M19" i="109"/>
  <c r="H19"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23" i="108"/>
  <c r="H23" i="108"/>
  <c r="C23" i="108"/>
  <c r="H99" i="108"/>
  <c r="F99" i="108"/>
  <c r="F23" i="108"/>
  <c r="M99" i="108"/>
  <c r="K99" i="108"/>
  <c r="C99" i="108"/>
  <c r="M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K19" i="107"/>
  <c r="F89" i="107"/>
  <c r="C19" i="107"/>
  <c r="K89" i="107"/>
  <c r="M89" i="107"/>
  <c r="C89" i="107"/>
  <c r="H89" i="107"/>
  <c r="F1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C19" i="106"/>
  <c r="K85" i="106"/>
  <c r="H85" i="106"/>
  <c r="M85" i="106"/>
  <c r="K19" i="106"/>
  <c r="H19" i="106"/>
  <c r="F85" i="106"/>
  <c r="C85" i="106"/>
  <c r="F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19" i="47"/>
  <c r="H19" i="47"/>
  <c r="M19" i="47"/>
  <c r="C43" i="46"/>
  <c r="H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91" i="105"/>
  <c r="F19" i="105"/>
  <c r="C19" i="105"/>
  <c r="H19" i="105"/>
  <c r="M91" i="105"/>
  <c r="H91" i="105"/>
  <c r="M19" i="105"/>
  <c r="F91" i="105"/>
  <c r="K91" i="105"/>
  <c r="K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43" i="86"/>
  <c r="H43" i="86"/>
  <c r="G43"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F19" i="104"/>
  <c r="C19" i="104"/>
  <c r="F85" i="104"/>
  <c r="K85" i="104"/>
  <c r="K19" i="104"/>
  <c r="H19" i="104"/>
  <c r="M85" i="104"/>
  <c r="M19"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H91" i="103"/>
  <c r="M19" i="103"/>
  <c r="F19" i="103"/>
  <c r="F91" i="103"/>
  <c r="K91" i="103"/>
  <c r="H19" i="103"/>
  <c r="M91" i="103"/>
  <c r="K19" i="89"/>
  <c r="C19" i="103"/>
  <c r="K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K95" i="102"/>
  <c r="H95" i="102"/>
  <c r="F95" i="102"/>
  <c r="H19" i="102"/>
  <c r="M19" i="102"/>
  <c r="C19" i="102"/>
  <c r="M95" i="102"/>
  <c r="F19" i="102"/>
  <c r="K19" i="102"/>
  <c r="C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F19" i="99"/>
  <c r="F85" i="100"/>
  <c r="M85" i="100"/>
  <c r="F22" i="101"/>
  <c r="M85" i="99"/>
  <c r="K22" i="101"/>
  <c r="K19" i="99"/>
  <c r="M19" i="99"/>
  <c r="C19" i="100"/>
  <c r="H90" i="101"/>
  <c r="M22" i="101"/>
  <c r="C85" i="100"/>
  <c r="H19" i="100"/>
  <c r="C90" i="101"/>
  <c r="H85" i="100"/>
  <c r="C85" i="99"/>
  <c r="M90" i="101"/>
  <c r="F90" i="101"/>
  <c r="K90" i="101"/>
  <c r="H19" i="99"/>
  <c r="M19" i="100"/>
  <c r="H85" i="99"/>
  <c r="H22" i="101"/>
  <c r="K85" i="99"/>
  <c r="F19" i="100"/>
  <c r="C22" i="101"/>
  <c r="K85" i="100"/>
  <c r="C19" i="99"/>
  <c r="F85" i="99"/>
  <c r="K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7"/>
  <c r="K85" i="97"/>
  <c r="F85" i="97"/>
  <c r="H85" i="97"/>
  <c r="M85" i="98"/>
  <c r="K29" i="88"/>
  <c r="C85" i="98"/>
  <c r="F85" i="98"/>
  <c r="F19" i="97"/>
  <c r="H19" i="97"/>
  <c r="H85" i="98"/>
  <c r="M85" i="97"/>
  <c r="F19" i="98"/>
  <c r="K19" i="98"/>
  <c r="C85" i="97"/>
  <c r="C19" i="98"/>
  <c r="H19" i="98"/>
  <c r="M19" i="97"/>
  <c r="M19" i="98"/>
  <c r="K85" i="98"/>
  <c r="C19"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F106" i="96"/>
  <c r="C19" i="96"/>
  <c r="K106" i="96"/>
  <c r="K19" i="96"/>
  <c r="H19" i="96"/>
  <c r="H106" i="96"/>
  <c r="F19" i="96"/>
  <c r="C106" i="96"/>
  <c r="M106" i="96"/>
  <c r="M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19" i="95"/>
  <c r="C85" i="95"/>
  <c r="H85" i="95"/>
  <c r="M85" i="95"/>
  <c r="C19" i="95"/>
  <c r="K19" i="95"/>
  <c r="F19" i="95"/>
  <c r="F85" i="95"/>
  <c r="H19"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K19" i="94"/>
  <c r="H85" i="94"/>
  <c r="F85" i="94"/>
  <c r="H19" i="94"/>
  <c r="C19" i="94"/>
  <c r="M85" i="94"/>
  <c r="F19" i="94"/>
  <c r="C85" i="94"/>
  <c r="M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F113" i="93"/>
  <c r="H26" i="93"/>
  <c r="M26" i="93"/>
  <c r="F26" i="93"/>
  <c r="C113" i="93"/>
  <c r="M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K30" i="92"/>
  <c r="H30" i="92"/>
  <c r="F19" i="47"/>
  <c r="M19" i="91"/>
  <c r="H19" i="91"/>
  <c r="K19" i="91"/>
  <c r="H85" i="91"/>
  <c r="M85" i="91"/>
  <c r="C30" i="92"/>
  <c r="M30" i="92"/>
  <c r="C85" i="91"/>
  <c r="C19" i="91"/>
  <c r="F30" i="92"/>
  <c r="F19" i="91"/>
  <c r="F85" i="91"/>
  <c r="K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3" i="74"/>
  <c r="F113" i="74"/>
  <c r="K112" i="74"/>
  <c r="F112" i="74"/>
  <c r="K111" i="74"/>
  <c r="F111" i="74"/>
  <c r="K110" i="74"/>
  <c r="F110" i="74"/>
  <c r="M109" i="74"/>
  <c r="M122" i="74" s="1"/>
  <c r="K109" i="74"/>
  <c r="F109" i="74"/>
  <c r="K108" i="74"/>
  <c r="F108" i="74"/>
  <c r="K107" i="74"/>
  <c r="F107" i="74"/>
  <c r="K106" i="74"/>
  <c r="F106" i="74"/>
  <c r="K105" i="74"/>
  <c r="F105"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1" i="74"/>
  <c r="G131" i="74"/>
  <c r="F131" i="74"/>
  <c r="H130" i="74"/>
  <c r="G130" i="74"/>
  <c r="F130" i="74"/>
  <c r="H129" i="74"/>
  <c r="G129" i="74"/>
  <c r="F129"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19" i="90"/>
  <c r="F85" i="90"/>
  <c r="M85" i="90"/>
  <c r="H85" i="90"/>
  <c r="H19" i="90"/>
  <c r="F19" i="90"/>
  <c r="K85" i="90"/>
  <c r="C19" i="90"/>
  <c r="K19" i="90"/>
  <c r="C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H18" i="51"/>
  <c r="M19" i="89"/>
  <c r="C85" i="89"/>
  <c r="F85" i="89"/>
  <c r="H19" i="89"/>
  <c r="K85" i="89"/>
  <c r="H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9" i="87"/>
  <c r="M19" i="87"/>
  <c r="M85" i="87"/>
  <c r="F85" i="87"/>
  <c r="C124" i="88"/>
  <c r="C19" i="87"/>
  <c r="K85" i="87"/>
  <c r="M29" i="88"/>
  <c r="H124" i="88"/>
  <c r="K124" i="88"/>
  <c r="H19" i="87"/>
  <c r="F29" i="88"/>
  <c r="K19" i="87"/>
  <c r="F124" i="88"/>
  <c r="H85" i="87"/>
  <c r="M124" i="88"/>
  <c r="C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95" i="86"/>
  <c r="F25" i="86"/>
  <c r="M25" i="86"/>
  <c r="K95" i="86"/>
  <c r="M95" i="86"/>
  <c r="C25" i="86"/>
  <c r="F95" i="86"/>
  <c r="C95" i="86"/>
  <c r="H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K19" i="85"/>
  <c r="H19" i="85"/>
  <c r="F19" i="85"/>
  <c r="H85" i="85"/>
  <c r="F85" i="85"/>
  <c r="C19" i="85"/>
  <c r="M85" i="85"/>
  <c r="C85" i="85"/>
  <c r="M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10" i="84"/>
  <c r="M85" i="83"/>
  <c r="K19" i="83"/>
  <c r="H25" i="84"/>
  <c r="C19" i="83"/>
  <c r="C25" i="84"/>
  <c r="M19" i="83"/>
  <c r="K110" i="84"/>
  <c r="H85" i="83"/>
  <c r="H19" i="83"/>
  <c r="F19" i="83"/>
  <c r="M25" i="84"/>
  <c r="F25" i="84"/>
  <c r="C85" i="83"/>
  <c r="M110" i="84"/>
  <c r="C110" i="84"/>
  <c r="K85" i="83"/>
  <c r="H110" i="84"/>
  <c r="F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H35" i="74"/>
  <c r="C60" i="82"/>
  <c r="K60" i="82"/>
  <c r="M35" i="74"/>
  <c r="C35" i="74"/>
  <c r="H19" i="82"/>
  <c r="M60" i="82"/>
  <c r="F19" i="82"/>
  <c r="H60" i="82"/>
  <c r="C19" i="82"/>
  <c r="F60" i="82"/>
  <c r="Q2" i="82" l="1"/>
  <c r="Q5" i="82" s="1"/>
  <c r="Q9" i="83"/>
  <c r="N482" i="38"/>
  <c r="M41" i="82"/>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C78" i="75"/>
  <c r="K78" i="75"/>
  <c r="F96" i="31"/>
  <c r="H78" i="75"/>
  <c r="C96" i="31"/>
  <c r="H96" i="31"/>
  <c r="K96" i="31"/>
  <c r="M96" i="31"/>
  <c r="M78" i="75"/>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M85" i="64"/>
  <c r="K19" i="64"/>
  <c r="H19" i="64"/>
  <c r="H85" i="64"/>
  <c r="M19"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30" i="81"/>
  <c r="F110" i="81"/>
  <c r="M110" i="81"/>
  <c r="H30" i="81"/>
  <c r="K110" i="81"/>
  <c r="C110" i="81"/>
  <c r="H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85" i="80"/>
  <c r="H19" i="80"/>
  <c r="C19" i="80"/>
  <c r="F85" i="80"/>
  <c r="F19" i="80"/>
  <c r="M19" i="80"/>
  <c r="C85" i="80"/>
  <c r="H85" i="80"/>
  <c r="K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65" i="79"/>
  <c r="C65" i="79"/>
  <c r="C19" i="79"/>
  <c r="H19" i="79"/>
  <c r="K19" i="79"/>
  <c r="F65" i="79"/>
  <c r="M65" i="79"/>
  <c r="M19" i="79"/>
  <c r="H65"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M19" i="78"/>
  <c r="F19" i="78"/>
  <c r="C85" i="78"/>
  <c r="F85" i="78"/>
  <c r="H19" i="78"/>
  <c r="H85" i="78"/>
  <c r="K85" i="78"/>
  <c r="K19" i="78"/>
  <c r="C19" i="78"/>
  <c r="M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M19" i="77"/>
  <c r="C19" i="77"/>
  <c r="F19" i="77"/>
  <c r="H89" i="77"/>
  <c r="F89" i="77"/>
  <c r="H19" i="77"/>
  <c r="K89" i="77"/>
  <c r="M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F87" i="69"/>
  <c r="M87" i="69"/>
  <c r="C87" i="69"/>
  <c r="K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K6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H19" i="76"/>
  <c r="C19" i="76"/>
  <c r="F19" i="76"/>
  <c r="M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H93" i="68"/>
  <c r="K93" i="68"/>
  <c r="C93" i="68"/>
  <c r="M93" i="68"/>
  <c r="F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C963" i="25"/>
  <c r="M963" i="25"/>
  <c r="K963" i="25"/>
  <c r="H963" i="25"/>
  <c r="F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2" i="74"/>
  <c r="H122" i="74"/>
  <c r="F122" i="74"/>
  <c r="C122"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72"/>
  <c r="H451" i="17"/>
  <c r="C19" i="60"/>
  <c r="M19" i="52"/>
  <c r="H94" i="52"/>
  <c r="F51" i="54"/>
  <c r="M156" i="49"/>
  <c r="H19" i="68"/>
  <c r="H100" i="34"/>
  <c r="M19" i="54"/>
  <c r="K19" i="34"/>
  <c r="M65" i="71"/>
  <c r="C25" i="31"/>
  <c r="F451" i="17"/>
  <c r="F19" i="61"/>
  <c r="F19" i="53"/>
  <c r="K77" i="70"/>
  <c r="M19" i="45"/>
  <c r="F94" i="52"/>
  <c r="C23" i="57"/>
  <c r="F65" i="63"/>
  <c r="C81" i="61"/>
  <c r="K119" i="7"/>
  <c r="H19" i="3"/>
  <c r="F86" i="53"/>
  <c r="K25" i="31"/>
  <c r="H19" i="59"/>
  <c r="F90" i="72"/>
  <c r="F19" i="54"/>
  <c r="K213" i="57"/>
  <c r="H66" i="58"/>
  <c r="H115" i="45"/>
  <c r="C19" i="63"/>
  <c r="F19" i="3"/>
  <c r="H30" i="40"/>
  <c r="C100" i="34"/>
  <c r="H19" i="72"/>
  <c r="H19" i="41"/>
  <c r="M67" i="60"/>
  <c r="F18" i="51"/>
  <c r="H19" i="61"/>
  <c r="F100" i="34"/>
  <c r="K67" i="60"/>
  <c r="C30" i="49"/>
  <c r="C85" i="64"/>
  <c r="F279" i="58"/>
  <c r="H25" i="31"/>
  <c r="C19" i="75"/>
  <c r="C55" i="50"/>
  <c r="F19" i="69"/>
  <c r="H19" i="52"/>
  <c r="K72" i="59"/>
  <c r="K23" i="17"/>
  <c r="H65" i="63"/>
  <c r="C19" i="62"/>
  <c r="H77" i="70"/>
  <c r="M119" i="7"/>
  <c r="K65" i="63"/>
  <c r="K19" i="50"/>
  <c r="H75" i="41"/>
  <c r="M19" i="53"/>
  <c r="M23" i="17"/>
  <c r="M19" i="61"/>
  <c r="H19" i="71"/>
  <c r="F19" i="52"/>
  <c r="K86" i="53"/>
  <c r="K19" i="55"/>
  <c r="F23" i="17"/>
  <c r="F19" i="73"/>
  <c r="H51" i="54"/>
  <c r="C30" i="40"/>
  <c r="F81" i="61"/>
  <c r="H63" i="66"/>
  <c r="M115" i="45"/>
  <c r="F19" i="55"/>
  <c r="F156" i="25"/>
  <c r="C19" i="34"/>
  <c r="K18" i="51"/>
  <c r="C19" i="53"/>
  <c r="K35" i="74"/>
  <c r="H19" i="63"/>
  <c r="M63" i="66"/>
  <c r="C72" i="59"/>
  <c r="F213" i="57"/>
  <c r="M19" i="72"/>
  <c r="C19" i="69"/>
  <c r="K19" i="72"/>
  <c r="K19" i="70"/>
  <c r="K30" i="40"/>
  <c r="K63" i="66"/>
  <c r="C279" i="58"/>
  <c r="H19" i="34"/>
  <c r="M19" i="73"/>
  <c r="M19" i="60"/>
  <c r="F65" i="71"/>
  <c r="F19" i="71"/>
  <c r="C19" i="52"/>
  <c r="H90" i="72"/>
  <c r="M25" i="31"/>
  <c r="F63" i="66"/>
  <c r="C63" i="66"/>
  <c r="F55" i="50"/>
  <c r="M77" i="70"/>
  <c r="F19" i="60"/>
  <c r="F66" i="58"/>
  <c r="H81" i="61"/>
  <c r="M19" i="50"/>
  <c r="K451" i="17"/>
  <c r="F72" i="59"/>
  <c r="C19" i="70"/>
  <c r="K19" i="63"/>
  <c r="H19" i="62"/>
  <c r="C19" i="61"/>
  <c r="M51" i="54"/>
  <c r="K19" i="3"/>
  <c r="F19" i="70"/>
  <c r="M65" i="63"/>
  <c r="F19" i="62"/>
  <c r="C66" i="58"/>
  <c r="C119" i="7"/>
  <c r="K51" i="54"/>
  <c r="K81" i="61"/>
  <c r="C94" i="52"/>
  <c r="M19" i="66"/>
  <c r="H55" i="50"/>
  <c r="M94" i="52"/>
  <c r="C19" i="64"/>
  <c r="C19" i="3"/>
  <c r="H19" i="60"/>
  <c r="M19" i="59"/>
  <c r="F19" i="72"/>
  <c r="K19" i="66"/>
  <c r="K19" i="68"/>
  <c r="M23" i="57"/>
  <c r="H19" i="73"/>
  <c r="C156" i="49"/>
  <c r="F19" i="75"/>
  <c r="F19" i="45"/>
  <c r="H19" i="53"/>
  <c r="H19" i="75"/>
  <c r="K19" i="69"/>
  <c r="H156" i="49"/>
  <c r="F19" i="66"/>
  <c r="M19" i="71"/>
  <c r="F85" i="64"/>
  <c r="M19" i="69"/>
  <c r="M55" i="50"/>
  <c r="C115" i="45"/>
  <c r="M66" i="58"/>
  <c r="C90" i="72"/>
  <c r="F77" i="70"/>
  <c r="C19" i="73"/>
  <c r="C23" i="17"/>
  <c r="M19" i="62"/>
  <c r="F156" i="49"/>
  <c r="M19" i="34"/>
  <c r="F67" i="60"/>
  <c r="C19" i="41"/>
  <c r="F19" i="63"/>
  <c r="C19" i="59"/>
  <c r="M75" i="41"/>
  <c r="K19" i="62"/>
  <c r="C19" i="71"/>
  <c r="H65" i="71"/>
  <c r="M72" i="59"/>
  <c r="M30" i="40"/>
  <c r="K94" i="52"/>
  <c r="H19" i="70"/>
  <c r="M81" i="61"/>
  <c r="M90" i="72"/>
  <c r="C77" i="70"/>
  <c r="H19" i="54"/>
  <c r="K19" i="52"/>
  <c r="C65" i="71"/>
  <c r="M19" i="75"/>
  <c r="M19" i="55"/>
  <c r="F35" i="74"/>
  <c r="C86" i="53"/>
  <c r="H19" i="50"/>
  <c r="H279" i="58"/>
  <c r="M19" i="3"/>
  <c r="F19" i="64"/>
  <c r="C19" i="54"/>
  <c r="M279" i="58"/>
  <c r="F30" i="49"/>
  <c r="M451" i="17"/>
  <c r="C67" i="60"/>
  <c r="C51" i="54"/>
  <c r="H213" i="57"/>
  <c r="H72" i="59"/>
  <c r="K156" i="49"/>
  <c r="M100" i="34"/>
  <c r="F28" i="43"/>
  <c r="K90" i="72"/>
  <c r="F115" i="45"/>
  <c r="M19" i="70"/>
  <c r="K115" i="45"/>
  <c r="C19" i="45"/>
  <c r="H19" i="66"/>
  <c r="K55" i="50"/>
  <c r="H119" i="7"/>
  <c r="F19" i="68"/>
  <c r="F19" i="59"/>
  <c r="C213" i="57"/>
  <c r="K19" i="60"/>
  <c r="C19" i="50"/>
  <c r="C451" i="17"/>
  <c r="F23" i="57"/>
  <c r="F25" i="31"/>
  <c r="K19" i="53"/>
  <c r="K23" i="57"/>
  <c r="F19" i="50"/>
  <c r="K279" i="58"/>
  <c r="K19" i="75"/>
  <c r="C19" i="68"/>
  <c r="C19" i="66"/>
  <c r="K19" i="71"/>
  <c r="M19" i="68"/>
  <c r="H19" i="69"/>
  <c r="F19" i="41"/>
  <c r="K19" i="61"/>
  <c r="M86" i="53"/>
  <c r="C65" i="63"/>
  <c r="M213" i="57"/>
  <c r="M19" i="63"/>
  <c r="H67" i="60"/>
  <c r="F119" i="7"/>
  <c r="M18" i="51"/>
  <c r="M19" i="41"/>
  <c r="K75" i="41"/>
  <c r="K65" i="71"/>
  <c r="K66" i="58"/>
  <c r="K19" i="41"/>
  <c r="C19" i="55"/>
  <c r="F19" i="34"/>
  <c r="H156" i="25"/>
  <c r="F75" i="41"/>
  <c r="K19" i="59"/>
  <c r="K19" i="54"/>
  <c r="K19" i="73"/>
  <c r="H19" i="55"/>
  <c r="C75" i="41"/>
  <c r="F30" i="40"/>
  <c r="K100" i="34"/>
  <c r="H23" i="17"/>
  <c r="H86" i="53"/>
  <c r="M30" i="49"/>
  <c r="V1006" i="38" l="1"/>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3" i="74"/>
  <c r="Q10"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1006" i="38" l="1"/>
  <c r="Y1006" i="38" s="1"/>
  <c r="W1005" i="38"/>
  <c r="Y1005" i="38" s="1"/>
  <c r="J95" i="74"/>
  <c r="J96"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06"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03" i="38" l="1"/>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<sst xmlns="http://schemas.openxmlformats.org/spreadsheetml/2006/main" count="9918" uniqueCount="1410">
  <si>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</si>
  <si>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</si>
  <si>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</si>
  <si>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</si>
  <si>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</si>
  <si>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</si>
  <si>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</si>
  <si>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</si>
  <si>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</si>
  <si>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</si>
  <si>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</si>
  <si>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</si>
  <si>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</si>
  <si>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</si>
  <si>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</si>
  <si>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</si>
  <si>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</si>
  <si>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</si>
  <si>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</si>
  <si>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</si>
  <si>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</si>
  <si>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</si>
  <si>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</si>
  <si>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</si>
  <si>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</si>
  <si>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</si>
  <si>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</si>
  <si>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</si>
  <si>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</si>
  <si>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</si>
  <si>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</si>
  <si>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</si>
  <si>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</si>
  <si>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</si>
  <si>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</si>
  <si>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</si>
  <si>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</si>
  <si>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</si>
  <si>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</si>
  <si>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</si>
  <si>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</si>
  <si>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</si>
  <si>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</si>
  <si>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</si>
  <si>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</si>
  <si>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</si>
  <si>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</si>
  <si>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</si>
  <si>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</si>
  <si>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</si>
  <si>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</si>
  <si>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</si>
  <si>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</si>
  <si>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</si>
  <si>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</si>
  <si>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</si>
  <si>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</si>
  <si>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</si>
  <si>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</si>
  <si>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</si>
  <si>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</si>
  <si>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</si>
  <si>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</si>
  <si>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</si>
  <si>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</si>
  <si>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</si>
  <si>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</si>
  <si>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</si>
  <si>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</si>
  <si>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</si>
  <si>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</si>
  <si>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</si>
  <si>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</si>
  <si>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</si>
  <si>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</si>
  <si>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</si>
  <si>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</si>
  <si>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</si>
  <si>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</si>
  <si>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</si>
  <si>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</si>
  <si>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</si>
  <si>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</si>
  <si>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</si>
  <si>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</si>
  <si>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</si>
  <si>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</si>
  <si>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</si>
  <si>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</si>
  <si>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</si>
  <si>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</si>
  <si>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</si>
  <si>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</si>
  <si>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</si>
  <si>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</si>
  <si>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</si>
  <si>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</si>
  <si>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</si>
  <si>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</si>
  <si>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</si>
  <si>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</si>
  <si>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</si>
  <si>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</si>
  <si>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</si>
  <si>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</si>
  <si>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</si>
  <si>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</si>
  <si>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</si>
  <si>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</si>
  <si>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</si>
  <si>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</si>
  <si>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</si>
  <si>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</si>
  <si>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</si>
  <si>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</si>
  <si>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</si>
  <si>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</si>
  <si>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</si>
  <si>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</si>
  <si>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</si>
  <si>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</si>
  <si>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</si>
  <si>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</si>
  <si>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</si>
  <si>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</si>
  <si>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</si>
  <si>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</si>
  <si>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</si>
  <si>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</si>
  <si>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</si>
  <si>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</si>
  <si>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</si>
  <si>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</si>
  <si>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</si>
  <si>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</si>
  <si>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</si>
  <si>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</si>
  <si>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</si>
  <si>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</si>
  <si>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</si>
  <si>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</si>
  <si>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</si>
  <si>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</si>
  <si>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</si>
  <si>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</si>
  <si>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</si>
  <si>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</si>
  <si>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</si>
  <si>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</si>
  <si>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</si>
  <si>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</si>
  <si>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</si>
  <si>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</si>
  <si>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</si>
  <si>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</si>
  <si>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</si>
  <si>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</si>
  <si>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</si>
  <si>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</si>
  <si>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</si>
  <si>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</si>
  <si>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</si>
  <si>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</si>
  <si>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</si>
  <si>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</si>
  <si>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</si>
  <si>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</si>
  <si>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</si>
  <si>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</si>
  <si>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</si>
  <si>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</si>
  <si>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</si>
  <si>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</si>
  <si>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</si>
  <si>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</si>
  <si>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</si>
  <si>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</si>
  <si>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</si>
  <si>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</si>
  <si>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</si>
  <si>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</si>
  <si>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</si>
  <si>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</si>
  <si>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</si>
  <si>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</si>
  <si>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</si>
  <si>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</si>
  <si>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</si>
  <si>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</si>
  <si>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</si>
  <si>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</si>
  <si>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</si>
  <si>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</si>
  <si>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</si>
  <si>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</si>
  <si>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</si>
  <si>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</si>
  <si>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</si>
  <si>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</si>
  <si>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</si>
  <si>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</si>
  <si>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</si>
  <si>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</si>
  <si>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</si>
  <si>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</si>
  <si>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</si>
  <si>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</si>
  <si>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</si>
  <si>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</si>
  <si>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</si>
  <si>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</si>
  <si>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</si>
  <si>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</si>
  <si>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</si>
  <si>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</si>
  <si>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</si>
  <si>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</si>
  <si>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</si>
  <si>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</si>
  <si>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</si>
  <si>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</si>
  <si>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</si>
  <si>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</si>
  <si>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</si>
  <si>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</si>
  <si>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</si>
  <si>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</si>
  <si>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</si>
  <si>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</si>
  <si>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</si>
  <si>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</si>
  <si>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</si>
  <si>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</si>
  <si>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</si>
  <si>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</si>
  <si>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</si>
  <si>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</si>
  <si>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</si>
  <si>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</si>
  <si>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</si>
  <si>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</si>
  <si>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</si>
  <si>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</si>
  <si>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</si>
  <si>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</si>
  <si>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</si>
  <si>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</si>
  <si>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</si>
  <si>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</si>
  <si>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</si>
  <si>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</si>
  <si>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</si>
  <si>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</si>
  <si>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</si>
  <si>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</si>
  <si>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</si>
  <si>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</si>
  <si>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</si>
  <si>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</si>
  <si>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</si>
  <si>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</si>
  <si>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</si>
  <si>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</si>
  <si>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</si>
  <si>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</si>
  <si>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</si>
  <si>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</si>
  <si>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</si>
  <si>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</si>
  <si>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</si>
  <si>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</si>
  <si>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</si>
  <si>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</si>
  <si>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</si>
  <si>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</si>
  <si>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</si>
  <si>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</si>
  <si>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</si>
  <si>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</si>
  <si>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</si>
  <si>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</si>
  <si>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</si>
  <si>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</si>
  <si>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</si>
  <si>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</si>
  <si>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</si>
  <si>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</si>
  <si>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</si>
  <si>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</si>
  <si>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</si>
  <si>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</si>
  <si>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</si>
  <si>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</si>
  <si>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</si>
  <si>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</si>
  <si>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</si>
  <si>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</si>
  <si>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</si>
  <si>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</si>
  <si>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</si>
  <si>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</si>
  <si>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</si>
  <si>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</si>
  <si>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</si>
  <si>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</si>
  <si>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</si>
  <si>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</si>
  <si>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</si>
  <si>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</si>
  <si>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</si>
  <si>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</si>
  <si>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</si>
  <si>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</si>
  <si>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</si>
  <si>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</si>
  <si>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</si>
  <si>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</si>
  <si>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</si>
  <si>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</si>
  <si>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</si>
  <si>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</si>
  <si>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</si>
  <si>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</si>
  <si>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</si>
  <si>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</si>
  <si>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</si>
  <si>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</si>
  <si>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</si>
  <si>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</si>
  <si>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</si>
  <si>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</si>
  <si>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</si>
  <si>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</si>
  <si>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</si>
  <si>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</si>
  <si>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</si>
  <si>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</si>
  <si>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</si>
  <si>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</si>
  <si>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</si>
  <si>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</si>
  <si>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</si>
  <si>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</si>
  <si>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</si>
  <si>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</si>
  <si>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</si>
  <si>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</si>
  <si>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</si>
  <si>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</si>
  <si>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</si>
  <si>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</si>
  <si>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</si>
  <si>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</si>
  <si>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</si>
  <si>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</si>
  <si>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</si>
  <si>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</si>
  <si>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</si>
  <si>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</si>
  <si>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</si>
  <si>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</si>
  <si>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</si>
  <si>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</si>
  <si>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</si>
  <si>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</si>
  <si>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</si>
  <si>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</si>
  <si>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</si>
  <si>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</si>
  <si>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</si>
  <si>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</si>
  <si>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</si>
  <si>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</si>
  <si>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</si>
  <si>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</si>
  <si>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</si>
  <si>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</si>
  <si>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</si>
  <si>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</si>
  <si>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</si>
  <si>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</si>
  <si>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</si>
  <si>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</si>
  <si>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</si>
  <si>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</si>
  <si>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</si>
  <si>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</si>
  <si>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</si>
  <si>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</si>
  <si>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</si>
  <si>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</si>
  <si>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</si>
  <si>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</si>
  <si>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</si>
  <si>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</si>
  <si>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</si>
  <si>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</si>
  <si>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</si>
  <si>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</si>
  <si>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</si>
  <si>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</si>
  <si>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</si>
  <si>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</si>
  <si>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</si>
  <si>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</si>
  <si>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</si>
  <si>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</si>
  <si>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</si>
  <si>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</si>
  <si>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</si>
  <si>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</si>
  <si>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</si>
  <si>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</si>
  <si>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</si>
  <si>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</si>
  <si>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</si>
  <si>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</si>
  <si>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</si>
  <si>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</si>
  <si>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</si>
  <si>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</si>
  <si>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</si>
  <si>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</si>
  <si>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</si>
  <si>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</si>
  <si>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</si>
  <si>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</si>
  <si>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</si>
  <si>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</si>
  <si>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</si>
  <si>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</si>
  <si>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</si>
  <si>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</si>
  <si>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</si>
  <si>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</si>
  <si>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</si>
  <si>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</si>
  <si>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</si>
  <si>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</si>
  <si>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</si>
  <si>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</si>
  <si>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</si>
  <si>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</si>
  <si>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</si>
  <si>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</si>
  <si>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</si>
  <si>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</si>
  <si>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</si>
  <si>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</si>
  <si>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</si>
  <si>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</si>
  <si>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</si>
  <si>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</si>
  <si>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</si>
  <si>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</si>
  <si>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</si>
  <si>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</si>
  <si>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</si>
  <si>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</si>
  <si>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</si>
  <si>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</si>
  <si>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</si>
  <si>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</si>
  <si>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</si>
  <si>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</si>
  <si>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</si>
  <si>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</si>
  <si>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</si>
  <si>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</si>
  <si>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</si>
  <si>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</si>
  <si>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</si>
  <si>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</si>
  <si>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</si>
  <si>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</si>
  <si>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</si>
  <si>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</si>
  <si>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</si>
  <si>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</si>
  <si>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</si>
  <si>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</si>
  <si>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</si>
  <si>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</si>
  <si>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</si>
  <si>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</si>
  <si>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</si>
  <si>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</si>
  <si>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</si>
  <si>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</si>
  <si>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</si>
  <si>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</si>
  <si>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</si>
  <si>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</si>
  <si>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</si>
  <si>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</si>
  <si>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</si>
  <si>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</si>
  <si>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</si>
  <si>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</si>
  <si>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</si>
  <si>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</si>
  <si>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</si>
  <si>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</si>
  <si>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</si>
  <si>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</si>
  <si>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</si>
  <si>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</si>
  <si>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</si>
  <si>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</si>
  <si>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</si>
  <si>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</si>
  <si>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</si>
  <si>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</si>
  <si>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</si>
  <si>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</si>
  <si>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</si>
  <si>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</si>
  <si>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</si>
  <si>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</si>
  <si>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</si>
  <si>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</si>
  <si>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</si>
  <si>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</si>
  <si>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</si>
  <si>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</si>
  <si>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</si>
  <si>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</si>
  <si>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</si>
  <si>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</si>
  <si>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</si>
  <si>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</si>
  <si>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</si>
  <si>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</si>
  <si>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</si>
  <si>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</si>
  <si>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</si>
  <si>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</si>
  <si>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</si>
  <si>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</si>
  <si>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</si>
  <si>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</si>
  <si>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</si>
  <si>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</si>
  <si>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</si>
  <si>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</si>
  <si>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</si>
  <si>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</si>
  <si>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</si>
  <si>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</si>
  <si>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</si>
  <si>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</si>
  <si>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</si>
  <si>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</si>
  <si>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</si>
  <si>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</si>
  <si>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</si>
  <si>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</si>
  <si>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</si>
  <si>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</si>
  <si>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</si>
  <si>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</si>
  <si>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</si>
  <si>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</si>
  <si>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</si>
  <si>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</si>
  <si>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</si>
  <si>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</si>
  <si>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</si>
  <si>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</si>
  <si>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</si>
  <si>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</si>
  <si>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</si>
  <si>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</si>
  <si>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</si>
  <si>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</si>
  <si>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</si>
  <si>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</si>
  <si>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</si>
  <si>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</si>
  <si>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</si>
  <si>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</si>
  <si>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</si>
  <si>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</si>
  <si>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</si>
  <si>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</si>
  <si>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</si>
  <si>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</si>
  <si>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</si>
  <si>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</si>
  <si>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</si>
  <si>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</si>
  <si>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</si>
  <si>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</si>
  <si>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</si>
  <si>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</si>
  <si>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</si>
  <si>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</si>
  <si>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</si>
  <si>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</si>
  <si>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</si>
  <si>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</si>
  <si>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</si>
  <si>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</si>
  <si>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</si>
  <si>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</si>
  <si>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</si>
  <si>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</si>
  <si>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</si>
  <si>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</si>
  <si>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</si>
  <si>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</si>
  <si>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</si>
  <si>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</si>
  <si>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</si>
  <si>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</si>
  <si>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</si>
  <si>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</si>
  <si>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</si>
  <si>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</si>
  <si>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</si>
  <si>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</si>
  <si>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</si>
  <si>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</si>
  <si>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</si>
  <si>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</si>
  <si>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</si>
  <si>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</si>
  <si>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</si>
  <si>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</si>
  <si>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</si>
  <si>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</si>
  <si>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</si>
  <si>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</si>
  <si>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</si>
  <si>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</si>
  <si>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</si>
  <si>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</si>
  <si>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</si>
  <si>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</si>
  <si>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</si>
  <si>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</si>
  <si>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</si>
  <si>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</si>
  <si>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</si>
  <si>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</si>
  <si>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</si>
  <si>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</si>
  <si>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</si>
  <si>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</si>
  <si>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</si>
  <si>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</si>
  <si>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</si>
  <si>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</si>
  <si>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</si>
  <si>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</si>
  <si>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</si>
  <si>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</si>
  <si>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</si>
  <si>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</si>
  <si>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</si>
  <si>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</si>
  <si>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</si>
  <si>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</si>
  <si>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</si>
  <si>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</si>
  <si>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</si>
  <si>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</si>
  <si>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</si>
  <si>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</si>
  <si>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</si>
  <si>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</si>
  <si>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</si>
  <si>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</si>
  <si>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</si>
  <si>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</si>
  <si>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</si>
  <si>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</si>
  <si>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</si>
  <si>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</si>
  <si>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</si>
  <si>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</si>
  <si>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</si>
  <si>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</si>
  <si>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</si>
  <si>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</si>
  <si>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</si>
  <si>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</si>
  <si>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</si>
  <si>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</si>
  <si>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</si>
  <si>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</si>
  <si>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</si>
  <si>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</si>
  <si>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</si>
  <si>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</si>
  <si>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</si>
  <si>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</si>
  <si>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</si>
  <si>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</si>
  <si>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</si>
  <si>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</si>
  <si>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</si>
  <si>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</si>
  <si>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</si>
  <si>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</si>
  <si>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</si>
  <si>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</si>
  <si>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</si>
  <si>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</si>
  <si>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</si>
  <si>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</si>
  <si>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</si>
  <si>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</si>
  <si>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</si>
  <si>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</si>
  <si>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</si>
  <si>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</si>
  <si>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</si>
  <si>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</si>
  <si>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</si>
  <si>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</si>
  <si>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</si>
  <si>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</si>
  <si>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</si>
  <si>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</si>
  <si>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</si>
  <si>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</si>
  <si>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</si>
  <si>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</si>
  <si>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</si>
  <si>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</si>
  <si>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</si>
  <si>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</si>
  <si>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</si>
  <si>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</si>
  <si>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</si>
  <si>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</si>
  <si>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</si>
  <si>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</si>
  <si>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</si>
  <si>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</si>
  <si>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</si>
  <si>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</si>
  <si>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</si>
  <si>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</si>
  <si>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</si>
  <si>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</si>
  <si>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</si>
  <si>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</si>
  <si>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</si>
  <si>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</si>
  <si>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</si>
  <si>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</si>
  <si>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</si>
  <si>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</si>
  <si>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</si>
  <si>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</si>
  <si>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</si>
  <si>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</si>
  <si>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</si>
  <si>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</si>
  <si>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</si>
  <si>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</si>
  <si>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</si>
  <si>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</si>
  <si>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</si>
  <si>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</si>
  <si>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</si>
  <si>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</si>
  <si>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</si>
  <si>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</si>
  <si>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</si>
  <si>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</si>
  <si>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</si>
  <si>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</si>
  <si>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</si>
  <si>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</si>
  <si>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</si>
  <si>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</si>
  <si>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</si>
  <si>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</si>
  <si>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</si>
  <si>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</si>
  <si>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</si>
  <si>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</si>
  <si>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</si>
  <si>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</si>
  <si>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</si>
  <si>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</si>
  <si>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</si>
  <si>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</si>
  <si>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</si>
  <si>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</si>
  <si>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</si>
  <si>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</si>
  <si>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</si>
  <si>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</si>
  <si>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</si>
  <si>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</si>
  <si>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</si>
  <si>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</si>
  <si>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</si>
  <si>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</si>
  <si>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</si>
  <si>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</si>
  <si>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</si>
  <si>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</si>
  <si>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</si>
  <si>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</si>
  <si>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</si>
  <si>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</si>
  <si>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</si>
  <si>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</si>
  <si>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</si>
  <si>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</si>
  <si>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</si>
  <si>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</si>
  <si>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</si>
  <si>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</si>
  <si>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</si>
  <si>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</si>
  <si>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</si>
  <si>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</si>
  <si>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</si>
  <si>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</si>
  <si>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</si>
  <si>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</si>
  <si>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</si>
  <si>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</si>
  <si>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</si>
  <si>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</si>
  <si>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</si>
  <si>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</si>
  <si>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</si>
  <si>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</si>
  <si>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</si>
  <si>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</si>
  <si>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</si>
  <si>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</si>
  <si>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</si>
  <si>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</si>
  <si>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</si>
  <si>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</si>
  <si>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</si>
  <si>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</si>
  <si>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</si>
  <si>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</si>
  <si>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</si>
  <si>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</si>
  <si>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</si>
  <si>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</si>
  <si>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</si>
  <si>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</si>
  <si>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</si>
  <si>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</si>
  <si>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</si>
  <si>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</si>
  <si>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</si>
  <si>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</si>
  <si>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</si>
  <si>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</si>
  <si>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</si>
  <si>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</si>
  <si>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</si>
  <si>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</si>
  <si>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</si>
  <si>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</si>
  <si>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</si>
  <si>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</si>
  <si>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</si>
  <si>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</si>
  <si>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</si>
  <si>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</si>
  <si>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</si>
  <si>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</si>
  <si>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</si>
  <si>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</si>
  <si>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</si>
  <si>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</si>
  <si>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</si>
  <si>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</si>
  <si>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</si>
  <si>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</si>
  <si>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</si>
  <si>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</si>
  <si>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</si>
  <si>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</si>
  <si>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</si>
  <si>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</si>
  <si>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</si>
  <si>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</si>
  <si>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</si>
  <si>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</si>
  <si>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</si>
  <si>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</si>
  <si>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</si>
  <si>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</si>
  <si>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</si>
  <si>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</si>
  <si>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</si>
  <si>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</si>
  <si>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</si>
  <si>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</si>
  <si>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</si>
  <si>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</si>
  <si>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</si>
  <si>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</si>
  <si>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</si>
  <si>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</si>
  <si>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</si>
  <si>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</si>
  <si>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</si>
  <si>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</si>
  <si>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</si>
  <si>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</si>
  <si>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</si>
  <si>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</si>
  <si>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</si>
  <si>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</si>
  <si>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</si>
  <si>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</si>
  <si>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</si>
  <si>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</si>
  <si>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</si>
  <si>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</si>
  <si>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</si>
  <si>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</si>
  <si>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</si>
  <si>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</si>
  <si>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</si>
  <si>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</si>
  <si>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</si>
  <si>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</si>
  <si>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</si>
  <si>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</si>
  <si>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</si>
  <si>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</si>
  <si>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</si>
  <si>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</si>
  <si>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</si>
  <si>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</si>
  <si>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</si>
  <si>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</si>
  <si>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</si>
  <si>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</si>
  <si>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</si>
  <si>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</si>
  <si>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</si>
  <si>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</si>
  <si>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</si>
  <si>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</si>
  <si>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</si>
  <si>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</si>
  <si>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</si>
  <si>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</si>
  <si>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</si>
  <si>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</si>
  <si>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</si>
  <si>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</si>
  <si>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</si>
  <si>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</si>
  <si>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</si>
  <si>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</si>
  <si>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</si>
  <si>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</si>
  <si>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</si>
  <si>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</si>
  <si>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</si>
  <si>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</si>
  <si>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</si>
  <si>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</si>
  <si>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</si>
  <si>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</si>
  <si>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</si>
  <si>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</si>
  <si>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</si>
  <si>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</si>
  <si>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</si>
  <si>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</si>
  <si>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</si>
  <si>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</si>
  <si>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</si>
  <si>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</si>
  <si>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</si>
  <si>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</si>
  <si>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</si>
  <si>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</si>
  <si>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</si>
  <si>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</si>
  <si>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</si>
  <si>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</si>
  <si>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</si>
  <si>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</si>
  <si>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</si>
  <si>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</si>
  <si>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</si>
  <si>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</si>
  <si>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</si>
  <si>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</si>
  <si>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</si>
  <si>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</si>
  <si>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</si>
  <si>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</si>
  <si>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</si>
  <si>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</si>
  <si>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</si>
  <si>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</si>
  <si>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</si>
  <si>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</si>
  <si>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</si>
  <si>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</si>
  <si>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</si>
  <si>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</si>
  <si>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</si>
  <si>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</si>
  <si>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</si>
  <si>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</si>
  <si>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</si>
  <si>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</si>
  <si>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</si>
  <si>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</si>
  <si>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</si>
  <si>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</si>
  <si>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</si>
  <si>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</si>
  <si>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</si>
  <si>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</si>
  <si>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</si>
  <si>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</si>
  <si>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</si>
  <si>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</si>
  <si>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</si>
  <si>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</si>
  <si>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</si>
  <si>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</si>
  <si>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</si>
  <si>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</si>
  <si>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</si>
  <si>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</si>
  <si>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</si>
  <si>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</si>
  <si>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</si>
  <si>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</si>
  <si>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</si>
  <si>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</si>
  <si>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</si>
  <si>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</si>
  <si>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</si>
  <si>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</si>
  <si>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</si>
  <si>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</si>
  <si>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</si>
  <si>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</si>
  <si>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</si>
  <si>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</si>
  <si>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</si>
  <si>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</si>
  <si>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</si>
  <si>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</si>
  <si>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</si>
  <si>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</si>
  <si>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</si>
  <si>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</si>
  <si>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</si>
  <si>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</si>
  <si>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</si>
  <si>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</si>
  <si>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</si>
  <si>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</si>
  <si>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</si>
  <si>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</si>
  <si>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</si>
  <si>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</si>
  <si>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</si>
  <si>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</si>
  <si>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</si>
  <si>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</si>
  <si>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</si>
  <si>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</si>
  <si>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</si>
  <si>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</si>
  <si>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</si>
  <si>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</si>
  <si>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</si>
  <si>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</si>
  <si>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</si>
  <si>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</si>
  <si>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</si>
  <si>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</si>
  <si>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</si>
  <si>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</si>
  <si>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</si>
  <si>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</si>
  <si>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</si>
  <si>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</si>
  <si>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</si>
  <si>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</si>
  <si>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</si>
  <si>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</si>
  <si>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</si>
  <si>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</si>
  <si>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</si>
  <si>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</si>
  <si>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</si>
  <si>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</si>
  <si>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</si>
  <si>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</si>
  <si>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</si>
  <si>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</si>
  <si>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</si>
  <si>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</si>
  <si>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</si>
  <si>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</si>
  <si>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</si>
  <si>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</si>
  <si>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</si>
  <si>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</si>
  <si>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</si>
  <si>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</si>
  <si>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</si>
  <si>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</si>
  <si>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</si>
  <si>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</si>
  <si>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</si>
  <si>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</si>
  <si>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</si>
  <si>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</si>
  <si>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</si>
  <si>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</si>
  <si>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</si>
  <si>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</si>
  <si>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</si>
  <si>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</si>
  <si>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</si>
  <si>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</si>
  <si>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</si>
  <si>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</si>
  <si>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</si>
  <si>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</si>
  <si>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</si>
  <si>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</si>
  <si>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</si>
  <si>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</si>
  <si>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</si>
  <si>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</si>
  <si>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</si>
  <si>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</si>
  <si>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</si>
  <si>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</si>
  <si>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</si>
  <si>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</si>
  <si>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</si>
  <si>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</si>
  <si>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</si>
  <si>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</si>
  <si>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</si>
  <si>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</si>
  <si>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</si>
  <si>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</si>
  <si>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</si>
  <si>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</si>
  <si>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</si>
  <si>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</si>
  <si>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</si>
  <si>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</si>
  <si>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</si>
  <si>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</si>
  <si>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</si>
  <si>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</si>
  <si>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</si>
  <si>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</si>
  <si>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</si>
  <si>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</si>
  <si>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</si>
  <si>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</si>
  <si>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</si>
  <si>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</si>
  <si>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</si>
  <si>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</si>
  <si>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</si>
  <si>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</si>
  <si>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</si>
  <si>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</si>
  <si>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</si>
  <si>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</si>
  <si>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</si>
  <si>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</si>
  <si>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</si>
  <si>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</si>
  <si>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</si>
  <si>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</si>
  <si>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</si>
  <si>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</si>
  <si>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</si>
  <si>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</si>
  <si>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</si>
  <si>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</si>
  <si>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</si>
  <si>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</si>
  <si>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</si>
  <si>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</si>
  <si>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</si>
  <si>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</si>
  <si>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</si>
  <si>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</si>
  <si>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</si>
  <si>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</si>
  <si>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</si>
  <si>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</si>
  <si>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</si>
  <si>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</si>
  <si>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</si>
  <si>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</si>
  <si>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</si>
  <si>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</si>
  <si>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</si>
  <si>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</si>
  <si>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</si>
  <si>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</si>
  <si>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</si>
  <si>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</si>
  <si>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</si>
  <si>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</si>
  <si>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</si>
  <si>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</si>
  <si>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</si>
  <si>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</si>
  <si>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</si>
  <si>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</si>
  <si>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</si>
  <si>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</si>
  <si>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</si>
  <si>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</si>
  <si>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</si>
  <si>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</si>
  <si>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</si>
  <si>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</si>
  <si>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</si>
  <si>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</si>
  <si>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</si>
  <si>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</si>
  <si>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</si>
  <si>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</si>
  <si>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</si>
  <si>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</si>
  <si>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</si>
  <si>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</si>
  <si>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</si>
  <si>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</si>
  <si>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</si>
  <si>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</si>
  <si>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</si>
  <si>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</si>
  <si>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</si>
  <si>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</si>
  <si>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</si>
  <si>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</si>
  <si>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</si>
  <si>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</si>
  <si>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</si>
  <si>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</si>
  <si>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</si>
  <si>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</si>
  <si>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</si>
  <si>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</si>
  <si>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</si>
  <si>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</si>
  <si>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</si>
  <si>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</si>
  <si>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</si>
  <si>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</si>
  <si>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</si>
  <si>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</si>
  <si>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</si>
  <si>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</si>
  <si>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</si>
  <si>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</si>
  <si>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</si>
  <si>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</si>
  <si>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</si>
  <si>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</si>
  <si>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</si>
  <si>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</si>
  <si>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</si>
  <si>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</si>
  <si>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</si>
  <si>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</si>
  <si>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</si>
  <si>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</si>
  <si>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</si>
  <si>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</si>
  <si>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</si>
  <si>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</si>
  <si>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</si>
  <si>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</si>
  <si>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</si>
  <si>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</si>
  <si>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</si>
  <si>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</si>
  <si>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</si>
  <si>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</si>
  <si>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</si>
  <si>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</si>
  <si>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</si>
  <si>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</si>
  <si>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</si>
  <si>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</si>
  <si>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</si>
  <si>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</si>
  <si>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</si>
  <si>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</si>
  <si>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</si>
  <si>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</si>
  <si>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</si>
  <si>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</si>
  <si>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</si>
  <si>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</si>
  <si>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</si>
  <si>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</si>
  <si>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</si>
  <si>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</si>
  <si>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</si>
  <si>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</si>
  <si>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</si>
  <si>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</si>
  <si>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</si>
  <si>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</si>
  <si>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</si>
  <si>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</si>
  <si>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</si>
  <si>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</si>
  <si>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</si>
  <si>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</si>
  <si>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</si>
  <si>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</si>
  <si>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</si>
  <si>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</si>
  <si>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</si>
  <si>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</si>
  <si>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</si>
  <si>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</si>
  <si>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</si>
  <si>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</si>
  <si>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</si>
  <si>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</si>
  <si>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</si>
  <si>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</si>
  <si>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</si>
  <si>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</si>
  <si>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</si>
  <si>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</si>
  <si>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</si>
  <si>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</si>
  <si>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</si>
  <si>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</si>
  <si>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</si>
  <si>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</si>
  <si>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</si>
  <si>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</si>
  <si>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</si>
  <si>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</si>
  <si>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</si>
  <si>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</si>
  <si>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</si>
  <si>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</si>
  <si>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</si>
  <si>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</si>
  <si>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</si>
  <si>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</si>
  <si>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</si>
  <si>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</si>
  <si>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</si>
  <si>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</si>
  <si>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</si>
  <si>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</si>
  <si>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</si>
  <si>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</si>
  <si>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</si>
  <si>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</si>
  <si>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</si>
  <si>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</si>
  <si>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</si>
  <si>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</si>
  <si>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</si>
  <si>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</si>
  <si>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</si>
  <si>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</si>
  <si>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</si>
  <si>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</si>
  <si>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</si>
  <si>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</si>
  <si>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</si>
  <si>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</si>
  <si>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</si>
  <si>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</si>
  <si>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</si>
  <si>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</si>
  <si>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</si>
  <si>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</si>
  <si>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</si>
  <si>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</si>
  <si>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</si>
  <si>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</si>
  <si>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</si>
  <si>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</si>
  <si>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</si>
  <si>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</si>
  <si>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t>
  </si>
  <si>
    <t>cost inc</t>
  </si>
  <si>
    <t>11/06/2019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</si>
</sst>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7">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4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40"/>
      <tableStyleElement type="headerRow" dxfId="4239"/>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numCache>
            </c:numRef>
          </c:yVal>
          <c:smooth val="1"/>
        </c:ser>
        <c:dLbls>
          <c:showLegendKey val="0"/>
          <c:showVal val="0"/>
          <c:showCatName val="0"/>
          <c:showSerName val="0"/>
          <c:showPercent val="0"/>
          <c:showBubbleSize val="0"/>
        </c:dLbls>
        <c:axId val="403180184"/>
        <c:axId val="404364592"/>
      </c:scatterChart>
      <c:valAx>
        <c:axId val="403180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4364592"/>
        <c:crosses val="autoZero"/>
        <c:crossBetween val="midCat"/>
      </c:valAx>
      <c:valAx>
        <c:axId val="40436459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180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numCache>
            </c:numRef>
          </c:yVal>
          <c:smooth val="1"/>
        </c:ser>
        <c:dLbls>
          <c:showLegendKey val="0"/>
          <c:showVal val="0"/>
          <c:showCatName val="0"/>
          <c:showSerName val="0"/>
          <c:showPercent val="0"/>
          <c:showBubbleSize val="0"/>
        </c:dLbls>
        <c:axId val="403004640"/>
        <c:axId val="469239712"/>
      </c:scatterChart>
      <c:valAx>
        <c:axId val="4030046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9712"/>
        <c:crosses val="autoZero"/>
        <c:crossBetween val="midCat"/>
      </c:valAx>
      <c:valAx>
        <c:axId val="4692397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00464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numCache>
            </c:numRef>
          </c:yVal>
          <c:smooth val="1"/>
        </c:ser>
        <c:dLbls>
          <c:showLegendKey val="0"/>
          <c:showVal val="0"/>
          <c:showCatName val="0"/>
          <c:showSerName val="0"/>
          <c:showPercent val="0"/>
          <c:showBubbleSize val="0"/>
        </c:dLbls>
        <c:axId val="469240104"/>
        <c:axId val="469238144"/>
      </c:scatterChart>
      <c:valAx>
        <c:axId val="4692401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8144"/>
        <c:crosses val="autoZero"/>
        <c:crossBetween val="midCat"/>
      </c:valAx>
      <c:valAx>
        <c:axId val="4692381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401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numCache>
            </c:numRef>
          </c:yVal>
          <c:smooth val="1"/>
        </c:ser>
        <c:dLbls>
          <c:showLegendKey val="0"/>
          <c:showVal val="0"/>
          <c:showCatName val="0"/>
          <c:showSerName val="0"/>
          <c:showPercent val="0"/>
          <c:showBubbleSize val="0"/>
        </c:dLbls>
        <c:axId val="469235400"/>
        <c:axId val="469237752"/>
      </c:scatterChart>
      <c:valAx>
        <c:axId val="469235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7752"/>
        <c:crosses val="autoZero"/>
        <c:crossBetween val="midCat"/>
      </c:valAx>
      <c:valAx>
        <c:axId val="46923775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5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numCache>
            </c:numRef>
          </c:yVal>
          <c:smooth val="1"/>
        </c:ser>
        <c:dLbls>
          <c:showLegendKey val="0"/>
          <c:showVal val="0"/>
          <c:showCatName val="0"/>
          <c:showSerName val="0"/>
          <c:showPercent val="0"/>
          <c:showBubbleSize val="0"/>
        </c:dLbls>
        <c:axId val="469238536"/>
        <c:axId val="469238928"/>
      </c:scatterChart>
      <c:valAx>
        <c:axId val="4692385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8928"/>
        <c:crosses val="autoZero"/>
        <c:crossBetween val="midCat"/>
      </c:valAx>
      <c:valAx>
        <c:axId val="4692389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85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numCache>
            </c:numRef>
          </c:yVal>
          <c:smooth val="1"/>
        </c:ser>
        <c:dLbls>
          <c:showLegendKey val="0"/>
          <c:showVal val="0"/>
          <c:showCatName val="0"/>
          <c:showSerName val="0"/>
          <c:showPercent val="0"/>
          <c:showBubbleSize val="0"/>
        </c:dLbls>
        <c:axId val="469233440"/>
        <c:axId val="469232656"/>
      </c:scatterChart>
      <c:valAx>
        <c:axId val="469233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2656"/>
        <c:crosses val="autoZero"/>
        <c:crossBetween val="midCat"/>
      </c:valAx>
      <c:valAx>
        <c:axId val="46923265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34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numCache>
            </c:numRef>
          </c:yVal>
          <c:smooth val="1"/>
        </c:ser>
        <c:dLbls>
          <c:showLegendKey val="0"/>
          <c:showVal val="0"/>
          <c:showCatName val="0"/>
          <c:showSerName val="0"/>
          <c:showPercent val="0"/>
          <c:showBubbleSize val="0"/>
        </c:dLbls>
        <c:axId val="469234224"/>
        <c:axId val="469234616"/>
      </c:scatterChart>
      <c:valAx>
        <c:axId val="4692342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4616"/>
        <c:crosses val="autoZero"/>
        <c:crossBetween val="midCat"/>
      </c:valAx>
      <c:valAx>
        <c:axId val="46923461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422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numCache>
            </c:numRef>
          </c:yVal>
          <c:smooth val="1"/>
        </c:ser>
        <c:dLbls>
          <c:showLegendKey val="0"/>
          <c:showVal val="0"/>
          <c:showCatName val="0"/>
          <c:showSerName val="0"/>
          <c:showPercent val="0"/>
          <c:showBubbleSize val="0"/>
        </c:dLbls>
        <c:axId val="469235008"/>
        <c:axId val="469237360"/>
      </c:scatterChart>
      <c:valAx>
        <c:axId val="469235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7360"/>
        <c:crosses val="autoZero"/>
        <c:crossBetween val="midCat"/>
      </c:valAx>
      <c:valAx>
        <c:axId val="46923736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235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ABMD!$D$25:$D$55</c:f>
              <c:numCache>
                <c:formatCode>0.00</c:formatCode>
                <c:ptCount val="31"/>
                <c:pt idx="0">
                  <c:v>252</c:v>
                </c:pt>
                <c:pt idx="1">
                  <c:v>252.2</c:v>
                </c:pt>
                <c:pt idx="2">
                  <c:v>238.2055</c:v>
                </c:pt>
                <c:pt idx="3">
                  <c:v>238.21</c:v>
                </c:pt>
                <c:pt idx="4">
                  <c:v>229.6028</c:v>
                </c:pt>
                <c:pt idx="5">
                  <c:v>229.6028</c:v>
                </c:pt>
                <c:pt idx="6">
                  <c:v>229.6</c:v>
                </c:pt>
              </c:numCache>
            </c:numRef>
          </c:val>
          <c:smooth val="0"/>
        </c:ser>
        <c:dLbls>
          <c:showLegendKey val="0"/>
          <c:showVal val="0"/>
          <c:showCatName val="0"/>
          <c:showSerName val="0"/>
          <c:showPercent val="0"/>
          <c:showBubbleSize val="0"/>
        </c:dLbls>
        <c:smooth val="0"/>
        <c:axId val="471262640"/>
        <c:axId val="471263816"/>
      </c:lineChart>
      <c:dateAx>
        <c:axId val="471262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63816"/>
        <c:crosses val="autoZero"/>
        <c:auto val="1"/>
        <c:lblOffset val="100"/>
        <c:baseTimeUnit val="days"/>
      </c:dateAx>
      <c:valAx>
        <c:axId val="471263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62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numCache>
            </c:numRef>
          </c:val>
          <c:smooth val="0"/>
        </c:ser>
        <c:dLbls>
          <c:showLegendKey val="0"/>
          <c:showVal val="0"/>
          <c:showCatName val="0"/>
          <c:showSerName val="0"/>
          <c:showPercent val="0"/>
          <c:showBubbleSize val="0"/>
        </c:dLbls>
        <c:smooth val="0"/>
        <c:axId val="471262248"/>
        <c:axId val="471265384"/>
      </c:lineChart>
      <c:dateAx>
        <c:axId val="471262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65384"/>
        <c:crosses val="autoZero"/>
        <c:auto val="1"/>
        <c:lblOffset val="100"/>
        <c:baseTimeUnit val="days"/>
      </c:dateAx>
      <c:valAx>
        <c:axId val="471265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26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1267344"/>
        <c:axId val="471264208"/>
      </c:lineChart>
      <c:dateAx>
        <c:axId val="471267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64208"/>
        <c:crosses val="autoZero"/>
        <c:auto val="1"/>
        <c:lblOffset val="100"/>
        <c:baseTimeUnit val="days"/>
      </c:dateAx>
      <c:valAx>
        <c:axId val="4712642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267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3711736"/>
        <c:axId val="473708992"/>
      </c:lineChart>
      <c:dateAx>
        <c:axId val="473711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08992"/>
        <c:crosses val="autoZero"/>
        <c:auto val="1"/>
        <c:lblOffset val="100"/>
        <c:baseTimeUnit val="days"/>
      </c:dateAx>
      <c:valAx>
        <c:axId val="473708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11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3709384"/>
        <c:axId val="473712520"/>
      </c:lineChart>
      <c:dateAx>
        <c:axId val="473709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12520"/>
        <c:crosses val="autoZero"/>
        <c:auto val="1"/>
        <c:lblOffset val="100"/>
        <c:baseTimeUnit val="days"/>
      </c:dateAx>
      <c:valAx>
        <c:axId val="473712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09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3707816"/>
        <c:axId val="473712912"/>
      </c:lineChart>
      <c:dateAx>
        <c:axId val="473707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12912"/>
        <c:crosses val="autoZero"/>
        <c:auto val="1"/>
        <c:lblOffset val="100"/>
        <c:baseTimeUnit val="days"/>
      </c:dateAx>
      <c:valAx>
        <c:axId val="473712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07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3710168"/>
        <c:axId val="473709776"/>
      </c:lineChart>
      <c:dateAx>
        <c:axId val="473710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09776"/>
        <c:crosses val="autoZero"/>
        <c:auto val="1"/>
        <c:lblOffset val="100"/>
        <c:baseTimeUnit val="days"/>
      </c:dateAx>
      <c:valAx>
        <c:axId val="473709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710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3708208"/>
        <c:axId val="473707424"/>
      </c:lineChart>
      <c:dateAx>
        <c:axId val="473708208"/>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707424"/>
        <c:crosses val="autoZero"/>
        <c:auto val="1"/>
        <c:lblOffset val="100"/>
        <c:baseTimeUnit val="days"/>
      </c:dateAx>
      <c:valAx>
        <c:axId val="47370742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708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numCache>
            </c:numRef>
          </c:val>
          <c:smooth val="0"/>
        </c:ser>
        <c:dLbls>
          <c:showLegendKey val="0"/>
          <c:showVal val="0"/>
          <c:showCatName val="0"/>
          <c:showSerName val="0"/>
          <c:showPercent val="0"/>
          <c:showBubbleSize val="0"/>
        </c:dLbls>
        <c:smooth val="0"/>
        <c:axId val="473202832"/>
        <c:axId val="473199304"/>
      </c:lineChart>
      <c:dateAx>
        <c:axId val="473202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9304"/>
        <c:crosses val="autoZero"/>
        <c:auto val="1"/>
        <c:lblOffset val="100"/>
        <c:baseTimeUnit val="days"/>
      </c:dateAx>
      <c:valAx>
        <c:axId val="47319930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2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numCache>
            </c:numRef>
          </c:val>
          <c:smooth val="0"/>
        </c:ser>
        <c:dLbls>
          <c:showLegendKey val="0"/>
          <c:showVal val="0"/>
          <c:showCatName val="0"/>
          <c:showSerName val="0"/>
          <c:showPercent val="0"/>
          <c:showBubbleSize val="0"/>
        </c:dLbls>
        <c:smooth val="0"/>
        <c:axId val="473198912"/>
        <c:axId val="473199696"/>
      </c:lineChart>
      <c:dateAx>
        <c:axId val="47319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9696"/>
        <c:crosses val="autoZero"/>
        <c:auto val="1"/>
        <c:lblOffset val="100"/>
        <c:baseTimeUnit val="days"/>
      </c:dateAx>
      <c:valAx>
        <c:axId val="473199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19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3201264"/>
        <c:axId val="473202048"/>
      </c:lineChart>
      <c:dateAx>
        <c:axId val="473201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2048"/>
        <c:crosses val="autoZero"/>
        <c:auto val="1"/>
        <c:lblOffset val="100"/>
        <c:baseTimeUnit val="days"/>
      </c:dateAx>
      <c:valAx>
        <c:axId val="473202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1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3203224"/>
        <c:axId val="473203616"/>
      </c:lineChart>
      <c:dateAx>
        <c:axId val="473203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3616"/>
        <c:crosses val="autoZero"/>
        <c:auto val="1"/>
        <c:lblOffset val="100"/>
        <c:baseTimeUnit val="days"/>
      </c:dateAx>
      <c:valAx>
        <c:axId val="473203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203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47883520"/>
        <c:axId val="447882736"/>
      </c:lineChart>
      <c:dateAx>
        <c:axId val="44788352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82736"/>
        <c:crosses val="autoZero"/>
        <c:auto val="1"/>
        <c:lblOffset val="100"/>
        <c:baseTimeUnit val="days"/>
      </c:dateAx>
      <c:valAx>
        <c:axId val="4478827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83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DOW!$E$25:$E$55</c:f>
              <c:numCache>
                <c:formatCode>0.00</c:formatCode>
                <c:ptCount val="31"/>
                <c:pt idx="0">
                  <c:v>56.88</c:v>
                </c:pt>
                <c:pt idx="1">
                  <c:v>51.15</c:v>
                </c:pt>
                <c:pt idx="2">
                  <c:v>43.35</c:v>
                </c:pt>
                <c:pt idx="3">
                  <c:v>45.1</c:v>
                </c:pt>
                <c:pt idx="4">
                  <c:v>46.97</c:v>
                </c:pt>
                <c:pt idx="5">
                  <c:v>47.45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numCache>
            </c:numRef>
          </c:val>
          <c:smooth val="0"/>
        </c:ser>
        <c:dLbls>
          <c:showLegendKey val="0"/>
          <c:showVal val="0"/>
          <c:showCatName val="0"/>
          <c:showSerName val="0"/>
          <c:showPercent val="0"/>
          <c:showBubbleSize val="0"/>
        </c:dLbls>
        <c:smooth val="0"/>
        <c:axId val="447883912"/>
        <c:axId val="447883128"/>
      </c:lineChart>
      <c:dateAx>
        <c:axId val="447883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83128"/>
        <c:crosses val="autoZero"/>
        <c:auto val="1"/>
        <c:lblOffset val="100"/>
        <c:baseTimeUnit val="days"/>
      </c:dateAx>
      <c:valAx>
        <c:axId val="447883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83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numCache>
            </c:numRef>
          </c:val>
          <c:smooth val="0"/>
        </c:ser>
        <c:dLbls>
          <c:showLegendKey val="0"/>
          <c:showVal val="0"/>
          <c:showCatName val="0"/>
          <c:showSerName val="0"/>
          <c:showPercent val="0"/>
          <c:showBubbleSize val="0"/>
        </c:dLbls>
        <c:smooth val="0"/>
        <c:axId val="447879992"/>
        <c:axId val="447880776"/>
      </c:lineChart>
      <c:dateAx>
        <c:axId val="447879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80776"/>
        <c:crosses val="autoZero"/>
        <c:auto val="1"/>
        <c:lblOffset val="100"/>
        <c:baseTimeUnit val="days"/>
      </c:dateAx>
      <c:valAx>
        <c:axId val="447880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79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47881168"/>
        <c:axId val="447876464"/>
      </c:lineChart>
      <c:dateAx>
        <c:axId val="447881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76464"/>
        <c:crosses val="autoZero"/>
        <c:auto val="1"/>
        <c:lblOffset val="100"/>
        <c:baseTimeUnit val="days"/>
      </c:dateAx>
      <c:valAx>
        <c:axId val="4478764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81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47878424"/>
        <c:axId val="447877640"/>
      </c:lineChart>
      <c:dateAx>
        <c:axId val="447878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77640"/>
        <c:crosses val="autoZero"/>
        <c:auto val="1"/>
        <c:lblOffset val="100"/>
        <c:baseTimeUnit val="days"/>
      </c:dateAx>
      <c:valAx>
        <c:axId val="447877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78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0006016"/>
        <c:axId val="480008368"/>
      </c:lineChart>
      <c:dateAx>
        <c:axId val="480006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08368"/>
        <c:crosses val="autoZero"/>
        <c:auto val="1"/>
        <c:lblOffset val="100"/>
        <c:baseTimeUnit val="days"/>
      </c:dateAx>
      <c:valAx>
        <c:axId val="480008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06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0002096"/>
        <c:axId val="480002488"/>
      </c:lineChart>
      <c:dateAx>
        <c:axId val="480002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02488"/>
        <c:crosses val="autoZero"/>
        <c:auto val="1"/>
        <c:lblOffset val="100"/>
        <c:baseTimeUnit val="days"/>
      </c:dateAx>
      <c:valAx>
        <c:axId val="480002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02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0009544"/>
        <c:axId val="480004840"/>
      </c:lineChart>
      <c:dateAx>
        <c:axId val="4800095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04840"/>
        <c:crosses val="autoZero"/>
        <c:auto val="1"/>
        <c:lblOffset val="100"/>
        <c:baseTimeUnit val="days"/>
      </c:dateAx>
      <c:valAx>
        <c:axId val="48000484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09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0004448"/>
        <c:axId val="480004056"/>
      </c:lineChart>
      <c:dateAx>
        <c:axId val="4800044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04056"/>
        <c:crosses val="autoZero"/>
        <c:auto val="1"/>
        <c:lblOffset val="100"/>
        <c:baseTimeUnit val="days"/>
      </c:dateAx>
      <c:valAx>
        <c:axId val="480004056"/>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044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80007192"/>
        <c:axId val="489306888"/>
      </c:lineChart>
      <c:dateAx>
        <c:axId val="480007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06888"/>
        <c:crosses val="autoZero"/>
        <c:auto val="1"/>
        <c:lblOffset val="100"/>
        <c:baseTimeUnit val="days"/>
      </c:dateAx>
      <c:valAx>
        <c:axId val="489306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071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89311592"/>
        <c:axId val="489312768"/>
      </c:lineChart>
      <c:dateAx>
        <c:axId val="489311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12768"/>
        <c:crosses val="autoZero"/>
        <c:auto val="1"/>
        <c:lblOffset val="100"/>
        <c:baseTimeUnit val="days"/>
      </c:dateAx>
      <c:valAx>
        <c:axId val="48931276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11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9308456"/>
        <c:axId val="489306496"/>
      </c:lineChart>
      <c:dateAx>
        <c:axId val="489308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06496"/>
        <c:crosses val="autoZero"/>
        <c:auto val="1"/>
        <c:lblOffset val="100"/>
        <c:baseTimeUnit val="days"/>
      </c:dateAx>
      <c:valAx>
        <c:axId val="489306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08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89311984"/>
        <c:axId val="489313944"/>
      </c:lineChart>
      <c:dateAx>
        <c:axId val="489311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13944"/>
        <c:crosses val="autoZero"/>
        <c:auto val="1"/>
        <c:lblOffset val="100"/>
        <c:baseTimeUnit val="days"/>
      </c:dateAx>
      <c:valAx>
        <c:axId val="4893139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11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89309240"/>
        <c:axId val="489309632"/>
      </c:lineChart>
      <c:dateAx>
        <c:axId val="48930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09632"/>
        <c:crosses val="autoZero"/>
        <c:auto val="1"/>
        <c:lblOffset val="100"/>
        <c:baseTimeUnit val="days"/>
      </c:dateAx>
      <c:valAx>
        <c:axId val="48930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309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47878816"/>
        <c:axId val="480088360"/>
      </c:lineChart>
      <c:dateAx>
        <c:axId val="4478788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88360"/>
        <c:crosses val="autoZero"/>
        <c:auto val="1"/>
        <c:lblOffset val="100"/>
        <c:baseTimeUnit val="days"/>
      </c:dateAx>
      <c:valAx>
        <c:axId val="4800883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87881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0086792"/>
        <c:axId val="480087576"/>
      </c:lineChart>
      <c:dateAx>
        <c:axId val="4800867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87576"/>
        <c:crosses val="autoZero"/>
        <c:auto val="1"/>
        <c:lblOffset val="100"/>
        <c:baseTimeUnit val="days"/>
      </c:dateAx>
      <c:valAx>
        <c:axId val="480087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867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80090320"/>
        <c:axId val="480086400"/>
      </c:lineChart>
      <c:dateAx>
        <c:axId val="480090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86400"/>
        <c:crosses val="autoZero"/>
        <c:auto val="1"/>
        <c:lblOffset val="100"/>
        <c:baseTimeUnit val="days"/>
      </c:dateAx>
      <c:valAx>
        <c:axId val="4800864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90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80084832"/>
        <c:axId val="480089536"/>
      </c:lineChart>
      <c:dateAx>
        <c:axId val="4800848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89536"/>
        <c:crosses val="autoZero"/>
        <c:auto val="1"/>
        <c:lblOffset val="100"/>
        <c:baseTimeUnit val="days"/>
      </c:dateAx>
      <c:valAx>
        <c:axId val="480089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8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0085616"/>
        <c:axId val="493325832"/>
      </c:lineChart>
      <c:dateAx>
        <c:axId val="4800856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325832"/>
        <c:crosses val="autoZero"/>
        <c:auto val="1"/>
        <c:lblOffset val="100"/>
        <c:baseTimeUnit val="days"/>
      </c:dateAx>
      <c:valAx>
        <c:axId val="49332583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00856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numCache>
            </c:numRef>
          </c:val>
          <c:smooth val="0"/>
        </c:ser>
        <c:dLbls>
          <c:showLegendKey val="0"/>
          <c:showVal val="0"/>
          <c:showCatName val="0"/>
          <c:showSerName val="0"/>
          <c:showPercent val="0"/>
          <c:showBubbleSize val="0"/>
        </c:dLbls>
        <c:marker val="1"/>
        <c:smooth val="0"/>
        <c:axId val="493322304"/>
        <c:axId val="493322696"/>
      </c:lineChart>
      <c:dateAx>
        <c:axId val="493322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22696"/>
        <c:crosses val="autoZero"/>
        <c:auto val="1"/>
        <c:lblOffset val="100"/>
        <c:baseTimeUnit val="days"/>
      </c:dateAx>
      <c:valAx>
        <c:axId val="49332269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22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numCache>
            </c:numRef>
          </c:val>
          <c:smooth val="0"/>
        </c:ser>
        <c:dLbls>
          <c:showLegendKey val="0"/>
          <c:showVal val="0"/>
          <c:showCatName val="0"/>
          <c:showSerName val="0"/>
          <c:showPercent val="0"/>
          <c:showBubbleSize val="0"/>
        </c:dLbls>
        <c:marker val="1"/>
        <c:smooth val="0"/>
        <c:axId val="493327400"/>
        <c:axId val="493324264"/>
      </c:lineChart>
      <c:dateAx>
        <c:axId val="493327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24264"/>
        <c:crosses val="autoZero"/>
        <c:auto val="1"/>
        <c:lblOffset val="100"/>
        <c:baseTimeUnit val="days"/>
      </c:dateAx>
      <c:valAx>
        <c:axId val="493324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27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93329360"/>
        <c:axId val="493328184"/>
      </c:lineChart>
      <c:dateAx>
        <c:axId val="4933293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28184"/>
        <c:crosses val="autoZero"/>
        <c:auto val="1"/>
        <c:lblOffset val="100"/>
        <c:baseTimeUnit val="days"/>
      </c:dateAx>
      <c:valAx>
        <c:axId val="4933281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29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93323480"/>
        <c:axId val="493324656"/>
      </c:lineChart>
      <c:dateAx>
        <c:axId val="4933234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24656"/>
        <c:crosses val="autoZero"/>
        <c:auto val="1"/>
        <c:lblOffset val="100"/>
        <c:baseTimeUnit val="days"/>
      </c:dateAx>
      <c:valAx>
        <c:axId val="493324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3234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24894912"/>
        <c:axId val="524889816"/>
      </c:lineChart>
      <c:catAx>
        <c:axId val="5248949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889816"/>
        <c:crosses val="autoZero"/>
        <c:auto val="1"/>
        <c:lblAlgn val="ctr"/>
        <c:lblOffset val="100"/>
        <c:noMultiLvlLbl val="0"/>
      </c:catAx>
      <c:valAx>
        <c:axId val="52488981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894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24890600"/>
        <c:axId val="524896088"/>
      </c:lineChart>
      <c:dateAx>
        <c:axId val="524890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896088"/>
        <c:crosses val="autoZero"/>
        <c:auto val="1"/>
        <c:lblOffset val="100"/>
        <c:baseTimeUnit val="days"/>
      </c:dateAx>
      <c:valAx>
        <c:axId val="524896088"/>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890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24896480"/>
        <c:axId val="524887856"/>
      </c:lineChart>
      <c:dateAx>
        <c:axId val="5248964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887856"/>
        <c:crosses val="autoZero"/>
        <c:auto val="1"/>
        <c:lblOffset val="100"/>
        <c:baseTimeUnit val="days"/>
      </c:dateAx>
      <c:valAx>
        <c:axId val="52488785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48964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24901968"/>
        <c:axId val="524900008"/>
      </c:lineChart>
      <c:dateAx>
        <c:axId val="524901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900008"/>
        <c:crosses val="autoZero"/>
        <c:auto val="1"/>
        <c:lblOffset val="100"/>
        <c:baseTimeUnit val="days"/>
      </c:dateAx>
      <c:valAx>
        <c:axId val="52490000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90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93774488"/>
        <c:axId val="493775272"/>
      </c:lineChart>
      <c:dateAx>
        <c:axId val="493774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75272"/>
        <c:crosses val="autoZero"/>
        <c:auto val="1"/>
        <c:lblOffset val="100"/>
        <c:baseTimeUnit val="days"/>
      </c:dateAx>
      <c:valAx>
        <c:axId val="493775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74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493774880"/>
        <c:axId val="493767040"/>
      </c:scatterChart>
      <c:valAx>
        <c:axId val="4937748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67040"/>
        <c:crosses val="autoZero"/>
        <c:crossBetween val="midCat"/>
      </c:valAx>
      <c:valAx>
        <c:axId val="493767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748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493771744"/>
        <c:axId val="493768608"/>
      </c:scatterChart>
      <c:valAx>
        <c:axId val="4937717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68608"/>
        <c:crosses val="autoZero"/>
        <c:crossBetween val="midCat"/>
      </c:valAx>
      <c:valAx>
        <c:axId val="493768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717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93772136"/>
        <c:axId val="493767824"/>
      </c:lineChart>
      <c:catAx>
        <c:axId val="493772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767824"/>
        <c:crosses val="autoZero"/>
        <c:auto val="1"/>
        <c:lblAlgn val="ctr"/>
        <c:lblOffset val="100"/>
        <c:noMultiLvlLbl val="0"/>
      </c:catAx>
      <c:valAx>
        <c:axId val="49376782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772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93768216"/>
        <c:axId val="493776056"/>
      </c:lineChart>
      <c:catAx>
        <c:axId val="4937682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776056"/>
        <c:crosses val="autoZero"/>
        <c:auto val="1"/>
        <c:lblAlgn val="ctr"/>
        <c:lblOffset val="100"/>
        <c:noMultiLvlLbl val="0"/>
      </c:catAx>
      <c:valAx>
        <c:axId val="49377605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7682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93766256"/>
        <c:axId val="493766648"/>
      </c:lineChart>
      <c:dateAx>
        <c:axId val="493766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66648"/>
        <c:crosses val="autoZero"/>
        <c:auto val="1"/>
        <c:lblOffset val="100"/>
        <c:baseTimeUnit val="days"/>
      </c:dateAx>
      <c:valAx>
        <c:axId val="4937666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66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3770960"/>
        <c:axId val="493771352"/>
      </c:lineChart>
      <c:dateAx>
        <c:axId val="4937709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71352"/>
        <c:crosses val="autoZero"/>
        <c:auto val="1"/>
        <c:lblOffset val="100"/>
        <c:baseTimeUnit val="days"/>
      </c:dateAx>
      <c:valAx>
        <c:axId val="493771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70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3772920"/>
        <c:axId val="493774096"/>
      </c:lineChart>
      <c:dateAx>
        <c:axId val="493772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74096"/>
        <c:crosses val="autoZero"/>
        <c:auto val="1"/>
        <c:lblOffset val="100"/>
        <c:baseTimeUnit val="days"/>
      </c:dateAx>
      <c:valAx>
        <c:axId val="49377409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72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3780368"/>
        <c:axId val="493778800"/>
      </c:lineChart>
      <c:dateAx>
        <c:axId val="493780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78800"/>
        <c:crosses val="autoZero"/>
        <c:auto val="1"/>
        <c:lblOffset val="100"/>
        <c:baseTimeUnit val="days"/>
      </c:dateAx>
      <c:valAx>
        <c:axId val="493778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780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3777624"/>
        <c:axId val="493778016"/>
      </c:lineChart>
      <c:dateAx>
        <c:axId val="4937776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778016"/>
        <c:crosses val="autoZero"/>
        <c:auto val="1"/>
        <c:lblOffset val="100"/>
        <c:baseTimeUnit val="days"/>
      </c:dateAx>
      <c:valAx>
        <c:axId val="4937780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37776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TEVA!$E$38:$E$103</c:f>
              <c:numCache>
                <c:formatCode>0.00</c:formatCode>
                <c:ptCount val="6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pt idx="58">
                  <c:v>7.93</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TEVA!$D$38:$D$103</c:f>
              <c:numCache>
                <c:formatCode>0.00</c:formatCode>
                <c:ptCount val="6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pt idx="58">
                  <c:v>11.2814</c:v>
                </c:pt>
              </c:numCache>
            </c:numRef>
          </c:val>
          <c:smooth val="0"/>
        </c:ser>
        <c:dLbls>
          <c:showLegendKey val="0"/>
          <c:showVal val="0"/>
          <c:showCatName val="0"/>
          <c:showSerName val="0"/>
          <c:showPercent val="0"/>
          <c:showBubbleSize val="0"/>
        </c:dLbls>
        <c:smooth val="0"/>
        <c:axId val="506969096"/>
        <c:axId val="506962824"/>
      </c:lineChart>
      <c:dateAx>
        <c:axId val="506969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62824"/>
        <c:crosses val="autoZero"/>
        <c:auto val="1"/>
        <c:lblOffset val="100"/>
        <c:baseTimeUnit val="days"/>
      </c:dateAx>
      <c:valAx>
        <c:axId val="506962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69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TEVA!$B$38:$B$103</c:f>
              <c:numCache>
                <c:formatCode>d\-mmm</c:formatCode>
                <c:ptCount val="6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pt idx="58">
                  <c:v>43761</c:v>
                </c:pt>
              </c:numCache>
            </c:numRef>
          </c:cat>
          <c:val>
            <c:numRef>
              <c:f>TEVA!$J$38:$J$103</c:f>
              <c:numCache>
                <c:formatCode>0.00</c:formatCode>
                <c:ptCount val="6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pt idx="58">
                  <c:v>-8093.5299999999952</c:v>
                </c:pt>
              </c:numCache>
            </c:numRef>
          </c:val>
          <c:smooth val="0"/>
        </c:ser>
        <c:dLbls>
          <c:showLegendKey val="0"/>
          <c:showVal val="0"/>
          <c:showCatName val="0"/>
          <c:showSerName val="0"/>
          <c:showPercent val="0"/>
          <c:showBubbleSize val="0"/>
        </c:dLbls>
        <c:marker val="1"/>
        <c:smooth val="0"/>
        <c:axId val="506969488"/>
        <c:axId val="506973408"/>
      </c:lineChart>
      <c:dateAx>
        <c:axId val="506969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3408"/>
        <c:crosses val="autoZero"/>
        <c:auto val="1"/>
        <c:lblOffset val="100"/>
        <c:baseTimeUnit val="days"/>
      </c:dateAx>
      <c:valAx>
        <c:axId val="50697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69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06972232"/>
        <c:axId val="506965568"/>
      </c:lineChart>
      <c:dateAx>
        <c:axId val="506972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65568"/>
        <c:crosses val="autoZero"/>
        <c:auto val="1"/>
        <c:lblOffset val="100"/>
        <c:baseTimeUnit val="days"/>
      </c:dateAx>
      <c:valAx>
        <c:axId val="506965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2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06967920"/>
        <c:axId val="506971448"/>
      </c:lineChart>
      <c:dateAx>
        <c:axId val="506967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1448"/>
        <c:crosses val="autoZero"/>
        <c:auto val="1"/>
        <c:lblOffset val="100"/>
        <c:baseTimeUnit val="days"/>
      </c:dateAx>
      <c:valAx>
        <c:axId val="5069714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67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06972624"/>
        <c:axId val="506966744"/>
      </c:lineChart>
      <c:dateAx>
        <c:axId val="50697262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66744"/>
        <c:crosses val="autoZero"/>
        <c:auto val="1"/>
        <c:lblOffset val="100"/>
        <c:baseTimeUnit val="days"/>
      </c:dateAx>
      <c:valAx>
        <c:axId val="50696674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6970664"/>
        <c:axId val="506967136"/>
      </c:lineChart>
      <c:dateAx>
        <c:axId val="506970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67136"/>
        <c:crosses val="autoZero"/>
        <c:auto val="1"/>
        <c:lblOffset val="100"/>
        <c:baseTimeUnit val="days"/>
      </c:dateAx>
      <c:valAx>
        <c:axId val="506967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0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6971056"/>
        <c:axId val="506969880"/>
      </c:lineChart>
      <c:dateAx>
        <c:axId val="506971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69880"/>
        <c:crosses val="autoZero"/>
        <c:auto val="1"/>
        <c:lblOffset val="100"/>
        <c:baseTimeUnit val="days"/>
      </c:dateAx>
      <c:valAx>
        <c:axId val="506969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06970272"/>
        <c:axId val="506973016"/>
      </c:lineChart>
      <c:dateAx>
        <c:axId val="506970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3016"/>
        <c:crosses val="autoZero"/>
        <c:auto val="1"/>
        <c:lblOffset val="100"/>
        <c:baseTimeUnit val="days"/>
      </c:dateAx>
      <c:valAx>
        <c:axId val="50697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0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06975368"/>
        <c:axId val="506976936"/>
      </c:lineChart>
      <c:dateAx>
        <c:axId val="506975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6936"/>
        <c:crosses val="autoZero"/>
        <c:auto val="1"/>
        <c:lblOffset val="100"/>
        <c:baseTimeUnit val="days"/>
      </c:dateAx>
      <c:valAx>
        <c:axId val="50697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975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06977328"/>
        <c:axId val="506978112"/>
      </c:lineChart>
      <c:dateAx>
        <c:axId val="5069773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978112"/>
        <c:crosses val="autoZero"/>
        <c:auto val="1"/>
        <c:lblOffset val="100"/>
        <c:baseTimeUnit val="days"/>
      </c:dateAx>
      <c:valAx>
        <c:axId val="50697811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69773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8753560"/>
        <c:axId val="568752776"/>
      </c:lineChart>
      <c:dateAx>
        <c:axId val="568753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52776"/>
        <c:crosses val="autoZero"/>
        <c:auto val="1"/>
        <c:lblOffset val="100"/>
        <c:baseTimeUnit val="days"/>
      </c:dateAx>
      <c:valAx>
        <c:axId val="5687527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53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8751992"/>
        <c:axId val="568752384"/>
      </c:lineChart>
      <c:dateAx>
        <c:axId val="568751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52384"/>
        <c:crosses val="autoZero"/>
        <c:auto val="1"/>
        <c:lblOffset val="100"/>
        <c:baseTimeUnit val="days"/>
      </c:dateAx>
      <c:valAx>
        <c:axId val="568752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751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8739056"/>
        <c:axId val="568744544"/>
      </c:lineChart>
      <c:catAx>
        <c:axId val="5687390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744544"/>
        <c:crosses val="autoZero"/>
        <c:auto val="1"/>
        <c:lblAlgn val="ctr"/>
        <c:lblOffset val="100"/>
        <c:noMultiLvlLbl val="0"/>
      </c:catAx>
      <c:valAx>
        <c:axId val="56874454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8739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38" dataDxfId="4237">
  <autoFilter ref="O15:W26"/>
  <tableColumns count="9">
    <tableColumn id="1" name="Date" dataDxfId="4236"/>
    <tableColumn id="2" name="Quarter" dataDxfId="4235"/>
    <tableColumn id="3" name="Time" dataDxfId="4234"/>
    <tableColumn id="4" name="EPS estimate" dataDxfId="4233"/>
    <tableColumn id="5" name="EPS Actual" dataDxfId="4232"/>
    <tableColumn id="6" name="Sales Estiamte (B)" dataDxfId="4231"/>
    <tableColumn id="7" name="Sales Actual (B)" dataDxfId="4230"/>
    <tableColumn id="8" name="Guidance" dataDxfId="4229"/>
    <tableColumn id="9" name="Reaction" dataDxfId="422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M9" sqref="M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11.98</v>
      </c>
      <c r="G2" s="2">
        <v>10.87465142857142</v>
      </c>
      <c r="H2">
        <v>7000</v>
      </c>
      <c r="I2" s="2">
        <v>83860</v>
      </c>
      <c r="J2" s="2">
        <v>76122.559999999939</v>
      </c>
      <c r="K2" s="2">
        <v>7737.4400000000605</v>
      </c>
      <c r="L2" s="132">
        <v>0.10164450591257135</v>
      </c>
      <c r="M2" s="2">
        <v>22353.011000001687</v>
      </c>
      <c r="N2">
        <v>7000</v>
      </c>
      <c r="O2" t="s">
        <v>1409</v>
      </c>
      <c r="P2" s="132">
        <v>1.6694490818030049E-2</v>
      </c>
      <c r="Q2" s="132">
        <v>8.0000000000000004E-4</v>
      </c>
      <c r="R2" s="2">
        <v>19.015873015873016</v>
      </c>
      <c r="S2" s="29">
        <v>43471</v>
      </c>
      <c r="W2" s="885"/>
      <c r="X2" s="885"/>
      <c r="Y2" s="655"/>
    </row>
    <row r="3" spans="1:33" ht="21.95" customHeight="1" x14ac:dyDescent="0.25">
      <c r="A3" s="51"/>
      <c r="B3" s="51"/>
      <c r="C3" s="51"/>
      <c r="D3"/>
      <c r="E3" s="22" t="s">
        <v>321</v>
      </c>
      <c r="F3" s="2">
        <v>8.0299999999999994</v>
      </c>
      <c r="G3" s="2">
        <v>11.281380000000011</v>
      </c>
      <c r="H3">
        <v>2500</v>
      </c>
      <c r="I3" s="2">
        <v>20075</v>
      </c>
      <c r="J3" s="2">
        <v>28203.450000000026</v>
      </c>
      <c r="K3" s="2">
        <v>-8128.4500000000262</v>
      </c>
      <c r="L3" s="132">
        <v>-0.28820764835507789</v>
      </c>
      <c r="M3" s="2">
        <v>-7843.4800000000214</v>
      </c>
      <c r="N3">
        <v>2000</v>
      </c>
      <c r="P3" s="132">
        <v>0</v>
      </c>
      <c r="Q3" s="132">
        <v>-3.6999999999999998E-2</v>
      </c>
      <c r="R3" s="2">
        <v>3.2775510204081626</v>
      </c>
      <c r="S3" s="29">
        <v>43345</v>
      </c>
      <c r="T3" s="48"/>
      <c r="W3" s="885"/>
      <c r="X3" s="885"/>
      <c r="Y3" s="655"/>
    </row>
    <row r="4" spans="1:33" ht="21.95" customHeight="1" x14ac:dyDescent="0.25">
      <c r="A4" s="50"/>
      <c r="B4" s="50"/>
      <c r="C4" s="51"/>
      <c r="D4"/>
      <c r="E4" s="22" t="s">
        <v>916</v>
      </c>
      <c r="F4" s="2">
        <v>28.38</v>
      </c>
      <c r="G4" s="2">
        <v>52.386833333333328</v>
      </c>
      <c r="H4">
        <v>600</v>
      </c>
      <c r="I4" s="2">
        <v>17028</v>
      </c>
      <c r="J4" s="2">
        <v>31432.1</v>
      </c>
      <c r="K4" s="2">
        <v>-14404.099999999999</v>
      </c>
      <c r="L4" s="132">
        <v>-0.45826082253492445</v>
      </c>
      <c r="M4" s="2">
        <v>-14404.099999999999</v>
      </c>
      <c r="N4">
        <v>600</v>
      </c>
      <c r="O4" t="s">
        <v>1404</v>
      </c>
      <c r="P4" s="132">
        <v>8.8090204369274144E-2</v>
      </c>
      <c r="Q4" s="132">
        <v>-6.0999999999999999E-2</v>
      </c>
      <c r="R4" s="2">
        <v>10.099644128113878</v>
      </c>
      <c r="S4" s="29">
        <v>43471</v>
      </c>
      <c r="T4" s="48"/>
      <c r="W4" s="885"/>
      <c r="X4" s="885"/>
      <c r="Y4" s="655"/>
    </row>
    <row r="5" spans="1:33" ht="21.95" customHeight="1" x14ac:dyDescent="0.25">
      <c r="A5" s="50"/>
      <c r="B5" s="50"/>
      <c r="C5" s="51"/>
      <c r="D5"/>
      <c r="E5" s="22" t="s">
        <v>1390</v>
      </c>
      <c r="F5" s="2">
        <v>21.84</v>
      </c>
      <c r="G5" s="2">
        <v>23.203357142857143</v>
      </c>
      <c r="H5">
        <v>700</v>
      </c>
      <c r="I5" s="2">
        <v>15288</v>
      </c>
      <c r="J5" s="2">
        <v>16242.35</v>
      </c>
      <c r="K5" s="2">
        <v>-954.35000000000036</v>
      </c>
      <c r="L5" s="132">
        <v>-5.8756891705941595E-2</v>
      </c>
      <c r="M5" s="2">
        <v>-954.35000000000036</v>
      </c>
      <c r="N5">
        <v>500</v>
      </c>
      <c r="Q5" s="132">
        <v>-9.2999999999999992E-3</v>
      </c>
      <c r="W5" s="885"/>
      <c r="X5" s="885"/>
      <c r="Y5" s="655"/>
    </row>
    <row r="6" spans="1:33" ht="21.95" customHeight="1" x14ac:dyDescent="0.25">
      <c r="A6" s="50"/>
      <c r="B6" s="51"/>
      <c r="C6" s="51"/>
      <c r="D6"/>
      <c r="E6" s="22" t="s">
        <v>221</v>
      </c>
      <c r="F6" s="2">
        <v>20.54</v>
      </c>
      <c r="G6" s="2">
        <v>10.497399999999955</v>
      </c>
      <c r="H6">
        <v>600</v>
      </c>
      <c r="I6" s="2">
        <v>12324</v>
      </c>
      <c r="J6" s="2">
        <v>6298.4399999999723</v>
      </c>
      <c r="K6" s="2">
        <v>6025.5600000000268</v>
      </c>
      <c r="L6" s="132">
        <v>0.95667498618706426</v>
      </c>
      <c r="M6" s="2">
        <v>7477.8200000000252</v>
      </c>
      <c r="N6">
        <v>300</v>
      </c>
      <c r="P6" s="132">
        <v>4.8685491723466411E-3</v>
      </c>
      <c r="Q6" s="132">
        <v>-2.0400000000000001E-2</v>
      </c>
      <c r="R6" s="2">
        <v>11.737142857142857</v>
      </c>
      <c r="S6" s="29">
        <v>43421</v>
      </c>
      <c r="W6" s="885"/>
      <c r="X6" s="885"/>
      <c r="Y6" s="655"/>
    </row>
    <row r="7" spans="1:33" ht="21.95" customHeight="1" x14ac:dyDescent="0.25">
      <c r="A7" s="50"/>
      <c r="B7" s="50"/>
      <c r="C7" s="51"/>
      <c r="D7"/>
      <c r="E7" s="22" t="s">
        <v>1236</v>
      </c>
      <c r="F7" s="2">
        <v>38.01</v>
      </c>
      <c r="G7" s="2">
        <v>44.17983333333337</v>
      </c>
      <c r="H7">
        <v>300</v>
      </c>
      <c r="I7" s="2">
        <v>11403</v>
      </c>
      <c r="J7" s="2">
        <v>13253.950000000012</v>
      </c>
      <c r="K7" s="2">
        <v>-1850.9500000000116</v>
      </c>
      <c r="L7" s="132">
        <v>-0.13965270730612458</v>
      </c>
      <c r="M7" s="2">
        <v>-1850.9500000000116</v>
      </c>
      <c r="N7">
        <v>300</v>
      </c>
      <c r="O7" t="s">
        <v>1397</v>
      </c>
      <c r="P7" s="132">
        <v>4.7882136279926338E-2</v>
      </c>
      <c r="Q7" s="132">
        <v>-1.44E-2</v>
      </c>
      <c r="R7" s="2">
        <v>8.2630434782608706</v>
      </c>
      <c r="S7" s="29">
        <v>43423</v>
      </c>
      <c r="W7" s="885"/>
      <c r="X7" s="885"/>
      <c r="Y7" s="655"/>
      <c r="AC7"/>
      <c r="AD7"/>
      <c r="AE7"/>
      <c r="AF7"/>
      <c r="AG7"/>
    </row>
    <row r="8" spans="1:33" ht="21.95" customHeight="1" x14ac:dyDescent="0.25">
      <c r="A8" s="50"/>
      <c r="B8" s="50"/>
      <c r="C8" s="51"/>
      <c r="D8"/>
      <c r="E8" s="22" t="s">
        <v>1114</v>
      </c>
      <c r="F8" s="2">
        <v>51.29</v>
      </c>
      <c r="G8" s="2">
        <v>44.071299999999994</v>
      </c>
      <c r="H8">
        <v>200</v>
      </c>
      <c r="I8" s="2">
        <v>10258</v>
      </c>
      <c r="J8" s="2">
        <v>8814.2599999999984</v>
      </c>
      <c r="K8" s="2">
        <v>1443.7400000000052</v>
      </c>
      <c r="L8" s="132">
        <v>0.16379593976125068</v>
      </c>
      <c r="M8" s="2">
        <v>1443.7400000000052</v>
      </c>
      <c r="N8">
        <v>200</v>
      </c>
      <c r="P8" s="132">
        <v>2.5346071358939366E-2</v>
      </c>
      <c r="Q8" s="132">
        <v>-9.7000000000000003E-3</v>
      </c>
      <c r="S8" s="29">
        <v>43421</v>
      </c>
      <c r="W8" s="885"/>
      <c r="X8" s="885"/>
      <c r="Y8" s="655"/>
    </row>
    <row r="9" spans="1:33" ht="21.95" customHeight="1" x14ac:dyDescent="0.25">
      <c r="A9" s="51"/>
      <c r="B9" s="51"/>
      <c r="C9" s="51"/>
      <c r="D9"/>
      <c r="E9" s="22" t="s">
        <v>1385</v>
      </c>
      <c r="F9" s="2">
        <v>182.34</v>
      </c>
      <c r="G9" s="2">
        <v>229.60275000000001</v>
      </c>
      <c r="H9">
        <v>40</v>
      </c>
      <c r="I9" s="2">
        <v>7293.6</v>
      </c>
      <c r="J9" s="2">
        <v>9184.11</v>
      </c>
      <c r="K9" s="2">
        <v>-1890.5100000000002</v>
      </c>
      <c r="L9" s="132">
        <v>-0.20584574879874046</v>
      </c>
      <c r="M9" s="2">
        <v>-1890.5100000000002</v>
      </c>
      <c r="N9">
        <v>40</v>
      </c>
      <c r="Q9" s="132">
        <v>-3.7000000000000002E-3</v>
      </c>
      <c r="S9" s="29">
        <v>43631</v>
      </c>
      <c r="T9" s="48"/>
      <c r="W9" s="885"/>
      <c r="X9" s="655"/>
      <c r="Y9" s="885"/>
    </row>
    <row r="10" spans="1:33" ht="21.95" customHeight="1" x14ac:dyDescent="0.25">
      <c r="A10" s="51"/>
      <c r="B10" s="51"/>
      <c r="C10" s="51"/>
      <c r="D10"/>
      <c r="E10" s="22" t="s">
        <v>799</v>
      </c>
      <c r="F10" s="2">
        <v>17.11</v>
      </c>
      <c r="G10" s="2">
        <v>25.271224999999994</v>
      </c>
      <c r="H10">
        <v>400</v>
      </c>
      <c r="I10" s="2">
        <v>6844</v>
      </c>
      <c r="J10" s="2">
        <v>10108.489999999998</v>
      </c>
      <c r="K10" s="2">
        <v>-3264.489999999998</v>
      </c>
      <c r="L10" s="132">
        <v>-0.32294536572722521</v>
      </c>
      <c r="M10" s="2">
        <v>-3264.489999999998</v>
      </c>
      <c r="N10">
        <v>400</v>
      </c>
      <c r="O10" t="s">
        <v>1391</v>
      </c>
      <c r="P10" s="132">
        <v>6.078316773816482E-2</v>
      </c>
      <c r="Q10" s="132">
        <v>-1.1000000000000001E-3</v>
      </c>
      <c r="R10" s="2">
        <v>10.064705882352941</v>
      </c>
      <c r="S10" s="29">
        <v>43324</v>
      </c>
      <c r="W10" s="885"/>
      <c r="X10" s="885"/>
      <c r="Y10" s="655"/>
    </row>
    <row r="11" spans="1:33" ht="21.95" customHeight="1" x14ac:dyDescent="0.25">
      <c r="A11" s="50"/>
      <c r="B11" s="50"/>
      <c r="C11" s="51"/>
      <c r="D11"/>
      <c r="E11" s="22" t="s">
        <v>1393</v>
      </c>
      <c r="F11" s="2">
        <v>66.849999999999994</v>
      </c>
      <c r="G11" s="2">
        <v>77.882700000000014</v>
      </c>
      <c r="H11">
        <v>100</v>
      </c>
      <c r="I11" s="2">
        <v>6684.9999999999991</v>
      </c>
      <c r="J11" s="2">
        <v>7788.2700000000013</v>
      </c>
      <c r="K11" s="2">
        <v>-1103.2700000000013</v>
      </c>
      <c r="L11" s="132">
        <v>-0.14165790348819465</v>
      </c>
      <c r="M11" s="2">
        <v>-1103.2700000000013</v>
      </c>
      <c r="N11">
        <v>66</v>
      </c>
      <c r="P11" s="132">
        <v>0</v>
      </c>
      <c r="Q11" s="132">
        <v>-2.4299999999999999E-2</v>
      </c>
      <c r="S11" s="29">
        <v>43436</v>
      </c>
      <c r="W11" s="885"/>
      <c r="X11" s="885"/>
      <c r="Y11" s="655"/>
      <c r="Z11" s="655"/>
    </row>
    <row r="12" spans="1:33" ht="21.95" customHeight="1" x14ac:dyDescent="0.25">
      <c r="A12" s="50"/>
      <c r="B12" s="51"/>
      <c r="C12" s="51"/>
      <c r="D12"/>
      <c r="E12" s="22" t="s">
        <v>269</v>
      </c>
      <c r="F12" s="2">
        <v>65.099999999999994</v>
      </c>
      <c r="G12" s="2">
        <v>36.440999999999988</v>
      </c>
      <c r="H12">
        <v>100</v>
      </c>
      <c r="I12" s="2">
        <v>6509.9999999999991</v>
      </c>
      <c r="J12" s="2">
        <v>3644.099999999999</v>
      </c>
      <c r="K12" s="2">
        <v>2865.9000000000005</v>
      </c>
      <c r="L12" s="132">
        <v>0.78644932905244136</v>
      </c>
      <c r="M12" s="2">
        <v>3063.109999999996</v>
      </c>
      <c r="N12">
        <v>100</v>
      </c>
      <c r="O12" t="s">
        <v>1400</v>
      </c>
      <c r="P12" s="132">
        <v>3.0721966205837177E-2</v>
      </c>
      <c r="Q12" s="132">
        <v>4.1999999999999997E-3</v>
      </c>
      <c r="R12" s="2">
        <v>9.601769911504423</v>
      </c>
      <c r="S12" s="29">
        <v>43324</v>
      </c>
      <c r="W12" s="885"/>
      <c r="X12" s="885"/>
      <c r="Y12" s="655"/>
    </row>
    <row r="13" spans="1:33" ht="21.95" customHeight="1" x14ac:dyDescent="0.25">
      <c r="A13" s="50"/>
      <c r="B13" s="51"/>
      <c r="C13" s="51"/>
      <c r="D13"/>
      <c r="E13" s="22" t="s">
        <v>709</v>
      </c>
      <c r="F13" s="2">
        <v>62.25</v>
      </c>
      <c r="G13" s="2">
        <v>51.96220000000001</v>
      </c>
      <c r="H13">
        <v>100</v>
      </c>
      <c r="I13" s="2">
        <v>6225</v>
      </c>
      <c r="J13" s="2">
        <v>5196.2200000000012</v>
      </c>
      <c r="K13" s="2">
        <v>1028.7799999999988</v>
      </c>
      <c r="L13" s="132">
        <v>0.19798622845068123</v>
      </c>
      <c r="M13" s="2">
        <v>2069.4999999999927</v>
      </c>
      <c r="N13">
        <v>100</v>
      </c>
      <c r="O13" t="s">
        <v>1388</v>
      </c>
      <c r="P13" s="132">
        <v>0</v>
      </c>
      <c r="Q13" s="132">
        <v>5.4199999999999998E-2</v>
      </c>
      <c r="R13" s="2">
        <v>18.201754385964911</v>
      </c>
      <c r="W13" s="885"/>
      <c r="X13" s="885"/>
      <c r="Y13" s="655"/>
    </row>
    <row r="14" spans="1:33" ht="21.95" customHeight="1" x14ac:dyDescent="0.25">
      <c r="A14" s="150"/>
      <c r="B14" s="50"/>
      <c r="C14" s="51"/>
      <c r="D14"/>
      <c r="E14" s="22" t="s">
        <v>14</v>
      </c>
      <c r="F14" s="2">
        <v>46.8</v>
      </c>
      <c r="G14" s="2">
        <v>47.352299999999957</v>
      </c>
      <c r="H14">
        <v>100</v>
      </c>
      <c r="I14" s="2">
        <v>4680</v>
      </c>
      <c r="J14" s="2">
        <v>4735.2299999999959</v>
      </c>
      <c r="K14" s="2">
        <v>-55.229999999995925</v>
      </c>
      <c r="L14" s="132">
        <v>-1.1663636190849449E-2</v>
      </c>
      <c r="M14" s="2">
        <v>-55.229999999995925</v>
      </c>
      <c r="N14">
        <v>100</v>
      </c>
      <c r="O14" t="s">
        <v>1401</v>
      </c>
      <c r="P14" s="132">
        <v>5.9829059829059832E-2</v>
      </c>
      <c r="Q14" s="132">
        <v>-7.3000000000000001E-3</v>
      </c>
      <c r="R14" s="2">
        <v>11.744040150564615</v>
      </c>
      <c r="S14" s="29">
        <v>43426</v>
      </c>
      <c r="W14" s="885"/>
      <c r="X14" s="885"/>
      <c r="Y14" s="655"/>
      <c r="Z14" s="885"/>
      <c r="AC14"/>
      <c r="AD14"/>
      <c r="AE14"/>
      <c r="AF14"/>
      <c r="AG14"/>
    </row>
    <row r="15" spans="1:33" ht="21.95" customHeight="1" x14ac:dyDescent="0.25">
      <c r="A15" s="50"/>
      <c r="B15" s="50"/>
      <c r="C15" s="51"/>
      <c r="D15"/>
      <c r="E15" s="22" t="s">
        <v>172</v>
      </c>
      <c r="F15" s="2">
        <v>51.57</v>
      </c>
      <c r="G15" s="2">
        <v>39.195</v>
      </c>
      <c r="H15">
        <v>80</v>
      </c>
      <c r="I15" s="2">
        <v>4125.6000000000004</v>
      </c>
      <c r="J15" s="2">
        <v>3135.6</v>
      </c>
      <c r="K15" s="2">
        <v>990.00000000000182</v>
      </c>
      <c r="L15" s="132">
        <v>0.31572904707233063</v>
      </c>
      <c r="M15" s="2">
        <v>2594.5800000000036</v>
      </c>
      <c r="N15">
        <v>80</v>
      </c>
      <c r="P15" s="132">
        <v>3.3352724452200888E-2</v>
      </c>
      <c r="Q15" s="132">
        <v>-2.2000000000000001E-3</v>
      </c>
      <c r="R15" s="2">
        <v>11.409292035398231</v>
      </c>
      <c r="T15" s="48"/>
      <c r="W15" s="885"/>
      <c r="X15" s="885"/>
      <c r="Y15" s="655"/>
    </row>
    <row r="16" spans="1:33" ht="21.95" customHeight="1" x14ac:dyDescent="0.25">
      <c r="A16" s="51"/>
      <c r="B16" s="51"/>
      <c r="C16" s="51"/>
      <c r="D16"/>
      <c r="E16" s="22" t="s">
        <v>893</v>
      </c>
      <c r="F16" s="2">
        <v>124.9</v>
      </c>
      <c r="G16" s="2">
        <v>117.68499999999999</v>
      </c>
      <c r="H16">
        <v>30</v>
      </c>
      <c r="I16" s="2">
        <v>3747</v>
      </c>
      <c r="J16" s="2">
        <v>3530.5499999999997</v>
      </c>
      <c r="K16" s="2">
        <v>216.45000000000027</v>
      </c>
      <c r="L16" s="132">
        <v>6.130772825763707E-2</v>
      </c>
      <c r="M16" s="2">
        <v>2618.1499999999828</v>
      </c>
      <c r="N16">
        <v>30</v>
      </c>
      <c r="O16" t="s">
        <v>1386</v>
      </c>
      <c r="P16" s="132">
        <v>4.1633306645316248E-3</v>
      </c>
      <c r="Q16" s="132">
        <v>-2.3199999999999998E-2</v>
      </c>
      <c r="R16" s="2">
        <v>14.48955916473318</v>
      </c>
      <c r="S16" s="29">
        <v>43324</v>
      </c>
      <c r="W16" s="885"/>
      <c r="X16" s="655"/>
      <c r="Y16" s="885"/>
      <c r="Z16" s="885"/>
    </row>
    <row r="17" spans="1:33" ht="21.95" customHeight="1" x14ac:dyDescent="0.25">
      <c r="A17" s="50"/>
      <c r="B17" s="50"/>
      <c r="C17" s="50"/>
      <c r="D17"/>
      <c r="E17" s="22" t="s">
        <v>1406</v>
      </c>
      <c r="F17" s="2">
        <v>36.47</v>
      </c>
      <c r="G17" s="2">
        <v>27.230799999999999</v>
      </c>
      <c r="H17">
        <v>100</v>
      </c>
      <c r="I17" s="2">
        <v>3647</v>
      </c>
      <c r="J17" s="2">
        <v>2723.08</v>
      </c>
      <c r="K17" s="2">
        <v>923.92000000000007</v>
      </c>
      <c r="L17" s="132">
        <v>0.33929227198613338</v>
      </c>
      <c r="M17" s="2">
        <v>923.92000000000007</v>
      </c>
      <c r="N17" s="29">
        <v>43770</v>
      </c>
      <c r="O17" t="s">
        <v>1403</v>
      </c>
      <c r="P17" s="132">
        <v>2.4129421442281328E-2</v>
      </c>
      <c r="Q17" s="132">
        <v>-5.4000000000000003E-3</v>
      </c>
      <c r="R17" s="2">
        <v>8.2886363636363622</v>
      </c>
      <c r="T17" s="48"/>
      <c r="W17" s="885"/>
      <c r="X17" s="885"/>
      <c r="Y17" s="655"/>
      <c r="Z17" s="655"/>
      <c r="AC17"/>
      <c r="AD17"/>
      <c r="AE17"/>
      <c r="AF17"/>
      <c r="AG17"/>
    </row>
    <row r="18" spans="1:33" ht="21.95" customHeight="1" x14ac:dyDescent="0.25">
      <c r="A18" s="50"/>
      <c r="B18" s="50"/>
      <c r="C18" s="51"/>
      <c r="D18"/>
      <c r="E18" s="22" t="s">
        <v>1392</v>
      </c>
      <c r="F18" s="2">
        <v>26.73</v>
      </c>
      <c r="G18" s="2">
        <v>29.122014925373136</v>
      </c>
      <c r="H18">
        <v>134</v>
      </c>
      <c r="I18" s="2">
        <v>3581.82</v>
      </c>
      <c r="J18" s="2">
        <v>3902.3500000000004</v>
      </c>
      <c r="K18" s="2">
        <v>-320.5300000000002</v>
      </c>
      <c r="L18" s="132">
        <v>-8.2137686265967999E-2</v>
      </c>
      <c r="M18" s="2">
        <v>-320.5300000000002</v>
      </c>
      <c r="N18">
        <v>66</v>
      </c>
      <c r="P18" s="132">
        <v>1.9453797231575011E-2</v>
      </c>
      <c r="Q18" s="132">
        <v>5.9999999999999995E-4</v>
      </c>
      <c r="T18" s="48"/>
      <c r="W18" s="885"/>
      <c r="X18" s="655"/>
      <c r="Y18" s="885"/>
      <c r="Z18" s="885"/>
    </row>
    <row r="19" spans="1:33" ht="21.95" customHeight="1" x14ac:dyDescent="0.25">
      <c r="A19" s="50"/>
      <c r="B19" s="50"/>
      <c r="C19" s="51"/>
      <c r="D19"/>
      <c r="E19" s="22" t="s">
        <v>1381</v>
      </c>
      <c r="F19" s="2">
        <v>50.48</v>
      </c>
      <c r="G19" s="2">
        <v>51.972121212121223</v>
      </c>
      <c r="H19">
        <v>66</v>
      </c>
      <c r="I19" s="2">
        <v>3331.68</v>
      </c>
      <c r="J19" s="2">
        <v>3430.1600000000008</v>
      </c>
      <c r="K19" s="2">
        <v>-98.480000000000928</v>
      </c>
      <c r="L19" s="132">
        <v>-2.8710031018961482E-2</v>
      </c>
      <c r="M19" s="2">
        <v>-98.480000000000928</v>
      </c>
      <c r="N19">
        <v>66</v>
      </c>
      <c r="Q19" s="132">
        <v>-3.2000000000000002E-3</v>
      </c>
      <c r="W19" s="885"/>
      <c r="X19" s="885"/>
      <c r="Y19" s="655"/>
    </row>
    <row r="20" spans="1:33" ht="21.95" customHeight="1" x14ac:dyDescent="0.25">
      <c r="A20" s="50"/>
      <c r="B20" s="51"/>
      <c r="C20" s="51"/>
      <c r="D20"/>
      <c r="E20" s="22" t="s">
        <v>199</v>
      </c>
      <c r="F20" s="2">
        <v>218.72</v>
      </c>
      <c r="G20" s="2">
        <v>218.72</v>
      </c>
      <c r="H20">
        <v>0</v>
      </c>
      <c r="I20" s="2">
        <v>0</v>
      </c>
      <c r="J20" s="2">
        <v>0</v>
      </c>
      <c r="K20" s="2">
        <v>0</v>
      </c>
      <c r="L20" s="132">
        <v>0</v>
      </c>
      <c r="M20" s="2">
        <v>363.09999999999945</v>
      </c>
      <c r="N20">
        <v>0</v>
      </c>
      <c r="P20" s="132">
        <v>0</v>
      </c>
      <c r="Q20" s="132">
        <v>9.7000000000000003E-3</v>
      </c>
      <c r="T20" s="48"/>
      <c r="W20" s="885"/>
      <c r="X20" s="655"/>
      <c r="Y20" s="885"/>
    </row>
    <row r="21" spans="1:33" ht="21.95" customHeight="1" x14ac:dyDescent="0.25">
      <c r="A21" s="50"/>
      <c r="B21" s="50"/>
      <c r="C21" s="51"/>
      <c r="D21"/>
      <c r="E21" s="22" t="s">
        <v>1195</v>
      </c>
      <c r="F21" s="2">
        <v>83.85</v>
      </c>
      <c r="G21" s="2">
        <v>83.85</v>
      </c>
      <c r="H21">
        <v>0</v>
      </c>
      <c r="I21" s="2">
        <v>0</v>
      </c>
      <c r="J21" s="2">
        <v>0</v>
      </c>
      <c r="K21" s="2">
        <v>1957.6999999999971</v>
      </c>
      <c r="L21" s="132">
        <v>0</v>
      </c>
      <c r="M21" s="2">
        <v>1957.6999999999971</v>
      </c>
      <c r="N21">
        <v>0</v>
      </c>
      <c r="O21" t="s">
        <v>1387</v>
      </c>
      <c r="P21" s="132">
        <v>1.8127608825283244E-2</v>
      </c>
      <c r="Q21" s="132">
        <v>-2.3099999999999999E-2</v>
      </c>
      <c r="R21" s="2">
        <v>12.919876733436054</v>
      </c>
      <c r="S21" s="29">
        <v>43359</v>
      </c>
      <c r="W21" s="885"/>
      <c r="X21" s="655"/>
      <c r="Y21" s="885"/>
    </row>
    <row r="22" spans="1:33" ht="21.95" customHeight="1" x14ac:dyDescent="0.25">
      <c r="A22" s="50"/>
      <c r="B22" s="50"/>
      <c r="C22" s="51"/>
      <c r="D22"/>
      <c r="E22" s="22" t="s">
        <v>209</v>
      </c>
      <c r="F22" s="2">
        <v>16.45</v>
      </c>
      <c r="G22" s="2">
        <v>16.45</v>
      </c>
      <c r="H22">
        <v>0</v>
      </c>
      <c r="I22" s="2">
        <v>0</v>
      </c>
      <c r="J22" s="2">
        <v>0</v>
      </c>
      <c r="K22" s="2">
        <v>973.83000000000175</v>
      </c>
      <c r="L22" s="132">
        <v>0</v>
      </c>
      <c r="M22" s="2">
        <v>2131.6999999999971</v>
      </c>
      <c r="N22">
        <v>0</v>
      </c>
      <c r="P22" s="132">
        <v>8.9969604863221891E-2</v>
      </c>
      <c r="Q22" s="132">
        <v>1.47E-2</v>
      </c>
      <c r="R22" s="2">
        <v>4.1124999999999998</v>
      </c>
      <c r="W22" s="885"/>
      <c r="X22" s="655"/>
      <c r="Y22" s="885"/>
    </row>
    <row r="23" spans="1:33" ht="21.95" customHeight="1" x14ac:dyDescent="0.25">
      <c r="A23" s="50"/>
      <c r="B23" s="50"/>
      <c r="C23" s="51"/>
      <c r="D23"/>
      <c r="E23" s="22" t="s">
        <v>220</v>
      </c>
      <c r="F23" s="2">
        <v>118.24</v>
      </c>
      <c r="G23" s="2">
        <v>118.24</v>
      </c>
      <c r="H23">
        <v>0</v>
      </c>
      <c r="I23" s="2">
        <v>0</v>
      </c>
      <c r="J23" s="2">
        <v>0</v>
      </c>
      <c r="K23" s="2">
        <v>0</v>
      </c>
      <c r="L23" s="132">
        <v>0</v>
      </c>
      <c r="M23" s="2">
        <v>231.53999999999996</v>
      </c>
      <c r="N23">
        <v>0</v>
      </c>
      <c r="P23" s="132">
        <v>1.6199999999999999E-2</v>
      </c>
      <c r="Q23" s="132">
        <v>9.4999999999999998E-3</v>
      </c>
      <c r="W23" s="885"/>
      <c r="X23" s="655"/>
      <c r="Y23" s="885"/>
    </row>
    <row r="24" spans="1:33" ht="21.95" customHeight="1" x14ac:dyDescent="0.25">
      <c r="A24" s="50"/>
      <c r="B24" s="50"/>
      <c r="C24" s="51"/>
      <c r="D24"/>
      <c r="E24" s="22" t="s">
        <v>260</v>
      </c>
      <c r="F24" s="2">
        <v>158.71</v>
      </c>
      <c r="G24" s="2">
        <v>158.71</v>
      </c>
      <c r="H24">
        <v>0</v>
      </c>
      <c r="I24" s="2">
        <v>0</v>
      </c>
      <c r="J24" s="2">
        <v>0</v>
      </c>
      <c r="K24" s="2">
        <v>0</v>
      </c>
      <c r="L24" s="132">
        <v>0</v>
      </c>
      <c r="M24" s="2">
        <v>1857.7799999999988</v>
      </c>
      <c r="N24">
        <v>0</v>
      </c>
      <c r="P24" s="132">
        <v>1.49E-2</v>
      </c>
      <c r="Q24" s="132">
        <v>9.4000000000000004E-3</v>
      </c>
      <c r="T24" s="48"/>
      <c r="W24" s="885"/>
      <c r="X24" s="655"/>
      <c r="Y24" s="885"/>
      <c r="AC24"/>
      <c r="AD24"/>
      <c r="AE24"/>
      <c r="AF24"/>
      <c r="AG24"/>
    </row>
    <row r="25" spans="1:33" ht="21.95" customHeight="1" x14ac:dyDescent="0.25">
      <c r="A25" s="50"/>
      <c r="B25" s="51"/>
      <c r="C25" s="51"/>
      <c r="D25"/>
      <c r="E25" s="22" t="s">
        <v>23</v>
      </c>
      <c r="F25" s="2">
        <v>34.630000000000003</v>
      </c>
      <c r="G25" s="2">
        <v>34.630000000000003</v>
      </c>
      <c r="H25">
        <v>0</v>
      </c>
      <c r="I25" s="2">
        <v>0</v>
      </c>
      <c r="J25" s="2">
        <v>0</v>
      </c>
      <c r="K25" s="2">
        <v>0</v>
      </c>
      <c r="L25" s="132">
        <v>0</v>
      </c>
      <c r="M25" s="2">
        <v>171.89999999999964</v>
      </c>
      <c r="N25">
        <v>0</v>
      </c>
      <c r="P25" s="132">
        <v>0</v>
      </c>
      <c r="Q25" s="132">
        <v>1.14E-2</v>
      </c>
      <c r="T25" s="48"/>
      <c r="W25" s="885"/>
      <c r="X25" s="655"/>
      <c r="Y25" s="885"/>
    </row>
    <row r="26" spans="1:33" ht="21.95" customHeight="1" x14ac:dyDescent="0.25">
      <c r="A26" s="50"/>
      <c r="B26" s="50"/>
      <c r="C26" s="51"/>
      <c r="D26"/>
      <c r="E26" s="22" t="s">
        <v>318</v>
      </c>
      <c r="F26" s="2">
        <v>6.08</v>
      </c>
      <c r="G26" s="2">
        <v>6.08</v>
      </c>
      <c r="H26">
        <v>0</v>
      </c>
      <c r="I26" s="2">
        <v>0</v>
      </c>
      <c r="J26" s="2">
        <v>0</v>
      </c>
      <c r="K26" s="2">
        <v>-1184.9399999999987</v>
      </c>
      <c r="L26" s="132">
        <v>0</v>
      </c>
      <c r="M26" s="2">
        <v>98.479999999995925</v>
      </c>
      <c r="N26">
        <v>0</v>
      </c>
      <c r="P26" s="132">
        <v>0</v>
      </c>
      <c r="Q26" s="132">
        <v>2.06E-2</v>
      </c>
      <c r="R26" s="2">
        <v>19</v>
      </c>
      <c r="T26" s="48"/>
      <c r="W26" s="885"/>
      <c r="X26" s="655"/>
      <c r="Y26" s="885"/>
    </row>
    <row r="27" spans="1:33" ht="21.95" customHeight="1" x14ac:dyDescent="0.25">
      <c r="A27" s="50"/>
      <c r="B27" s="51"/>
      <c r="C27" s="51"/>
      <c r="D27"/>
      <c r="E27" s="22" t="s">
        <v>1346</v>
      </c>
      <c r="F27" s="2">
        <v>55.93</v>
      </c>
      <c r="G27" s="2">
        <v>55.93</v>
      </c>
      <c r="H27">
        <v>0</v>
      </c>
      <c r="I27" s="2">
        <v>0</v>
      </c>
      <c r="J27" s="2">
        <v>0</v>
      </c>
      <c r="K27" s="2">
        <v>0</v>
      </c>
      <c r="L27" s="132">
        <v>0</v>
      </c>
      <c r="M27" s="2">
        <v>264.92000000000007</v>
      </c>
      <c r="N27">
        <v>0</v>
      </c>
      <c r="P27" s="132">
        <v>3.4200000000000001E-2</v>
      </c>
      <c r="Q27" s="132">
        <v>0</v>
      </c>
      <c r="T27" s="48"/>
      <c r="W27" s="885"/>
      <c r="X27" s="655"/>
      <c r="Y27" s="885"/>
    </row>
    <row r="28" spans="1:33" ht="21.95" customHeight="1" x14ac:dyDescent="0.25">
      <c r="A28" s="50"/>
      <c r="B28" s="50"/>
      <c r="C28" s="51"/>
      <c r="D28"/>
      <c r="E28" s="22" t="s">
        <v>292</v>
      </c>
      <c r="F28" s="2">
        <v>50.52</v>
      </c>
      <c r="G28" s="2">
        <v>50.52</v>
      </c>
      <c r="H28">
        <v>0</v>
      </c>
      <c r="I28" s="2">
        <v>0</v>
      </c>
      <c r="J28" s="2">
        <v>0</v>
      </c>
      <c r="K28" s="2">
        <v>0</v>
      </c>
      <c r="L28" s="132">
        <v>0</v>
      </c>
      <c r="M28" s="2">
        <v>910.79999999999927</v>
      </c>
      <c r="N28">
        <v>0</v>
      </c>
      <c r="P28" s="132">
        <v>2.87E-2</v>
      </c>
      <c r="Q28" s="132">
        <v>2.0400000000000001E-2</v>
      </c>
      <c r="W28" s="885"/>
      <c r="X28" s="655"/>
      <c r="Y28" s="885"/>
    </row>
    <row r="29" spans="1:33" ht="21.95" customHeight="1" x14ac:dyDescent="0.25">
      <c r="A29" s="50"/>
      <c r="B29" s="50"/>
      <c r="C29" s="51"/>
      <c r="D29"/>
      <c r="E29" s="22" t="s">
        <v>670</v>
      </c>
      <c r="F29" s="2">
        <v>17.440000000000001</v>
      </c>
      <c r="G29" s="2">
        <v>17.440000000000001</v>
      </c>
      <c r="H29">
        <v>0</v>
      </c>
      <c r="I29" s="2">
        <v>0</v>
      </c>
      <c r="J29" s="2">
        <v>0</v>
      </c>
      <c r="K29" s="2">
        <v>0</v>
      </c>
      <c r="L29" s="132">
        <v>0</v>
      </c>
      <c r="M29" s="2">
        <v>557.94000000000005</v>
      </c>
      <c r="N29">
        <v>0</v>
      </c>
      <c r="P29" s="132">
        <v>4.0599999999999997E-2</v>
      </c>
      <c r="Q29" s="132">
        <v>5.4999999999999997E-3</v>
      </c>
      <c r="W29" s="885"/>
      <c r="X29" s="655"/>
      <c r="Y29" s="885"/>
    </row>
    <row r="30" spans="1:33" ht="21.95" customHeight="1" x14ac:dyDescent="0.25">
      <c r="A30" s="50"/>
      <c r="B30" s="50"/>
      <c r="C30" s="51"/>
      <c r="D30"/>
      <c r="E30" s="22" t="s">
        <v>242</v>
      </c>
      <c r="F30" s="2">
        <v>89.61</v>
      </c>
      <c r="G30" s="2">
        <v>89.61</v>
      </c>
      <c r="H30">
        <v>0</v>
      </c>
      <c r="I30" s="2">
        <v>0</v>
      </c>
      <c r="J30" s="2">
        <v>0</v>
      </c>
      <c r="K30" s="2">
        <v>0</v>
      </c>
      <c r="L30" s="132">
        <v>0</v>
      </c>
      <c r="M30" s="2">
        <v>329.74000000000069</v>
      </c>
      <c r="N30">
        <v>0</v>
      </c>
      <c r="P30" s="132">
        <v>0</v>
      </c>
      <c r="Q30" s="132">
        <v>5.0000000000000001E-4</v>
      </c>
      <c r="T30" s="48"/>
      <c r="W30" s="885"/>
      <c r="X30" s="655"/>
      <c r="Y30" s="885"/>
    </row>
    <row r="31" spans="1:33" ht="21.95" customHeight="1" x14ac:dyDescent="0.25">
      <c r="A31" s="150"/>
      <c r="B31" s="50"/>
      <c r="C31" s="51"/>
      <c r="D31"/>
      <c r="E31" s="22" t="s">
        <v>649</v>
      </c>
      <c r="F31" s="2">
        <v>26.77</v>
      </c>
      <c r="G31" s="2">
        <v>26.77</v>
      </c>
      <c r="H31">
        <v>0</v>
      </c>
      <c r="I31" s="2">
        <v>0</v>
      </c>
      <c r="J31" s="2">
        <v>0</v>
      </c>
      <c r="K31" s="2">
        <v>0</v>
      </c>
      <c r="L31" s="132">
        <v>0</v>
      </c>
      <c r="M31" s="2">
        <v>309.26000000000022</v>
      </c>
      <c r="N31">
        <v>0</v>
      </c>
      <c r="P31" s="132">
        <v>8.8000000000000005E-3</v>
      </c>
      <c r="Q31" s="132">
        <v>6.0000000000000001E-3</v>
      </c>
      <c r="V31" s="2"/>
      <c r="W31" s="2"/>
      <c r="X31" s="655"/>
      <c r="Y31" s="885"/>
    </row>
    <row r="32" spans="1:33" ht="21.95" customHeight="1" x14ac:dyDescent="0.25">
      <c r="A32" s="50"/>
      <c r="B32" s="50"/>
      <c r="C32" s="51"/>
      <c r="D32"/>
      <c r="E32" s="22" t="s">
        <v>62</v>
      </c>
      <c r="F32" s="2">
        <v>239.96</v>
      </c>
      <c r="G32" s="2">
        <v>239.96</v>
      </c>
      <c r="H32">
        <v>0</v>
      </c>
      <c r="I32" s="2">
        <v>0</v>
      </c>
      <c r="J32" s="2">
        <v>0</v>
      </c>
      <c r="K32" s="2">
        <v>0</v>
      </c>
      <c r="L32" s="132">
        <v>0</v>
      </c>
      <c r="M32" s="2">
        <v>1659.3600000000079</v>
      </c>
      <c r="N32">
        <v>0</v>
      </c>
      <c r="P32" s="132">
        <v>0</v>
      </c>
      <c r="W32" s="885"/>
      <c r="X32" s="655"/>
      <c r="Y32" s="885"/>
    </row>
    <row r="33" spans="1:33" ht="21.95" customHeight="1" x14ac:dyDescent="0.25">
      <c r="A33" s="50"/>
      <c r="B33" s="50"/>
      <c r="C33" s="51"/>
      <c r="D33"/>
      <c r="E33" s="22" t="s">
        <v>1371</v>
      </c>
      <c r="F33" s="2">
        <v>32.79</v>
      </c>
      <c r="G33" s="2">
        <v>32.79</v>
      </c>
      <c r="H33">
        <v>0</v>
      </c>
      <c r="I33" s="2">
        <v>0</v>
      </c>
      <c r="J33" s="2">
        <v>0</v>
      </c>
      <c r="K33" s="2">
        <v>0</v>
      </c>
      <c r="L33" s="132">
        <v>0</v>
      </c>
      <c r="M33" s="2">
        <v>937.36999999999534</v>
      </c>
      <c r="N33">
        <v>0</v>
      </c>
      <c r="P33" s="132">
        <v>0</v>
      </c>
      <c r="Q33" s="132">
        <v>1.9099999999999999E-2</v>
      </c>
      <c r="W33" s="885"/>
      <c r="X33" s="655"/>
      <c r="Y33" s="885"/>
      <c r="AC33"/>
      <c r="AD33"/>
      <c r="AE33"/>
      <c r="AF33"/>
      <c r="AG33"/>
    </row>
    <row r="34" spans="1:33" ht="21.95" customHeight="1" x14ac:dyDescent="0.25">
      <c r="A34" s="50"/>
      <c r="B34" s="50"/>
      <c r="C34" s="51"/>
      <c r="D34"/>
      <c r="E34" s="22" t="s">
        <v>658</v>
      </c>
      <c r="F34" s="2">
        <v>287.57</v>
      </c>
      <c r="G34" s="2">
        <v>287.57</v>
      </c>
      <c r="H34">
        <v>0</v>
      </c>
      <c r="I34" s="2">
        <v>0</v>
      </c>
      <c r="J34" s="2">
        <v>0</v>
      </c>
      <c r="K34" s="2">
        <v>1550.08</v>
      </c>
      <c r="L34" s="132">
        <v>0</v>
      </c>
      <c r="M34" s="2">
        <v>1693.1100000000001</v>
      </c>
      <c r="N34">
        <v>0</v>
      </c>
      <c r="O34" t="s">
        <v>1345</v>
      </c>
      <c r="P34" s="132">
        <v>1.7387070974023717E-3</v>
      </c>
      <c r="Q34" s="132">
        <v>1.23E-2</v>
      </c>
      <c r="R34" s="2">
        <v>41.919825072886297</v>
      </c>
      <c r="T34" s="48"/>
      <c r="W34" s="885"/>
      <c r="X34" s="655"/>
      <c r="Y34" s="885"/>
    </row>
    <row r="35" spans="1:33" ht="21.95" customHeight="1" x14ac:dyDescent="0.25">
      <c r="A35" s="50"/>
      <c r="B35" s="50"/>
      <c r="C35" s="51"/>
      <c r="D35"/>
      <c r="E35" s="22" t="s">
        <v>10</v>
      </c>
      <c r="F35" s="2">
        <v>21.3</v>
      </c>
      <c r="G35" s="2">
        <v>21.3</v>
      </c>
      <c r="H35">
        <v>0</v>
      </c>
      <c r="I35" s="2">
        <v>0</v>
      </c>
      <c r="J35" s="2">
        <v>0</v>
      </c>
      <c r="K35" s="2">
        <v>0</v>
      </c>
      <c r="L35" s="132">
        <v>0</v>
      </c>
      <c r="M35" s="2">
        <v>1128.3800000000047</v>
      </c>
      <c r="N35">
        <v>0</v>
      </c>
      <c r="P35" s="132">
        <v>1.2500000000000001E-2</v>
      </c>
      <c r="Q35" s="132">
        <v>-8.0000000000000004E-4</v>
      </c>
      <c r="W35" s="885"/>
      <c r="X35" s="885"/>
      <c r="Y35" s="655"/>
    </row>
    <row r="36" spans="1:33" ht="21.95" customHeight="1" x14ac:dyDescent="0.25">
      <c r="A36" s="51"/>
      <c r="B36" s="51"/>
      <c r="C36" s="51"/>
      <c r="D36"/>
      <c r="E36" s="22" t="s">
        <v>712</v>
      </c>
      <c r="F36" s="2">
        <v>277.44</v>
      </c>
      <c r="G36" s="2">
        <v>277.44</v>
      </c>
      <c r="H36">
        <v>0</v>
      </c>
      <c r="I36" s="2">
        <v>0</v>
      </c>
      <c r="J36" s="2">
        <v>0</v>
      </c>
      <c r="K36" s="2">
        <v>0</v>
      </c>
      <c r="L36" s="132">
        <v>0</v>
      </c>
      <c r="M36" s="2">
        <v>843.18000000000029</v>
      </c>
      <c r="N36">
        <v>0</v>
      </c>
      <c r="P36" s="132">
        <v>2.8E-3</v>
      </c>
      <c r="Q36" s="132">
        <v>1.3899999999999999E-2</v>
      </c>
      <c r="T36" s="48"/>
      <c r="W36" s="885"/>
      <c r="X36" s="885"/>
      <c r="Y36" s="655"/>
      <c r="Z36" s="655"/>
    </row>
    <row r="37" spans="1:33" ht="21.95" customHeight="1" x14ac:dyDescent="0.25">
      <c r="A37" s="50"/>
      <c r="B37" s="50"/>
      <c r="C37" s="51"/>
      <c r="D37"/>
      <c r="E37" s="22" t="s">
        <v>1323</v>
      </c>
      <c r="F37" s="2">
        <v>47.77</v>
      </c>
      <c r="G37" s="2">
        <v>47.77</v>
      </c>
      <c r="H37">
        <v>0</v>
      </c>
      <c r="I37" s="2">
        <v>0</v>
      </c>
      <c r="J37" s="2">
        <v>0</v>
      </c>
      <c r="K37" s="2">
        <v>229.9399999999996</v>
      </c>
      <c r="L37" s="132">
        <v>0</v>
      </c>
      <c r="M37" s="2">
        <v>229.9399999999996</v>
      </c>
      <c r="N37">
        <v>0</v>
      </c>
      <c r="O37" t="s">
        <v>1344</v>
      </c>
      <c r="P37" s="132">
        <v>2.4182541343939708E-2</v>
      </c>
      <c r="Q37" s="132">
        <v>2.4500000000000001E-2</v>
      </c>
      <c r="W37" s="885"/>
      <c r="X37" s="885"/>
      <c r="Y37" s="655"/>
      <c r="Z37" s="885"/>
    </row>
    <row r="38" spans="1:33" ht="21.95" customHeight="1" x14ac:dyDescent="0.25">
      <c r="A38" s="50"/>
      <c r="B38" s="50"/>
      <c r="C38" s="51"/>
      <c r="D38"/>
      <c r="E38" s="22" t="s">
        <v>656</v>
      </c>
      <c r="F38" s="2">
        <v>161.22</v>
      </c>
      <c r="G38" s="2">
        <v>161.22</v>
      </c>
      <c r="H38">
        <v>0</v>
      </c>
      <c r="I38" s="2">
        <v>0</v>
      </c>
      <c r="J38" s="2">
        <v>0</v>
      </c>
      <c r="K38" s="2">
        <v>2714.0600000000013</v>
      </c>
      <c r="L38" s="132">
        <v>0</v>
      </c>
      <c r="M38" s="2">
        <v>2714.0600000000013</v>
      </c>
      <c r="N38">
        <v>0</v>
      </c>
      <c r="P38" s="132">
        <v>2.8E-3</v>
      </c>
      <c r="Q38" s="132">
        <v>1.29E-2</v>
      </c>
      <c r="R38" s="2">
        <v>24.098654708520179</v>
      </c>
      <c r="T38" s="48"/>
      <c r="W38" s="885"/>
      <c r="X38" s="885"/>
      <c r="Y38" s="655"/>
      <c r="Z38" s="655"/>
    </row>
    <row r="39" spans="1:33" ht="21.95" customHeight="1" x14ac:dyDescent="0.25">
      <c r="A39" s="50"/>
      <c r="B39" s="50"/>
      <c r="C39" s="51"/>
      <c r="D39"/>
      <c r="E39" s="22" t="s">
        <v>710</v>
      </c>
      <c r="F39" s="2">
        <v>1147.26</v>
      </c>
      <c r="G39" s="2">
        <v>1147.26</v>
      </c>
      <c r="H39">
        <v>0</v>
      </c>
      <c r="I39" s="2">
        <v>0</v>
      </c>
      <c r="J39" s="2">
        <v>0</v>
      </c>
      <c r="K39" s="2">
        <v>0</v>
      </c>
      <c r="L39" s="132">
        <v>0</v>
      </c>
      <c r="M39" s="2">
        <v>559.89000000000033</v>
      </c>
      <c r="N39">
        <v>0</v>
      </c>
      <c r="P39" s="132">
        <v>0</v>
      </c>
      <c r="Q39" s="132">
        <v>-8.0000000000000004E-4</v>
      </c>
      <c r="T39" s="48"/>
      <c r="W39" s="885"/>
      <c r="X39" s="885"/>
      <c r="Y39" s="655"/>
    </row>
    <row r="40" spans="1:33" ht="21.95" customHeight="1" x14ac:dyDescent="0.25">
      <c r="A40" s="50"/>
      <c r="B40" s="51"/>
      <c r="C40" s="51"/>
      <c r="D40"/>
      <c r="E40" s="22" t="s">
        <v>798</v>
      </c>
      <c r="F40" s="2">
        <v>843.29</v>
      </c>
      <c r="G40" s="2">
        <v>843.29</v>
      </c>
      <c r="H40">
        <v>0</v>
      </c>
      <c r="I40" s="2">
        <v>0</v>
      </c>
      <c r="J40" s="2">
        <v>0</v>
      </c>
      <c r="K40" s="2">
        <v>0</v>
      </c>
      <c r="L40" s="132">
        <v>0</v>
      </c>
      <c r="M40" s="2">
        <v>1264.8599999999997</v>
      </c>
      <c r="N40">
        <v>0</v>
      </c>
      <c r="P40" s="132">
        <v>0</v>
      </c>
      <c r="Q40" s="132">
        <v>1.7899999999999999E-2</v>
      </c>
      <c r="W40" s="885"/>
      <c r="X40" s="885"/>
      <c r="Y40" s="655"/>
      <c r="Z40" s="655"/>
    </row>
    <row r="41" spans="1:33" ht="21.95" customHeight="1" x14ac:dyDescent="0.25">
      <c r="A41" s="50"/>
      <c r="B41" s="50"/>
      <c r="C41" s="51"/>
      <c r="D41"/>
      <c r="E41" s="22" t="s">
        <v>1280</v>
      </c>
      <c r="F41" s="2">
        <v>30.69</v>
      </c>
      <c r="G41" s="2">
        <v>30.69</v>
      </c>
      <c r="H41">
        <v>0</v>
      </c>
      <c r="I41" s="2">
        <v>0</v>
      </c>
      <c r="J41" s="2">
        <v>0</v>
      </c>
      <c r="K41" s="2">
        <v>863.92000000000007</v>
      </c>
      <c r="L41" s="132">
        <v>0</v>
      </c>
      <c r="M41" s="2">
        <v>863.92000000000007</v>
      </c>
      <c r="N41">
        <v>0</v>
      </c>
      <c r="P41" s="132">
        <v>0</v>
      </c>
      <c r="Q41" s="132">
        <v>-5.1000000000000004E-3</v>
      </c>
      <c r="W41" s="885"/>
      <c r="X41" s="885"/>
      <c r="Y41" s="885"/>
      <c r="Z41" s="655"/>
      <c r="AC41"/>
      <c r="AD41"/>
      <c r="AE41"/>
      <c r="AF41"/>
      <c r="AG41"/>
    </row>
    <row r="42" spans="1:33" ht="21.95" customHeight="1" x14ac:dyDescent="0.25">
      <c r="A42" s="51"/>
      <c r="B42" s="51"/>
      <c r="C42" s="51"/>
      <c r="D42" s="703"/>
      <c r="E42" s="22" t="s">
        <v>1309</v>
      </c>
      <c r="F42" s="2">
        <v>35.64</v>
      </c>
      <c r="G42" s="2">
        <v>35.64</v>
      </c>
      <c r="H42">
        <v>0</v>
      </c>
      <c r="I42" s="2">
        <v>0</v>
      </c>
      <c r="J42" s="2">
        <v>0</v>
      </c>
      <c r="K42" s="2">
        <v>593.93000000000029</v>
      </c>
      <c r="L42" s="132">
        <v>0</v>
      </c>
      <c r="M42" s="2">
        <v>593.93000000000029</v>
      </c>
      <c r="N42">
        <v>0</v>
      </c>
      <c r="O42" t="s">
        <v>1349</v>
      </c>
      <c r="P42" s="132">
        <v>0</v>
      </c>
      <c r="Q42" s="132">
        <v>-4.4000000000000003E-3</v>
      </c>
      <c r="R42" s="2">
        <v>8.1</v>
      </c>
      <c r="W42" s="885"/>
      <c r="X42" s="885"/>
      <c r="Y42" s="655"/>
    </row>
    <row r="43" spans="1:33" ht="21.95" customHeight="1" x14ac:dyDescent="0.25">
      <c r="A43" s="50"/>
      <c r="B43" s="51"/>
      <c r="C43" s="51"/>
      <c r="D43"/>
      <c r="E43" s="22" t="s">
        <v>1315</v>
      </c>
      <c r="F43" s="2">
        <v>80.13</v>
      </c>
      <c r="G43" s="2">
        <v>80.13</v>
      </c>
      <c r="H43">
        <v>0</v>
      </c>
      <c r="I43" s="2">
        <v>0</v>
      </c>
      <c r="J43" s="2">
        <v>0</v>
      </c>
      <c r="K43" s="2">
        <v>117.11999999999898</v>
      </c>
      <c r="L43" s="132">
        <v>0</v>
      </c>
      <c r="M43" s="2">
        <v>117.11999999999898</v>
      </c>
      <c r="N43">
        <v>0</v>
      </c>
      <c r="O43" t="s">
        <v>1350</v>
      </c>
      <c r="P43" s="132">
        <v>1.0982153999750405E-2</v>
      </c>
      <c r="Q43" s="132">
        <v>8.6E-3</v>
      </c>
      <c r="R43" s="2">
        <v>18.211363636363632</v>
      </c>
      <c r="S43" s="29">
        <v>43436</v>
      </c>
      <c r="T43" s="48"/>
      <c r="W43" s="885"/>
      <c r="X43" s="885"/>
      <c r="Y43" s="655"/>
    </row>
    <row r="44" spans="1:33" ht="21.95" customHeight="1" x14ac:dyDescent="0.25">
      <c r="A44" s="50"/>
      <c r="B44" s="50"/>
      <c r="C44" s="51"/>
      <c r="D44"/>
      <c r="E44" s="22" t="s">
        <v>261</v>
      </c>
      <c r="F44" s="2">
        <v>32.270000000000003</v>
      </c>
      <c r="G44" s="2">
        <v>32.270000000000003</v>
      </c>
      <c r="H44">
        <v>0</v>
      </c>
      <c r="I44" s="2">
        <v>0</v>
      </c>
      <c r="J44" s="2">
        <v>0</v>
      </c>
      <c r="K44" s="2">
        <v>0</v>
      </c>
      <c r="L44" s="132">
        <v>0</v>
      </c>
      <c r="M44" s="2">
        <v>98.449999999999818</v>
      </c>
      <c r="N44">
        <v>0</v>
      </c>
      <c r="P44" s="132">
        <v>1.11E-2</v>
      </c>
      <c r="Q44" s="132">
        <v>3.0999999999999999E-3</v>
      </c>
      <c r="T44" s="48"/>
      <c r="W44" s="885"/>
      <c r="X44" s="885"/>
      <c r="Y44" s="655"/>
    </row>
    <row r="45" spans="1:33" ht="21.95" customHeight="1" x14ac:dyDescent="0.25">
      <c r="A45" s="50"/>
      <c r="B45" s="50"/>
      <c r="C45" s="51"/>
      <c r="D45"/>
      <c r="E45" s="22" t="s">
        <v>1281</v>
      </c>
      <c r="F45" s="2">
        <v>145.66999999999999</v>
      </c>
      <c r="G45" s="2">
        <v>145.66999999999999</v>
      </c>
      <c r="H45">
        <v>0</v>
      </c>
      <c r="I45" s="2">
        <v>0</v>
      </c>
      <c r="J45" s="2">
        <v>0</v>
      </c>
      <c r="K45" s="2">
        <v>173.36000000000058</v>
      </c>
      <c r="L45" s="132">
        <v>0</v>
      </c>
      <c r="M45" s="2">
        <v>173.36000000000058</v>
      </c>
      <c r="N45">
        <v>0</v>
      </c>
      <c r="O45" t="s">
        <v>1343</v>
      </c>
      <c r="P45" s="132">
        <v>0</v>
      </c>
      <c r="Q45" s="132">
        <v>4.1999999999999997E-3</v>
      </c>
      <c r="W45" s="885"/>
      <c r="X45" s="885"/>
      <c r="Y45" s="655"/>
      <c r="Z45" s="655"/>
    </row>
    <row r="46" spans="1:33" ht="21.95" customHeight="1" x14ac:dyDescent="0.25">
      <c r="A46" s="50"/>
      <c r="B46" s="51"/>
      <c r="C46" s="51"/>
      <c r="D46"/>
      <c r="E46" s="22" t="s">
        <v>1329</v>
      </c>
      <c r="F46" s="2">
        <v>47.7</v>
      </c>
      <c r="G46" s="2">
        <v>47.7</v>
      </c>
      <c r="H46">
        <v>0</v>
      </c>
      <c r="I46" s="2">
        <v>0</v>
      </c>
      <c r="J46" s="2">
        <v>0</v>
      </c>
      <c r="K46" s="2">
        <v>-0.63999999999987267</v>
      </c>
      <c r="L46" s="132">
        <v>0</v>
      </c>
      <c r="M46" s="2">
        <v>-0.63999999999987267</v>
      </c>
      <c r="N46">
        <v>0</v>
      </c>
      <c r="P46" s="132">
        <v>1.8448637316561843E-2</v>
      </c>
      <c r="Q46" s="132">
        <v>1.2699999999999999E-2</v>
      </c>
      <c r="R46" s="2">
        <v>10.84090909090909</v>
      </c>
      <c r="W46" s="885"/>
      <c r="X46" s="885"/>
      <c r="Y46" s="655"/>
    </row>
    <row r="47" spans="1:33" ht="21.95" customHeight="1" x14ac:dyDescent="0.25">
      <c r="A47" s="50"/>
      <c r="B47" s="50"/>
      <c r="C47" s="51"/>
      <c r="D47"/>
      <c r="E47" s="22" t="s">
        <v>1314</v>
      </c>
      <c r="F47" s="2">
        <v>25.83</v>
      </c>
      <c r="G47" s="2">
        <v>25.83</v>
      </c>
      <c r="H47">
        <v>0</v>
      </c>
      <c r="I47" s="2">
        <v>0</v>
      </c>
      <c r="J47" s="2">
        <v>0</v>
      </c>
      <c r="K47" s="2">
        <v>718.7599999999984</v>
      </c>
      <c r="L47" s="132">
        <v>0</v>
      </c>
      <c r="M47" s="2">
        <v>718.7599999999984</v>
      </c>
      <c r="N47">
        <v>0</v>
      </c>
      <c r="O47" t="s">
        <v>1355</v>
      </c>
      <c r="P47" s="132">
        <v>1.2388695315524586E-2</v>
      </c>
      <c r="Q47" s="132">
        <v>-8.8999999999999999E-3</v>
      </c>
      <c r="T47" s="48"/>
      <c r="W47" s="885"/>
      <c r="X47" s="885"/>
      <c r="Y47" s="655"/>
    </row>
    <row r="48" spans="1:33" ht="21.95" customHeight="1" x14ac:dyDescent="0.25">
      <c r="A48" s="51"/>
      <c r="B48" s="150"/>
      <c r="C48" s="270"/>
      <c r="D48"/>
      <c r="E48" s="22" t="s">
        <v>1327</v>
      </c>
      <c r="F48" s="2">
        <v>13.55</v>
      </c>
      <c r="G48" s="2">
        <v>13.55</v>
      </c>
      <c r="H48">
        <v>0</v>
      </c>
      <c r="I48" s="2">
        <v>0</v>
      </c>
      <c r="J48" s="2">
        <v>0</v>
      </c>
      <c r="K48" s="2">
        <v>450.96000000000004</v>
      </c>
      <c r="L48" s="132">
        <v>0</v>
      </c>
      <c r="M48" s="2">
        <v>450.96000000000004</v>
      </c>
      <c r="N48">
        <v>0</v>
      </c>
      <c r="O48" t="s">
        <v>1373</v>
      </c>
      <c r="P48" s="132">
        <v>8.5254612546125458E-2</v>
      </c>
      <c r="Q48" s="132">
        <v>3.7900000000000003E-2</v>
      </c>
      <c r="W48" s="885"/>
      <c r="X48" s="885"/>
      <c r="Y48" s="655"/>
      <c r="AC48"/>
      <c r="AD48"/>
      <c r="AE48"/>
      <c r="AF48"/>
      <c r="AG48"/>
    </row>
    <row r="49" spans="1:33" ht="21.95" customHeight="1" x14ac:dyDescent="0.25">
      <c r="A49" s="50"/>
      <c r="B49" s="50"/>
      <c r="C49" s="51"/>
      <c r="D49"/>
      <c r="E49" s="22" t="s">
        <v>938</v>
      </c>
      <c r="F49" s="2">
        <v>52.28</v>
      </c>
      <c r="G49" s="2">
        <v>52.28</v>
      </c>
      <c r="H49">
        <v>0</v>
      </c>
      <c r="I49" s="2">
        <v>0</v>
      </c>
      <c r="J49" s="2">
        <v>0</v>
      </c>
      <c r="K49" s="2">
        <v>86.249999999996362</v>
      </c>
      <c r="L49" s="132">
        <v>0</v>
      </c>
      <c r="M49" s="2">
        <v>86.249999999996362</v>
      </c>
      <c r="N49">
        <v>0</v>
      </c>
      <c r="O49" t="s">
        <v>1357</v>
      </c>
      <c r="P49" s="132">
        <v>6.6947207345065029E-3</v>
      </c>
      <c r="Q49" s="132">
        <v>0</v>
      </c>
      <c r="R49" s="2">
        <v>25.195180722891564</v>
      </c>
      <c r="S49" s="29">
        <v>43425</v>
      </c>
      <c r="W49" s="885"/>
      <c r="X49" s="885"/>
      <c r="Y49" s="655"/>
    </row>
    <row r="50" spans="1:33" ht="21.95" customHeight="1" x14ac:dyDescent="0.25">
      <c r="A50" s="51"/>
      <c r="B50" s="50"/>
      <c r="C50" s="51"/>
      <c r="D50"/>
      <c r="E50" s="22" t="s">
        <v>1366</v>
      </c>
      <c r="F50" s="2">
        <v>54.18</v>
      </c>
      <c r="G50" s="2">
        <v>54.18</v>
      </c>
      <c r="H50">
        <v>0</v>
      </c>
      <c r="I50" s="2">
        <v>0</v>
      </c>
      <c r="J50" s="2">
        <v>0</v>
      </c>
      <c r="K50" s="2">
        <v>469.9399999999996</v>
      </c>
      <c r="L50" s="132">
        <v>0</v>
      </c>
      <c r="M50" s="2">
        <v>469.9399999999996</v>
      </c>
      <c r="N50">
        <v>0</v>
      </c>
      <c r="P50" s="132">
        <v>6.275378368401625E-3</v>
      </c>
      <c r="Q50" s="132">
        <v>-8.6999999999999994E-3</v>
      </c>
      <c r="W50" s="885"/>
      <c r="X50" s="885"/>
      <c r="Y50" s="655"/>
    </row>
    <row r="51" spans="1:33" ht="21.95" customHeight="1" x14ac:dyDescent="0.25">
      <c r="A51" s="50"/>
      <c r="B51" s="51"/>
      <c r="C51" s="51"/>
      <c r="D51"/>
      <c r="E51" s="22" t="s">
        <v>1295</v>
      </c>
      <c r="F51" s="2">
        <v>89.35</v>
      </c>
      <c r="G51" s="2">
        <v>89.35</v>
      </c>
      <c r="H51">
        <v>0</v>
      </c>
      <c r="I51" s="2">
        <v>0</v>
      </c>
      <c r="J51" s="2">
        <v>0</v>
      </c>
      <c r="K51" s="2">
        <v>74.930000000000291</v>
      </c>
      <c r="L51" s="132">
        <v>0</v>
      </c>
      <c r="M51" s="2">
        <v>74.930000000000291</v>
      </c>
      <c r="N51">
        <v>0</v>
      </c>
      <c r="O51" t="s">
        <v>1354</v>
      </c>
      <c r="P51" s="132">
        <v>2.0145495243424735E-2</v>
      </c>
      <c r="Q51" s="132">
        <v>-6.9999999999999999E-4</v>
      </c>
      <c r="T51" s="48"/>
      <c r="W51" s="885"/>
      <c r="X51" s="885"/>
      <c r="Y51" s="885"/>
      <c r="Z51" s="655"/>
    </row>
    <row r="52" spans="1:33" ht="21.95" customHeight="1" x14ac:dyDescent="0.25">
      <c r="A52" s="50"/>
      <c r="B52" s="50"/>
      <c r="C52" s="51"/>
      <c r="D52"/>
      <c r="E52" s="22" t="s">
        <v>1321</v>
      </c>
      <c r="F52" s="2">
        <v>133.75</v>
      </c>
      <c r="G52" s="2">
        <v>133.75</v>
      </c>
      <c r="H52">
        <v>0</v>
      </c>
      <c r="I52" s="2">
        <v>0</v>
      </c>
      <c r="J52" s="2">
        <v>0</v>
      </c>
      <c r="K52" s="2">
        <v>94.199999999999818</v>
      </c>
      <c r="L52" s="132">
        <v>0</v>
      </c>
      <c r="M52" s="2">
        <v>94.199999999999818</v>
      </c>
      <c r="N52">
        <v>0</v>
      </c>
      <c r="O52" t="s">
        <v>1339</v>
      </c>
      <c r="P52" s="132">
        <v>6.5794392523364489E-3</v>
      </c>
      <c r="Q52" s="132">
        <v>3.9100000000000003E-2</v>
      </c>
      <c r="R52" s="2">
        <v>30.39772727272727</v>
      </c>
      <c r="W52" s="885"/>
      <c r="X52" s="885"/>
      <c r="Y52" s="655"/>
    </row>
    <row r="53" spans="1:33" ht="21.95" customHeight="1" x14ac:dyDescent="0.25">
      <c r="A53" s="50"/>
      <c r="B53" s="51"/>
      <c r="C53" s="51"/>
      <c r="D53"/>
      <c r="E53" s="22" t="s">
        <v>46</v>
      </c>
      <c r="F53" s="2">
        <v>11.51</v>
      </c>
      <c r="G53" s="2">
        <v>11.51</v>
      </c>
      <c r="H53">
        <v>0</v>
      </c>
      <c r="I53" s="2">
        <v>0</v>
      </c>
      <c r="J53" s="2">
        <v>0</v>
      </c>
      <c r="K53" s="2">
        <v>470.39999999999964</v>
      </c>
      <c r="L53" s="132">
        <v>0</v>
      </c>
      <c r="M53" s="2">
        <v>470.39999999999964</v>
      </c>
      <c r="N53">
        <v>0</v>
      </c>
      <c r="O53" t="s">
        <v>1372</v>
      </c>
      <c r="P53" s="132">
        <v>2.1720243266724587E-2</v>
      </c>
      <c r="Q53" s="132">
        <v>4.7E-2</v>
      </c>
      <c r="R53" s="2">
        <v>8.5259259259259252</v>
      </c>
      <c r="S53" s="29">
        <v>43461</v>
      </c>
      <c r="W53" s="885"/>
      <c r="X53" s="885"/>
      <c r="Y53" s="655"/>
    </row>
    <row r="54" spans="1:33" ht="21.95" customHeight="1" x14ac:dyDescent="0.25">
      <c r="A54" s="50"/>
      <c r="B54" s="50"/>
      <c r="C54" s="51"/>
      <c r="D54"/>
      <c r="E54" s="22" t="s">
        <v>1016</v>
      </c>
      <c r="F54" s="2">
        <v>60.56</v>
      </c>
      <c r="G54" s="2">
        <v>60.56</v>
      </c>
      <c r="H54">
        <v>0</v>
      </c>
      <c r="I54" s="2">
        <v>0</v>
      </c>
      <c r="J54" s="2">
        <v>0</v>
      </c>
      <c r="K54" s="2">
        <v>458.44000000000051</v>
      </c>
      <c r="L54" s="132">
        <v>0</v>
      </c>
      <c r="M54" s="2">
        <v>458.44000000000051</v>
      </c>
      <c r="N54">
        <v>0</v>
      </c>
      <c r="P54" s="132">
        <v>2.4768824306472918E-2</v>
      </c>
      <c r="Q54" s="132">
        <v>4.1999999999999997E-3</v>
      </c>
      <c r="W54" s="885"/>
      <c r="X54" s="885"/>
      <c r="Y54" s="655"/>
    </row>
    <row r="55" spans="1:33" ht="21.95" customHeight="1" x14ac:dyDescent="0.25">
      <c r="A55" s="50"/>
      <c r="B55" s="50"/>
      <c r="C55" s="51"/>
      <c r="D55"/>
      <c r="E55" s="22" t="s">
        <v>194</v>
      </c>
      <c r="F55" s="2">
        <v>9.16</v>
      </c>
      <c r="G55" s="2">
        <v>9.16</v>
      </c>
      <c r="H55">
        <v>0</v>
      </c>
      <c r="I55" s="2">
        <v>0</v>
      </c>
      <c r="J55" s="2">
        <v>0</v>
      </c>
      <c r="K55" s="2">
        <v>0</v>
      </c>
      <c r="L55" s="132">
        <v>0</v>
      </c>
      <c r="M55" s="2">
        <v>495.20999999999913</v>
      </c>
      <c r="N55">
        <v>0</v>
      </c>
      <c r="P55" s="132">
        <v>5.1499999999999997E-2</v>
      </c>
      <c r="Q55" s="132">
        <v>-2.0500000000000001E-2</v>
      </c>
      <c r="W55" s="885"/>
      <c r="X55" s="885"/>
      <c r="Y55" s="655"/>
    </row>
    <row r="56" spans="1:33" ht="21.95" customHeight="1" x14ac:dyDescent="0.25">
      <c r="A56" s="51"/>
      <c r="B56" s="50"/>
      <c r="C56" s="51"/>
      <c r="D56"/>
      <c r="E56" s="22" t="s">
        <v>264</v>
      </c>
      <c r="F56" s="2">
        <v>131.74</v>
      </c>
      <c r="G56" s="2">
        <v>131.74</v>
      </c>
      <c r="H56">
        <v>0</v>
      </c>
      <c r="I56" s="2">
        <v>0</v>
      </c>
      <c r="J56" s="2">
        <v>0</v>
      </c>
      <c r="K56" s="2">
        <v>765.82999999999993</v>
      </c>
      <c r="L56" s="132">
        <v>0</v>
      </c>
      <c r="M56" s="2">
        <v>920.60999999999967</v>
      </c>
      <c r="N56">
        <v>0</v>
      </c>
      <c r="P56" s="132">
        <v>2.5700000000000001E-2</v>
      </c>
      <c r="Q56" s="132">
        <v>1.49E-2</v>
      </c>
      <c r="R56" s="2">
        <v>16.224137931034484</v>
      </c>
      <c r="T56" s="48"/>
      <c r="W56" s="885"/>
      <c r="X56" s="885"/>
      <c r="Y56" s="655"/>
    </row>
    <row r="57" spans="1:33" ht="21.95" customHeight="1" x14ac:dyDescent="0.25">
      <c r="A57" s="50"/>
      <c r="B57" s="50"/>
      <c r="C57" s="51"/>
      <c r="D57"/>
      <c r="E57" s="22" t="s">
        <v>803</v>
      </c>
      <c r="F57" s="2">
        <v>103.62</v>
      </c>
      <c r="G57" s="2">
        <v>103.62</v>
      </c>
      <c r="H57">
        <v>0</v>
      </c>
      <c r="I57" s="2">
        <v>0</v>
      </c>
      <c r="J57" s="2">
        <v>0</v>
      </c>
      <c r="K57" s="2">
        <v>695.89000000000033</v>
      </c>
      <c r="L57" s="132">
        <v>0</v>
      </c>
      <c r="M57" s="2">
        <v>1673.0599999999986</v>
      </c>
      <c r="N57">
        <v>0</v>
      </c>
      <c r="O57" t="s">
        <v>1352</v>
      </c>
      <c r="P57" s="132">
        <v>6.5624396834587919E-3</v>
      </c>
      <c r="Q57" s="132">
        <v>2.1000000000000001E-2</v>
      </c>
      <c r="R57" s="2">
        <v>21.814736842105265</v>
      </c>
      <c r="T57" s="48"/>
      <c r="W57" s="885"/>
      <c r="X57" s="885"/>
      <c r="Y57" s="655"/>
    </row>
    <row r="58" spans="1:33" ht="21.95" customHeight="1" x14ac:dyDescent="0.25">
      <c r="A58" s="51"/>
      <c r="B58" s="51"/>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T58" s="48"/>
      <c r="W58" s="885"/>
      <c r="X58" s="885"/>
      <c r="Y58" s="655"/>
      <c r="AC58"/>
      <c r="AD58"/>
      <c r="AE58"/>
      <c r="AF58"/>
      <c r="AG58"/>
    </row>
    <row r="59" spans="1:33" ht="21.95" customHeight="1" x14ac:dyDescent="0.25">
      <c r="A59" s="50"/>
      <c r="B59" s="50"/>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T59" s="48"/>
      <c r="W59" s="885"/>
      <c r="X59" s="885"/>
      <c r="Y59" s="655"/>
      <c r="Z59" s="885"/>
    </row>
    <row r="60" spans="1:33" ht="21.95" customHeight="1" x14ac:dyDescent="0.25">
      <c r="A60" s="50"/>
      <c r="B60" s="51"/>
      <c r="C60" s="51"/>
      <c r="D60"/>
      <c r="E60" s="22" t="s">
        <v>17</v>
      </c>
      <c r="F60" s="2">
        <v>0</v>
      </c>
      <c r="G60" s="2">
        <v>0</v>
      </c>
      <c r="H60">
        <v>0</v>
      </c>
      <c r="I60" s="2">
        <v>0</v>
      </c>
      <c r="J60" s="2">
        <v>0</v>
      </c>
      <c r="K60" s="2">
        <v>-20818.210000000079</v>
      </c>
      <c r="M60" s="2">
        <v>-20818.210000000079</v>
      </c>
      <c r="N60">
        <v>0</v>
      </c>
      <c r="P60" s="132">
        <v>0</v>
      </c>
      <c r="Q60" s="132">
        <v>0</v>
      </c>
      <c r="W60" s="885"/>
      <c r="X60" s="885"/>
      <c r="Y60" s="655"/>
      <c r="Z60" s="885"/>
      <c r="AC60"/>
      <c r="AD60"/>
      <c r="AE60"/>
      <c r="AF60"/>
      <c r="AG60"/>
    </row>
    <row r="61" spans="1:33" ht="21.95" customHeight="1" x14ac:dyDescent="0.25">
      <c r="A61" s="50"/>
      <c r="B61" s="51"/>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V61" s="2"/>
      <c r="W61" s="885"/>
      <c r="X61" s="885"/>
      <c r="Y61" s="655"/>
    </row>
    <row r="62" spans="1:33" ht="21.95" customHeight="1" x14ac:dyDescent="0.25">
      <c r="A62" s="50"/>
      <c r="B62" s="50"/>
      <c r="C62" s="51"/>
      <c r="D62"/>
      <c r="E62" s="22" t="s">
        <v>300</v>
      </c>
      <c r="F62" s="2">
        <v>219.7</v>
      </c>
      <c r="G62" s="2">
        <v>219.7</v>
      </c>
      <c r="H62">
        <v>0</v>
      </c>
      <c r="I62" s="2">
        <v>0</v>
      </c>
      <c r="J62" s="2">
        <v>0</v>
      </c>
      <c r="K62" s="2">
        <v>0</v>
      </c>
      <c r="L62" s="132">
        <v>0</v>
      </c>
      <c r="M62" s="2">
        <v>720.56000000000131</v>
      </c>
      <c r="N62">
        <v>0</v>
      </c>
      <c r="P62" s="132">
        <v>0</v>
      </c>
      <c r="Q62" s="132">
        <v>1.83E-2</v>
      </c>
      <c r="T62" s="48"/>
      <c r="W62" s="885"/>
      <c r="X62" s="885"/>
      <c r="Y62" s="655"/>
      <c r="AC62"/>
      <c r="AD62"/>
      <c r="AE62"/>
      <c r="AF62"/>
      <c r="AG62"/>
    </row>
    <row r="63" spans="1:33" ht="21.95" customHeight="1" x14ac:dyDescent="0.25">
      <c r="A63" s="51"/>
      <c r="B63" s="150"/>
      <c r="C63" s="270"/>
      <c r="D63"/>
      <c r="E63" s="22" t="s">
        <v>668</v>
      </c>
      <c r="F63" s="2">
        <v>55.19</v>
      </c>
      <c r="G63" s="2">
        <v>55.19</v>
      </c>
      <c r="H63">
        <v>0</v>
      </c>
      <c r="I63" s="2">
        <v>0</v>
      </c>
      <c r="J63" s="2">
        <v>0</v>
      </c>
      <c r="K63" s="2">
        <v>0</v>
      </c>
      <c r="L63" s="132">
        <v>0</v>
      </c>
      <c r="M63" s="2">
        <v>329.55999999999949</v>
      </c>
      <c r="N63">
        <v>0</v>
      </c>
      <c r="P63" s="132">
        <v>1.78E-2</v>
      </c>
      <c r="Q63" s="132">
        <v>2.1499999999999998E-2</v>
      </c>
      <c r="T63" s="48"/>
      <c r="W63" s="885"/>
      <c r="X63" s="885"/>
      <c r="Y63" s="655"/>
      <c r="Z63" s="885"/>
      <c r="AC63"/>
      <c r="AD63"/>
      <c r="AE63" s="2"/>
      <c r="AF63"/>
      <c r="AG63"/>
    </row>
    <row r="64" spans="1:33"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T64" s="48"/>
      <c r="W64" s="885"/>
      <c r="X64" s="885"/>
      <c r="Y64" s="655"/>
    </row>
    <row r="65" spans="1:33" ht="21.95" customHeight="1" x14ac:dyDescent="0.25">
      <c r="A65" s="58"/>
      <c r="B65" s="59"/>
      <c r="C65" s="58"/>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W65" s="885"/>
      <c r="X65" s="885"/>
      <c r="Y65" s="655"/>
      <c r="Z65" s="655"/>
    </row>
    <row r="66" spans="1:33" ht="21.95" customHeight="1" x14ac:dyDescent="0.25">
      <c r="A66" s="50"/>
      <c r="B66" s="51"/>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W66" s="885"/>
      <c r="X66" s="885"/>
      <c r="Y66" s="655"/>
    </row>
    <row r="67" spans="1:33" ht="21.95" customHeight="1" x14ac:dyDescent="0.25">
      <c r="A67" s="50"/>
      <c r="B67" s="51"/>
      <c r="C67" s="51"/>
      <c r="D67"/>
      <c r="E67" s="22" t="s">
        <v>757</v>
      </c>
      <c r="F67" s="2">
        <v>9.34</v>
      </c>
      <c r="G67" s="2">
        <v>9.34</v>
      </c>
      <c r="H67">
        <v>0</v>
      </c>
      <c r="I67" s="2">
        <v>0</v>
      </c>
      <c r="J67" s="2">
        <v>0</v>
      </c>
      <c r="K67" s="2">
        <v>-353.91000000000349</v>
      </c>
      <c r="L67" s="132">
        <v>0</v>
      </c>
      <c r="M67" s="2">
        <v>-353.91000000000349</v>
      </c>
      <c r="N67">
        <v>0</v>
      </c>
      <c r="P67" s="132">
        <v>1.7130620985010708E-2</v>
      </c>
      <c r="Q67" s="132">
        <v>6.2E-2</v>
      </c>
      <c r="R67" s="2">
        <v>9.8315789473684205</v>
      </c>
      <c r="S67" s="29">
        <v>43337</v>
      </c>
      <c r="T67" s="48"/>
      <c r="W67" s="885"/>
      <c r="X67" s="885"/>
      <c r="Y67" s="655"/>
    </row>
    <row r="68" spans="1:33" ht="21.95" customHeight="1" x14ac:dyDescent="0.25">
      <c r="A68" s="51"/>
      <c r="B68" s="51"/>
      <c r="C68" s="51"/>
      <c r="D68"/>
      <c r="E68" s="22" t="s">
        <v>1322</v>
      </c>
      <c r="F68" s="2">
        <v>131.84</v>
      </c>
      <c r="G68" s="2">
        <v>131.84</v>
      </c>
      <c r="H68">
        <v>0</v>
      </c>
      <c r="I68" s="2">
        <v>0</v>
      </c>
      <c r="J68" s="2">
        <v>0</v>
      </c>
      <c r="K68" s="2">
        <v>567.85999999999967</v>
      </c>
      <c r="L68" s="132">
        <v>0</v>
      </c>
      <c r="M68" s="2">
        <v>1715.6899999999996</v>
      </c>
      <c r="N68">
        <v>0</v>
      </c>
      <c r="O68" t="s">
        <v>1367</v>
      </c>
      <c r="P68" s="132">
        <v>8.7621359223300967E-3</v>
      </c>
      <c r="Q68" s="132">
        <v>-2.4299999999999999E-2</v>
      </c>
      <c r="W68" s="885"/>
      <c r="X68" s="885"/>
      <c r="Y68" s="655"/>
      <c r="Z68" s="655"/>
    </row>
    <row r="69" spans="1:33" ht="21.95" customHeight="1" x14ac:dyDescent="0.25">
      <c r="A69" s="50"/>
      <c r="B69" s="50"/>
      <c r="C69" s="51"/>
      <c r="D69"/>
      <c r="E69" s="22" t="s">
        <v>1326</v>
      </c>
      <c r="F69" s="2">
        <v>155.31</v>
      </c>
      <c r="G69" s="2">
        <v>155.31</v>
      </c>
      <c r="H69">
        <v>0</v>
      </c>
      <c r="I69" s="2">
        <v>0</v>
      </c>
      <c r="J69" s="2">
        <v>0</v>
      </c>
      <c r="K69" s="2">
        <v>186.67000000000007</v>
      </c>
      <c r="L69" s="132">
        <v>0</v>
      </c>
      <c r="M69" s="2">
        <v>444.12000000000035</v>
      </c>
      <c r="N69">
        <v>0</v>
      </c>
      <c r="P69" s="132">
        <v>7.4380271714635246E-3</v>
      </c>
      <c r="Q69" s="132">
        <v>-1.26E-2</v>
      </c>
      <c r="W69" s="885"/>
      <c r="X69" s="885"/>
      <c r="Y69" s="655"/>
    </row>
    <row r="70" spans="1:33" ht="21.95" customHeight="1" x14ac:dyDescent="0.25">
      <c r="A70" s="50"/>
      <c r="B70" s="51"/>
      <c r="C70" s="51"/>
      <c r="D70"/>
      <c r="E70" s="22" t="s">
        <v>896</v>
      </c>
      <c r="F70" s="2">
        <v>30.8</v>
      </c>
      <c r="G70" s="2">
        <v>30.8</v>
      </c>
      <c r="H70">
        <v>0</v>
      </c>
      <c r="I70" s="2">
        <v>0</v>
      </c>
      <c r="J70" s="2">
        <v>0</v>
      </c>
      <c r="K70" s="2">
        <v>284.59000000000015</v>
      </c>
      <c r="L70" s="132">
        <v>0</v>
      </c>
      <c r="M70" s="2">
        <v>1368.8499999999985</v>
      </c>
      <c r="N70">
        <v>0</v>
      </c>
      <c r="P70" s="132">
        <v>8.5714285714285715E-2</v>
      </c>
      <c r="Q70" s="132">
        <v>-8.0000000000000002E-3</v>
      </c>
      <c r="T70" s="48"/>
      <c r="W70" s="885"/>
      <c r="X70" s="885"/>
      <c r="Y70" s="655"/>
    </row>
    <row r="71" spans="1:33" ht="21.95" customHeight="1" x14ac:dyDescent="0.25">
      <c r="A71" s="50"/>
      <c r="B71" s="50"/>
      <c r="C71" s="51"/>
      <c r="D71"/>
      <c r="E71" s="22" t="s">
        <v>193</v>
      </c>
      <c r="F71" s="2">
        <v>25.72</v>
      </c>
      <c r="G71" s="2">
        <v>25.72</v>
      </c>
      <c r="H71">
        <v>0</v>
      </c>
      <c r="I71" s="2">
        <v>0</v>
      </c>
      <c r="J71" s="2">
        <v>0</v>
      </c>
      <c r="K71" s="2">
        <v>0</v>
      </c>
      <c r="L71" s="132">
        <v>0</v>
      </c>
      <c r="M71" s="2">
        <v>7328.5800000000963</v>
      </c>
      <c r="N71">
        <v>0</v>
      </c>
      <c r="P71" s="132">
        <v>2.1772939346811824E-2</v>
      </c>
      <c r="Q71" s="132">
        <v>7.2700000000000001E-2</v>
      </c>
      <c r="R71" s="2">
        <v>12.395180722891565</v>
      </c>
      <c r="S71" s="29">
        <v>43358</v>
      </c>
      <c r="W71" s="885"/>
      <c r="X71" s="885"/>
      <c r="Y71" s="655"/>
      <c r="Z71" s="655"/>
      <c r="AC71"/>
      <c r="AD71"/>
      <c r="AE71"/>
      <c r="AF71"/>
      <c r="AG71"/>
    </row>
    <row r="72" spans="1:33" ht="21.95" customHeight="1" x14ac:dyDescent="0.25">
      <c r="A72" s="50"/>
      <c r="B72" s="50"/>
      <c r="C72" s="51"/>
      <c r="D72"/>
      <c r="E72" s="22" t="s">
        <v>919</v>
      </c>
      <c r="F72" s="2">
        <v>266.85000000000002</v>
      </c>
      <c r="G72" s="2">
        <v>266.85000000000002</v>
      </c>
      <c r="H72">
        <v>0</v>
      </c>
      <c r="I72" s="2">
        <v>0</v>
      </c>
      <c r="J72" s="2">
        <v>0</v>
      </c>
      <c r="K72" s="2">
        <v>725.41999999999462</v>
      </c>
      <c r="L72" s="132">
        <v>0</v>
      </c>
      <c r="M72" s="2">
        <v>725.41999999999462</v>
      </c>
      <c r="N72">
        <v>0</v>
      </c>
      <c r="O72" t="s">
        <v>1369</v>
      </c>
      <c r="P72" s="132">
        <v>7.1950534007869582E-3</v>
      </c>
      <c r="Q72" s="132">
        <v>1.12E-2</v>
      </c>
      <c r="R72" s="2">
        <v>30.957076566125295</v>
      </c>
      <c r="S72" s="29">
        <v>43426</v>
      </c>
      <c r="W72" s="885"/>
      <c r="X72" s="885"/>
      <c r="Y72" s="655"/>
    </row>
    <row r="73" spans="1:33" ht="21.95" customHeight="1" x14ac:dyDescent="0.25">
      <c r="A73" s="50"/>
      <c r="B73" s="50"/>
      <c r="C73" s="51"/>
      <c r="D73"/>
      <c r="E73" s="22" t="s">
        <v>897</v>
      </c>
      <c r="F73" s="2">
        <v>92.5</v>
      </c>
      <c r="G73" s="2">
        <v>92.5</v>
      </c>
      <c r="H73">
        <v>0</v>
      </c>
      <c r="I73" s="2">
        <v>0</v>
      </c>
      <c r="J73" s="2">
        <v>0</v>
      </c>
      <c r="K73" s="2">
        <v>870.23999999999796</v>
      </c>
      <c r="L73" s="132">
        <v>0</v>
      </c>
      <c r="M73" s="2">
        <v>870.23999999999796</v>
      </c>
      <c r="N73">
        <v>0</v>
      </c>
      <c r="P73" s="132">
        <v>1.0378378378378378E-2</v>
      </c>
      <c r="Q73" s="132">
        <v>1.18E-2</v>
      </c>
      <c r="R73" s="2">
        <v>26.056338028169016</v>
      </c>
      <c r="T73" s="48"/>
      <c r="W73" s="885"/>
      <c r="X73" s="885"/>
      <c r="Y73" s="655"/>
      <c r="AC73"/>
      <c r="AD73"/>
      <c r="AE73"/>
      <c r="AF73"/>
      <c r="AG73"/>
    </row>
    <row r="74" spans="1:33" ht="21.95" customHeight="1" x14ac:dyDescent="0.25">
      <c r="A74" s="50"/>
      <c r="B74" s="50"/>
      <c r="C74" s="51"/>
      <c r="D74"/>
      <c r="E74" s="22" t="s">
        <v>192</v>
      </c>
      <c r="F74" s="2">
        <v>87.69</v>
      </c>
      <c r="G74" s="2">
        <v>87.69</v>
      </c>
      <c r="H74">
        <v>0</v>
      </c>
      <c r="I74" s="2">
        <v>0</v>
      </c>
      <c r="J74" s="2">
        <v>0</v>
      </c>
      <c r="K74" s="2">
        <v>0</v>
      </c>
      <c r="L74" s="132">
        <v>0</v>
      </c>
      <c r="M74" s="2">
        <v>785.90999999999985</v>
      </c>
      <c r="N74">
        <v>0</v>
      </c>
      <c r="P74" s="132">
        <v>1.29E-2</v>
      </c>
      <c r="Q74" s="132">
        <v>1.12E-2</v>
      </c>
      <c r="T74" s="48"/>
      <c r="W74" s="885"/>
      <c r="X74" s="885"/>
      <c r="Y74" s="655"/>
    </row>
    <row r="75" spans="1:33" ht="21.95" customHeight="1" x14ac:dyDescent="0.25">
      <c r="A75" s="50"/>
      <c r="B75" s="50"/>
      <c r="C75" s="50"/>
      <c r="D75"/>
      <c r="E75" s="22" t="s">
        <v>1328</v>
      </c>
      <c r="F75" s="2">
        <v>43.42</v>
      </c>
      <c r="G75" s="2">
        <v>43.42</v>
      </c>
      <c r="H75">
        <v>0</v>
      </c>
      <c r="I75" s="2">
        <v>0</v>
      </c>
      <c r="J75" s="2">
        <v>0</v>
      </c>
      <c r="K75" s="2">
        <v>557.90999999999985</v>
      </c>
      <c r="L75" s="132">
        <v>0</v>
      </c>
      <c r="M75" s="2">
        <v>905.33999999999878</v>
      </c>
      <c r="N75">
        <v>0</v>
      </c>
      <c r="P75" s="132">
        <v>2.660525103638876E-2</v>
      </c>
      <c r="Q75" s="132">
        <v>-1.61E-2</v>
      </c>
      <c r="T75" s="48"/>
      <c r="W75" s="885"/>
      <c r="X75" s="885"/>
      <c r="Y75" s="655"/>
      <c r="Z75" s="885"/>
    </row>
    <row r="76" spans="1:33" ht="21.95" customHeight="1" x14ac:dyDescent="0.25">
      <c r="A76" s="50"/>
      <c r="B76" s="50"/>
      <c r="C76" s="51"/>
      <c r="D76"/>
      <c r="E76" s="22" t="s">
        <v>22</v>
      </c>
      <c r="F76" s="2">
        <v>65.510000000000005</v>
      </c>
      <c r="G76" s="2">
        <v>65.510000000000005</v>
      </c>
      <c r="H76">
        <v>0</v>
      </c>
      <c r="I76" s="2">
        <v>0</v>
      </c>
      <c r="J76" s="2">
        <v>0</v>
      </c>
      <c r="K76" s="2">
        <v>0</v>
      </c>
      <c r="L76" s="132">
        <v>0</v>
      </c>
      <c r="M76" s="2">
        <v>3178.8000000000466</v>
      </c>
      <c r="N76">
        <v>0</v>
      </c>
      <c r="P76" s="132">
        <v>2.07E-2</v>
      </c>
      <c r="Q76" s="132">
        <v>3.0000000000000001E-3</v>
      </c>
      <c r="T76" s="48"/>
      <c r="W76" s="885"/>
      <c r="X76" s="885"/>
      <c r="Y76" s="655"/>
    </row>
    <row r="77" spans="1:33" ht="21.95" customHeight="1" x14ac:dyDescent="0.25">
      <c r="A77" s="50"/>
      <c r="B77" s="51"/>
      <c r="C77" s="51"/>
      <c r="D77"/>
      <c r="E77" s="22" t="s">
        <v>36</v>
      </c>
      <c r="F77" s="2">
        <v>54.48</v>
      </c>
      <c r="G77" s="2">
        <v>54.48</v>
      </c>
      <c r="H77">
        <v>0</v>
      </c>
      <c r="I77" s="2">
        <v>0</v>
      </c>
      <c r="J77" s="2">
        <v>0</v>
      </c>
      <c r="K77" s="2">
        <v>0</v>
      </c>
      <c r="L77" s="132">
        <v>0</v>
      </c>
      <c r="M77" s="2">
        <v>117.73999999999978</v>
      </c>
      <c r="N77">
        <v>0</v>
      </c>
      <c r="P77" s="132">
        <v>0</v>
      </c>
      <c r="Q77" s="132">
        <v>-6.7999999999999996E-3</v>
      </c>
      <c r="W77" s="885"/>
      <c r="X77" s="885"/>
      <c r="Y77" s="655"/>
      <c r="Z77" s="885"/>
    </row>
    <row r="78" spans="1:33" ht="21.95" customHeight="1" x14ac:dyDescent="0.25">
      <c r="A78" s="50"/>
      <c r="B78" s="51"/>
      <c r="C78" s="51"/>
      <c r="D78"/>
      <c r="E78" s="22" t="s">
        <v>200</v>
      </c>
      <c r="F78" s="2">
        <v>20.86</v>
      </c>
      <c r="G78" s="2">
        <v>20.86</v>
      </c>
      <c r="H78">
        <v>0</v>
      </c>
      <c r="I78" s="2">
        <v>0</v>
      </c>
      <c r="J78" s="2">
        <v>0</v>
      </c>
      <c r="K78" s="2">
        <v>0</v>
      </c>
      <c r="L78" s="132">
        <v>0</v>
      </c>
      <c r="M78" s="2">
        <v>555.54</v>
      </c>
      <c r="N78">
        <v>0</v>
      </c>
      <c r="P78" s="132">
        <v>0</v>
      </c>
      <c r="Q78" s="132">
        <v>4.7999999999999996E-3</v>
      </c>
      <c r="W78" s="885"/>
      <c r="X78" s="885"/>
      <c r="Y78" s="655"/>
      <c r="Z78" s="885"/>
    </row>
    <row r="79" spans="1:33" ht="21.95" customHeight="1" x14ac:dyDescent="0.25">
      <c r="A79" s="50"/>
      <c r="B79" s="51"/>
      <c r="C79" s="51"/>
      <c r="D79"/>
      <c r="E79" s="22" t="s">
        <v>219</v>
      </c>
      <c r="F79" s="2">
        <v>54.08</v>
      </c>
      <c r="G79" s="2">
        <v>54.08</v>
      </c>
      <c r="H79">
        <v>0</v>
      </c>
      <c r="I79" s="2">
        <v>0</v>
      </c>
      <c r="J79" s="2">
        <v>0</v>
      </c>
      <c r="K79" s="2">
        <v>0</v>
      </c>
      <c r="L79" s="132">
        <v>0</v>
      </c>
      <c r="M79" s="2">
        <v>257.64999999999964</v>
      </c>
      <c r="N79">
        <v>0</v>
      </c>
      <c r="P79" s="132">
        <v>0</v>
      </c>
      <c r="Q79" s="132">
        <v>4.4999999999999997E-3</v>
      </c>
      <c r="T79" s="48"/>
      <c r="W79" s="885"/>
      <c r="X79" s="885"/>
      <c r="Y79" s="655"/>
    </row>
    <row r="80" spans="1:33" ht="21.95" customHeight="1" x14ac:dyDescent="0.25">
      <c r="A80" s="50"/>
      <c r="B80" s="51"/>
      <c r="C80" s="51"/>
      <c r="D80"/>
      <c r="E80" s="22" t="s">
        <v>34</v>
      </c>
      <c r="F80" s="2">
        <v>49.6</v>
      </c>
      <c r="G80" s="2">
        <v>49.6</v>
      </c>
      <c r="H80">
        <v>0</v>
      </c>
      <c r="I80" s="2">
        <v>0</v>
      </c>
      <c r="J80" s="2">
        <v>0</v>
      </c>
      <c r="K80" s="2">
        <v>0</v>
      </c>
      <c r="L80" s="132">
        <v>0</v>
      </c>
      <c r="M80" s="2">
        <v>21137.586999999941</v>
      </c>
      <c r="N80">
        <v>0</v>
      </c>
      <c r="P80" s="132">
        <v>0</v>
      </c>
      <c r="Q80" s="132">
        <v>5.1000000000000004E-3</v>
      </c>
      <c r="T80" s="48"/>
      <c r="W80" s="885"/>
      <c r="X80" s="885"/>
      <c r="Y80" s="655"/>
      <c r="Z80" s="655"/>
    </row>
    <row r="81" spans="1:33" ht="21.95" customHeight="1" x14ac:dyDescent="0.25">
      <c r="A81" s="50"/>
      <c r="B81" s="50"/>
      <c r="C81" s="50"/>
      <c r="D81"/>
      <c r="E81" s="22" t="s">
        <v>171</v>
      </c>
      <c r="F81" s="2">
        <v>41.07</v>
      </c>
      <c r="G81" s="2">
        <v>41.07</v>
      </c>
      <c r="H81">
        <v>0</v>
      </c>
      <c r="I81" s="2">
        <v>0</v>
      </c>
      <c r="J81" s="2">
        <v>0</v>
      </c>
      <c r="K81" s="2">
        <v>0</v>
      </c>
      <c r="L81" s="132">
        <v>0</v>
      </c>
      <c r="M81" s="2">
        <v>119.92000000000053</v>
      </c>
      <c r="N81">
        <v>0</v>
      </c>
      <c r="P81" s="132">
        <v>3.6400000000000002E-2</v>
      </c>
      <c r="Q81" s="132">
        <v>1.38E-2</v>
      </c>
      <c r="T81" s="48"/>
      <c r="W81" s="885"/>
      <c r="X81" s="885"/>
      <c r="Y81" s="655"/>
      <c r="Z81" s="655"/>
    </row>
    <row r="82" spans="1:33" ht="21.95" customHeight="1" x14ac:dyDescent="0.25">
      <c r="A82" s="50"/>
      <c r="B82" s="50"/>
      <c r="C82" s="51"/>
      <c r="D82"/>
      <c r="E82" s="22" t="s">
        <v>27</v>
      </c>
      <c r="F82" s="2">
        <v>50.9</v>
      </c>
      <c r="G82" s="2">
        <v>50.9</v>
      </c>
      <c r="H82">
        <v>0</v>
      </c>
      <c r="I82" s="2">
        <v>0</v>
      </c>
      <c r="J82" s="2">
        <v>0</v>
      </c>
      <c r="K82" s="2">
        <v>0</v>
      </c>
      <c r="L82" s="132">
        <v>0</v>
      </c>
      <c r="M82" s="2">
        <v>1407.5400000000009</v>
      </c>
      <c r="N82">
        <v>0</v>
      </c>
      <c r="P82" s="132">
        <v>3.0200000000000001E-2</v>
      </c>
      <c r="Q82" s="132">
        <v>3.8999999999999998E-3</v>
      </c>
      <c r="W82" s="885"/>
      <c r="X82" s="885"/>
      <c r="Y82" s="655"/>
    </row>
    <row r="83" spans="1:33" ht="21.95" customHeight="1" x14ac:dyDescent="0.25">
      <c r="A83" s="50"/>
      <c r="B83" s="50"/>
      <c r="C83" s="51"/>
      <c r="D83"/>
      <c r="E83" s="22" t="s">
        <v>42</v>
      </c>
      <c r="F83" s="2">
        <v>166.05</v>
      </c>
      <c r="G83" s="2">
        <v>166.05</v>
      </c>
      <c r="H83">
        <v>0</v>
      </c>
      <c r="I83" s="2">
        <v>0</v>
      </c>
      <c r="J83" s="2">
        <v>0</v>
      </c>
      <c r="K83" s="2">
        <v>0</v>
      </c>
      <c r="L83" s="132">
        <v>0</v>
      </c>
      <c r="M83" s="2">
        <v>128.08999999999833</v>
      </c>
      <c r="N83">
        <v>0</v>
      </c>
      <c r="P83" s="132">
        <v>2.18E-2</v>
      </c>
      <c r="Q83" s="132">
        <v>1.0500000000000001E-2</v>
      </c>
      <c r="W83" s="885"/>
      <c r="X83" s="885"/>
      <c r="Y83" s="655"/>
    </row>
    <row r="84" spans="1:33" ht="21.95" customHeight="1" x14ac:dyDescent="0.25">
      <c r="A84" s="50"/>
      <c r="B84" s="50"/>
      <c r="C84" s="51"/>
      <c r="D84"/>
      <c r="E84" s="22" t="s">
        <v>262</v>
      </c>
      <c r="F84" s="2">
        <v>53.51</v>
      </c>
      <c r="G84" s="2">
        <v>53.51</v>
      </c>
      <c r="H84">
        <v>0</v>
      </c>
      <c r="I84" s="2">
        <v>0</v>
      </c>
      <c r="J84" s="2">
        <v>0</v>
      </c>
      <c r="K84" s="2">
        <v>0</v>
      </c>
      <c r="L84" s="132">
        <v>0</v>
      </c>
      <c r="M84" s="2">
        <v>427.92000000000007</v>
      </c>
      <c r="N84">
        <v>0</v>
      </c>
      <c r="P84" s="132">
        <v>0</v>
      </c>
      <c r="Q84" s="132">
        <v>9.2999999999999992E-3</v>
      </c>
      <c r="W84" s="885"/>
      <c r="X84" s="885"/>
      <c r="Y84" s="655"/>
      <c r="Z84" s="655"/>
      <c r="AC84"/>
      <c r="AD84"/>
      <c r="AE84" s="2"/>
      <c r="AF84"/>
      <c r="AG84"/>
    </row>
    <row r="85" spans="1:33" ht="21.95" customHeight="1" x14ac:dyDescent="0.25">
      <c r="A85" s="50"/>
      <c r="B85" s="50"/>
      <c r="C85" s="51"/>
      <c r="D85"/>
      <c r="E85" s="22" t="s">
        <v>169</v>
      </c>
      <c r="F85" s="2">
        <v>79.84</v>
      </c>
      <c r="G85" s="2">
        <v>79.84</v>
      </c>
      <c r="H85">
        <v>0</v>
      </c>
      <c r="I85" s="2">
        <v>0</v>
      </c>
      <c r="J85" s="2">
        <v>0</v>
      </c>
      <c r="K85" s="2">
        <v>0</v>
      </c>
      <c r="L85" s="132">
        <v>0</v>
      </c>
      <c r="M85" s="2">
        <v>1368.9000000000015</v>
      </c>
      <c r="N85">
        <v>0</v>
      </c>
      <c r="P85" s="132">
        <v>1.14E-2</v>
      </c>
      <c r="Q85" s="132">
        <v>-3.0000000000000001E-3</v>
      </c>
      <c r="W85" s="885"/>
      <c r="X85" s="885"/>
      <c r="Y85" s="655"/>
      <c r="Z85" s="885"/>
    </row>
    <row r="86" spans="1:33" ht="21.95" customHeight="1" x14ac:dyDescent="0.25">
      <c r="A86" s="50"/>
      <c r="B86" s="51"/>
      <c r="C86" s="51"/>
      <c r="D86"/>
      <c r="E86" s="22" t="s">
        <v>8</v>
      </c>
      <c r="F86" s="2">
        <v>89.35</v>
      </c>
      <c r="G86" s="2">
        <v>89.35</v>
      </c>
      <c r="H86">
        <v>0</v>
      </c>
      <c r="I86" s="2">
        <v>0</v>
      </c>
      <c r="J86" s="2">
        <v>0</v>
      </c>
      <c r="K86" s="2">
        <v>0</v>
      </c>
      <c r="L86" s="132">
        <v>0</v>
      </c>
      <c r="M86" s="2">
        <v>121.94999999999982</v>
      </c>
      <c r="N86">
        <v>0</v>
      </c>
      <c r="P86" s="132">
        <v>1.67E-2</v>
      </c>
      <c r="Q86" s="132">
        <v>7.1999999999999998E-3</v>
      </c>
      <c r="W86" s="885"/>
      <c r="X86" s="885"/>
      <c r="Y86" s="655"/>
      <c r="Z86" s="655"/>
    </row>
    <row r="87" spans="1:33" ht="21.95" customHeight="1" x14ac:dyDescent="0.25">
      <c r="A87" s="50"/>
      <c r="B87" s="51"/>
      <c r="C87" s="51"/>
      <c r="D87"/>
      <c r="E87" s="22" t="s">
        <v>218</v>
      </c>
      <c r="F87" s="2">
        <v>49.91</v>
      </c>
      <c r="G87" s="2">
        <v>49.91</v>
      </c>
      <c r="H87">
        <v>0</v>
      </c>
      <c r="I87" s="2">
        <v>0</v>
      </c>
      <c r="J87" s="2">
        <v>0</v>
      </c>
      <c r="K87" s="2">
        <v>0</v>
      </c>
      <c r="L87" s="132">
        <v>0</v>
      </c>
      <c r="M87" s="2">
        <v>4376.9599999999991</v>
      </c>
      <c r="N87">
        <v>0</v>
      </c>
      <c r="O87" t="s">
        <v>1170</v>
      </c>
      <c r="P87" s="132">
        <v>4.0899999999999999E-2</v>
      </c>
      <c r="Q87" s="132">
        <v>2.69E-2</v>
      </c>
      <c r="T87" s="48"/>
      <c r="W87" s="885"/>
      <c r="X87" s="885"/>
      <c r="Y87" s="655"/>
    </row>
    <row r="88" spans="1:33" ht="21.95" customHeight="1" x14ac:dyDescent="0.25">
      <c r="A88" s="50"/>
      <c r="B88" s="50"/>
      <c r="C88" s="51"/>
      <c r="D88"/>
      <c r="E88" s="22" t="s">
        <v>332</v>
      </c>
      <c r="F88" s="2">
        <v>108.78</v>
      </c>
      <c r="G88" s="2">
        <v>108.78</v>
      </c>
      <c r="H88">
        <v>0</v>
      </c>
      <c r="I88" s="2">
        <v>0</v>
      </c>
      <c r="J88" s="2">
        <v>0</v>
      </c>
      <c r="K88" s="2">
        <v>129.92000000000007</v>
      </c>
      <c r="L88" s="132">
        <v>0</v>
      </c>
      <c r="M88" s="2">
        <v>2190.3500000000004</v>
      </c>
      <c r="N88">
        <v>0</v>
      </c>
      <c r="P88" s="132">
        <v>4.3499999999999997E-2</v>
      </c>
      <c r="Q88" s="132">
        <v>1.61E-2</v>
      </c>
      <c r="R88" s="2">
        <v>20.72</v>
      </c>
      <c r="W88" s="885"/>
      <c r="X88" s="885"/>
      <c r="Y88" s="655"/>
    </row>
    <row r="89" spans="1:33" ht="21.95" customHeight="1" x14ac:dyDescent="0.25">
      <c r="A89" s="50"/>
      <c r="B89" s="50"/>
      <c r="C89" s="51"/>
      <c r="D89"/>
      <c r="E89" s="22" t="s">
        <v>173</v>
      </c>
      <c r="F89" s="2">
        <v>17.920000000000002</v>
      </c>
      <c r="G89" s="2">
        <v>17.920000000000002</v>
      </c>
      <c r="H89">
        <v>0</v>
      </c>
      <c r="I89" s="2">
        <v>0</v>
      </c>
      <c r="J89" s="2">
        <v>0</v>
      </c>
      <c r="K89" s="2">
        <v>-3702.1100000000006</v>
      </c>
      <c r="L89" s="132">
        <v>0</v>
      </c>
      <c r="M89" s="2">
        <v>-3627.0900000000006</v>
      </c>
      <c r="N89">
        <v>0</v>
      </c>
      <c r="O89" t="s">
        <v>1398</v>
      </c>
      <c r="P89" s="132">
        <v>5.1339285714285712E-2</v>
      </c>
      <c r="Q89" s="132">
        <v>-2.2200000000000001E-2</v>
      </c>
      <c r="R89" s="2">
        <v>11.561290322580646</v>
      </c>
      <c r="S89" s="29">
        <v>43417</v>
      </c>
      <c r="T89" s="279"/>
      <c r="W89" s="885"/>
      <c r="X89" s="885"/>
      <c r="Y89" s="655"/>
      <c r="Z89" s="885"/>
    </row>
    <row r="90" spans="1:33" ht="21.95" customHeight="1" x14ac:dyDescent="0.25">
      <c r="A90" s="50"/>
      <c r="B90" s="50"/>
      <c r="C90" s="51"/>
      <c r="D90"/>
      <c r="E90" s="22" t="s">
        <v>1183</v>
      </c>
      <c r="F90" s="2">
        <v>3502.99</v>
      </c>
      <c r="G90" s="2">
        <v>3502.99</v>
      </c>
      <c r="H90">
        <v>0</v>
      </c>
      <c r="I90" s="2">
        <v>0</v>
      </c>
      <c r="J90" s="2">
        <v>0</v>
      </c>
      <c r="K90" s="2">
        <v>1153.9500000000007</v>
      </c>
      <c r="L90" s="132">
        <v>0</v>
      </c>
      <c r="M90" s="2">
        <v>1153.9500000000007</v>
      </c>
      <c r="N90">
        <v>0</v>
      </c>
      <c r="O90" t="s">
        <v>1360</v>
      </c>
      <c r="P90" s="132">
        <v>0</v>
      </c>
      <c r="Q90" s="132">
        <v>2.2100000000000002E-2</v>
      </c>
      <c r="R90" s="2">
        <v>18.056649484536081</v>
      </c>
      <c r="S90" s="29">
        <v>43422</v>
      </c>
      <c r="W90" s="885"/>
      <c r="X90" s="885"/>
      <c r="Y90" s="655"/>
    </row>
    <row r="91" spans="1:33" ht="21.95" customHeight="1" x14ac:dyDescent="0.25">
      <c r="A91" s="50"/>
      <c r="B91" s="50"/>
      <c r="C91" s="51"/>
      <c r="D91"/>
      <c r="E91" s="22" t="s">
        <v>934</v>
      </c>
      <c r="F91" s="2">
        <v>190.5</v>
      </c>
      <c r="G91" s="2">
        <v>190.5</v>
      </c>
      <c r="H91">
        <v>0</v>
      </c>
      <c r="I91" s="2">
        <v>0</v>
      </c>
      <c r="J91" s="2">
        <v>0</v>
      </c>
      <c r="K91" s="2">
        <v>1372.8899999999921</v>
      </c>
      <c r="L91" s="132">
        <v>0</v>
      </c>
      <c r="M91" s="2">
        <v>1372.8899999999921</v>
      </c>
      <c r="N91">
        <v>0</v>
      </c>
      <c r="P91" s="132">
        <v>6.7191601049868769E-3</v>
      </c>
      <c r="Q91" s="132">
        <v>4.1999999999999997E-3</v>
      </c>
      <c r="R91" s="2">
        <v>19.68</v>
      </c>
      <c r="T91" s="48"/>
      <c r="W91" s="885"/>
      <c r="X91" s="885"/>
      <c r="Y91" s="655"/>
    </row>
    <row r="92" spans="1:33" ht="21.95" customHeight="1" x14ac:dyDescent="0.25">
      <c r="A92" s="50"/>
      <c r="B92" s="51"/>
      <c r="C92" s="51"/>
      <c r="D92"/>
      <c r="E92" s="22" t="s">
        <v>174</v>
      </c>
      <c r="F92" s="2">
        <v>298.20999999999998</v>
      </c>
      <c r="G92" s="2">
        <v>298.20999999999998</v>
      </c>
      <c r="H92">
        <v>0</v>
      </c>
      <c r="I92" s="2">
        <v>0</v>
      </c>
      <c r="J92" s="2">
        <v>0</v>
      </c>
      <c r="K92" s="2">
        <v>1100.2300000000032</v>
      </c>
      <c r="L92" s="132">
        <v>0</v>
      </c>
      <c r="M92" s="2">
        <v>1261.0600000000031</v>
      </c>
      <c r="N92">
        <v>0</v>
      </c>
      <c r="P92" s="132">
        <v>1.84E-2</v>
      </c>
      <c r="Q92" s="132">
        <v>8.8000000000000005E-3</v>
      </c>
      <c r="R92" s="2">
        <v>22.939230769230768</v>
      </c>
      <c r="T92" s="48"/>
      <c r="W92" s="885"/>
      <c r="X92" s="885"/>
      <c r="Y92" s="885"/>
      <c r="Z92" s="885"/>
    </row>
    <row r="93" spans="1:33" ht="21.95" customHeight="1" x14ac:dyDescent="0.25">
      <c r="A93" s="50"/>
      <c r="B93" s="50"/>
      <c r="C93" s="51"/>
      <c r="D93"/>
      <c r="E93" s="22" t="s">
        <v>45</v>
      </c>
      <c r="F93" s="2">
        <v>108.41</v>
      </c>
      <c r="G93" s="2">
        <v>108.41</v>
      </c>
      <c r="H93">
        <v>0</v>
      </c>
      <c r="I93" s="2">
        <v>0</v>
      </c>
      <c r="J93" s="2">
        <v>0</v>
      </c>
      <c r="K93" s="2">
        <v>0</v>
      </c>
      <c r="L93" s="132">
        <v>0</v>
      </c>
      <c r="M93" s="2">
        <v>523.61999999999898</v>
      </c>
      <c r="N93">
        <v>0</v>
      </c>
      <c r="P93" s="132">
        <v>1.67E-2</v>
      </c>
      <c r="Q93" s="132">
        <v>7.4000000000000003E-3</v>
      </c>
      <c r="W93" s="885"/>
      <c r="X93" s="885"/>
      <c r="Y93" s="655"/>
    </row>
    <row r="94" spans="1:33" ht="21.95" customHeight="1" x14ac:dyDescent="0.25">
      <c r="A94" s="50"/>
      <c r="B94" s="50"/>
      <c r="C94" s="51"/>
      <c r="D94"/>
      <c r="E94" s="22" t="s">
        <v>47</v>
      </c>
      <c r="F94" s="2">
        <v>179.51</v>
      </c>
      <c r="G94" s="2">
        <v>179.51</v>
      </c>
      <c r="H94">
        <v>0</v>
      </c>
      <c r="I94" s="2">
        <v>0</v>
      </c>
      <c r="J94" s="2">
        <v>0</v>
      </c>
      <c r="K94" s="2">
        <v>0</v>
      </c>
      <c r="L94" s="132">
        <v>0</v>
      </c>
      <c r="M94" s="2">
        <v>-168.6200000000008</v>
      </c>
      <c r="N94">
        <v>0</v>
      </c>
      <c r="P94" s="132">
        <v>0</v>
      </c>
      <c r="Q94" s="132">
        <v>1.04E-2</v>
      </c>
      <c r="W94" s="885"/>
      <c r="X94" s="885"/>
      <c r="Y94" s="655"/>
    </row>
    <row r="95" spans="1:33" ht="21.95" customHeight="1" x14ac:dyDescent="0.25">
      <c r="A95" s="50"/>
      <c r="B95" s="50"/>
      <c r="C95" s="51"/>
      <c r="D95"/>
      <c r="E95" s="22" t="s">
        <v>33</v>
      </c>
      <c r="F95" s="2">
        <v>285.45999999999998</v>
      </c>
      <c r="G95" s="2">
        <v>285.45999999999998</v>
      </c>
      <c r="H95">
        <v>0</v>
      </c>
      <c r="I95" s="2">
        <v>0</v>
      </c>
      <c r="J95" s="2">
        <v>0</v>
      </c>
      <c r="K95" s="2">
        <v>0</v>
      </c>
      <c r="L95" s="132">
        <v>0</v>
      </c>
      <c r="M95" s="2">
        <v>780.73999999999796</v>
      </c>
      <c r="N95">
        <v>0</v>
      </c>
      <c r="P95" s="132">
        <v>1.8599999999999998E-2</v>
      </c>
      <c r="Q95" s="132">
        <v>2.7000000000000001E-3</v>
      </c>
      <c r="T95" s="48"/>
      <c r="W95" s="885"/>
      <c r="X95" s="885"/>
      <c r="Y95" s="655"/>
    </row>
    <row r="96" spans="1:33" ht="21.95" customHeight="1" x14ac:dyDescent="0.25">
      <c r="A96" s="50"/>
      <c r="B96" s="50"/>
      <c r="C96" s="51"/>
      <c r="D96" s="703"/>
      <c r="E96" s="22" t="s">
        <v>13</v>
      </c>
      <c r="F96" s="2">
        <v>88.21</v>
      </c>
      <c r="G96" s="2">
        <v>88.21</v>
      </c>
      <c r="H96">
        <v>0</v>
      </c>
      <c r="I96" s="2">
        <v>0</v>
      </c>
      <c r="J96" s="2">
        <v>0</v>
      </c>
      <c r="K96" s="2">
        <v>0</v>
      </c>
      <c r="L96" s="132">
        <v>0</v>
      </c>
      <c r="M96" s="2">
        <v>1461.5600000000013</v>
      </c>
      <c r="N96">
        <v>0</v>
      </c>
      <c r="P96" s="132">
        <v>0</v>
      </c>
      <c r="Q96" s="132">
        <v>6.7000000000000002E-3</v>
      </c>
      <c r="T96" s="48"/>
      <c r="W96" s="885"/>
      <c r="X96" s="885"/>
      <c r="Y96" s="655"/>
    </row>
    <row r="97" spans="1:33" ht="21.95" customHeight="1" x14ac:dyDescent="0.25">
      <c r="A97" s="50"/>
      <c r="B97" s="50"/>
      <c r="C97" s="51"/>
      <c r="D97"/>
      <c r="E97" s="22" t="s">
        <v>52</v>
      </c>
      <c r="F97" s="2">
        <v>47.17</v>
      </c>
      <c r="G97" s="2">
        <v>47.17</v>
      </c>
      <c r="H97">
        <v>0</v>
      </c>
      <c r="I97" s="2">
        <v>0</v>
      </c>
      <c r="J97" s="2">
        <v>0</v>
      </c>
      <c r="K97" s="2">
        <v>1824.2300000000032</v>
      </c>
      <c r="L97" s="132">
        <v>0</v>
      </c>
      <c r="M97" s="2">
        <v>2880.9700000000012</v>
      </c>
      <c r="N97">
        <v>0</v>
      </c>
      <c r="O97" t="s">
        <v>1368</v>
      </c>
      <c r="P97" s="132">
        <v>4.0364638541445834E-2</v>
      </c>
      <c r="Q97" s="132">
        <v>2.3599999999999999E-2</v>
      </c>
      <c r="R97" s="2">
        <v>9.6265306122448973</v>
      </c>
      <c r="S97" s="29">
        <v>43323</v>
      </c>
      <c r="T97" s="48"/>
      <c r="W97" s="885"/>
      <c r="X97" s="885"/>
      <c r="Y97" s="655"/>
    </row>
    <row r="98" spans="1:33" ht="21.95" customHeight="1" x14ac:dyDescent="0.25">
      <c r="A98" s="50"/>
      <c r="B98" s="50"/>
      <c r="C98" s="51"/>
      <c r="D98"/>
      <c r="E98" s="22" t="s">
        <v>32</v>
      </c>
      <c r="F98" s="2">
        <v>58.02</v>
      </c>
      <c r="G98" s="2">
        <v>58.02</v>
      </c>
      <c r="H98">
        <v>0</v>
      </c>
      <c r="I98" s="2">
        <v>0</v>
      </c>
      <c r="J98" s="2">
        <v>0</v>
      </c>
      <c r="K98" s="2">
        <v>2229.1399999999994</v>
      </c>
      <c r="L98" s="132">
        <v>0</v>
      </c>
      <c r="M98" s="2">
        <v>3427.6099999999965</v>
      </c>
      <c r="N98">
        <v>0</v>
      </c>
      <c r="P98" s="132">
        <v>2.102723198896932E-2</v>
      </c>
      <c r="Q98" s="132">
        <v>-5.5999999999999999E-3</v>
      </c>
      <c r="R98" s="2">
        <v>10.501357466063348</v>
      </c>
      <c r="T98" s="48"/>
      <c r="W98" s="885"/>
      <c r="X98" s="885"/>
      <c r="Y98" s="655"/>
      <c r="Z98" s="655"/>
    </row>
    <row r="99" spans="1:33" ht="21.95" customHeight="1" x14ac:dyDescent="0.25">
      <c r="A99" s="50"/>
      <c r="B99" s="50"/>
      <c r="C99" s="51"/>
      <c r="D99"/>
      <c r="E99" s="22" t="s">
        <v>895</v>
      </c>
      <c r="F99" s="2">
        <v>37.6</v>
      </c>
      <c r="G99" s="2">
        <v>37.6</v>
      </c>
      <c r="H99">
        <v>0</v>
      </c>
      <c r="I99" s="2">
        <v>0</v>
      </c>
      <c r="J99" s="2">
        <v>0</v>
      </c>
      <c r="K99" s="2">
        <v>3232.7200000000012</v>
      </c>
      <c r="L99" s="132">
        <v>0</v>
      </c>
      <c r="M99" s="2">
        <v>3232.7200000000012</v>
      </c>
      <c r="N99">
        <v>0</v>
      </c>
      <c r="O99" t="s">
        <v>1363</v>
      </c>
      <c r="P99" s="132">
        <v>5.3191489361702128E-2</v>
      </c>
      <c r="Q99" s="132">
        <v>2.9999999999999997E-4</v>
      </c>
      <c r="R99" s="2">
        <v>10.742857142857144</v>
      </c>
      <c r="S99" s="29">
        <v>43429</v>
      </c>
      <c r="T99" s="48"/>
      <c r="W99" s="885"/>
      <c r="X99" s="885"/>
      <c r="Y99" s="655"/>
    </row>
    <row r="100" spans="1:33" ht="21.95" customHeight="1" x14ac:dyDescent="0.25">
      <c r="A100" s="50"/>
      <c r="B100" s="50"/>
      <c r="C100" s="51"/>
      <c r="D100"/>
      <c r="E100" s="22" t="s">
        <v>63</v>
      </c>
      <c r="F100" s="2">
        <v>132.46</v>
      </c>
      <c r="G100" s="2">
        <v>132.46</v>
      </c>
      <c r="H100">
        <v>0</v>
      </c>
      <c r="I100" s="2">
        <v>0</v>
      </c>
      <c r="J100" s="2">
        <v>0</v>
      </c>
      <c r="K100" s="2">
        <v>0</v>
      </c>
      <c r="L100" s="132">
        <v>0</v>
      </c>
      <c r="M100" s="2">
        <v>257.30999999999949</v>
      </c>
      <c r="N100">
        <v>0</v>
      </c>
      <c r="P100" s="132">
        <v>1.38E-2</v>
      </c>
      <c r="Q100" s="132">
        <v>2.1899999999999999E-2</v>
      </c>
      <c r="W100" s="885"/>
      <c r="X100" s="885"/>
      <c r="Y100" s="655"/>
    </row>
    <row r="101" spans="1:33" ht="21.95" customHeight="1" x14ac:dyDescent="0.25">
      <c r="A101" s="51"/>
      <c r="B101" s="51"/>
      <c r="C101" s="51"/>
      <c r="D101"/>
      <c r="E101" s="22" t="s">
        <v>9</v>
      </c>
      <c r="F101" s="2">
        <v>1.04</v>
      </c>
      <c r="G101" s="2">
        <v>1.04</v>
      </c>
      <c r="H101">
        <v>0</v>
      </c>
      <c r="I101" s="2">
        <v>0</v>
      </c>
      <c r="J101" s="2">
        <v>0</v>
      </c>
      <c r="K101" s="2">
        <v>-8332.1133333333346</v>
      </c>
      <c r="L101" s="132">
        <v>0</v>
      </c>
      <c r="M101" s="2">
        <v>-7897.1833333333343</v>
      </c>
      <c r="N101">
        <v>0</v>
      </c>
      <c r="P101" s="132">
        <v>0.04</v>
      </c>
      <c r="Q101" s="132">
        <v>2.5899999999999999E-2</v>
      </c>
      <c r="W101" s="885"/>
      <c r="X101" s="885"/>
      <c r="Y101" s="655"/>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V102" s="2"/>
      <c r="W102" s="885"/>
      <c r="X102" s="885"/>
      <c r="Y102" s="655"/>
      <c r="AC102"/>
      <c r="AD102"/>
      <c r="AE102"/>
      <c r="AF102"/>
      <c r="AG102"/>
    </row>
    <row r="103" spans="1:33" ht="21.95" customHeight="1" x14ac:dyDescent="0.25">
      <c r="A103" s="50"/>
      <c r="B103" s="51"/>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T103" s="48"/>
      <c r="W103" s="885"/>
      <c r="X103" s="885"/>
      <c r="Y103" s="885"/>
      <c r="Z103" s="655"/>
    </row>
    <row r="104" spans="1:33" ht="21.95" customHeight="1" x14ac:dyDescent="0.25">
      <c r="A104" s="50"/>
      <c r="B104" s="50"/>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V104" s="2"/>
      <c r="W104" s="885"/>
      <c r="X104" s="885"/>
      <c r="Y104" s="655"/>
      <c r="Z104" s="655"/>
    </row>
    <row r="105" spans="1:33" ht="21.95" customHeight="1" x14ac:dyDescent="0.25">
      <c r="A105" s="51"/>
      <c r="B105" s="51"/>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T105" s="48"/>
      <c r="W105" s="885"/>
      <c r="X105" s="885"/>
      <c r="Y105" s="655"/>
      <c r="Z105" s="655"/>
    </row>
    <row r="106" spans="1:33" ht="21.95" customHeight="1" x14ac:dyDescent="0.25">
      <c r="A106" s="51"/>
      <c r="B106" s="51"/>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c r="Z106" s="885"/>
      <c r="AC106"/>
      <c r="AD106"/>
      <c r="AE106"/>
      <c r="AF106"/>
      <c r="AG106"/>
    </row>
    <row r="107" spans="1:33" ht="21.95" customHeight="1" x14ac:dyDescent="0.25">
      <c r="A107" s="50"/>
      <c r="B107" s="50"/>
      <c r="C107" s="50"/>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885"/>
      <c r="Z107" s="655"/>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655"/>
      <c r="Z108" s="885"/>
    </row>
    <row r="109" spans="1:33" ht="21.95" customHeight="1" x14ac:dyDescent="0.25">
      <c r="A109" s="50"/>
      <c r="B109" s="51"/>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c r="Z109" s="88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0" location="AAPL!A1" display="AAPL"/>
    <hyperlink ref="E21" location="ABC!A1" display="ABC"/>
    <hyperlink ref="E22" location="SIG!A1" display="SIG"/>
    <hyperlink ref="E9" location="ABMD!A1" display="ABMD"/>
    <hyperlink ref="E23" location="AXP!A1" display="AXP"/>
    <hyperlink ref="E24" location="DG!A1" display="DG"/>
    <hyperlink ref="E25" location="PINC!A1" display="PINC"/>
    <hyperlink ref="E26" location="AOBC!A1" display="AOBC"/>
    <hyperlink ref="E27" location="CCEP!A1" display="CCEP"/>
    <hyperlink ref="E28" location="BMY!A1" display="BMY"/>
    <hyperlink ref="E29" location="GPS!A1" display="GPS"/>
    <hyperlink ref="E30" location="AKAM!A1" display="AKAM"/>
    <hyperlink ref="E31" location="ARNC!A1" display="ARNC"/>
    <hyperlink ref="E16" location="AYI!A1" display="AYI"/>
    <hyperlink ref="E32" location="BIIB!A1" display="BIIB"/>
    <hyperlink ref="E18" location="CTVA!A1" display="CTVA"/>
    <hyperlink ref="E33" location="CPRI!A1" display="CPRI"/>
    <hyperlink ref="E34" location="COST!A1" display="COST"/>
    <hyperlink ref="E35" location="AA!A1" display="AA"/>
    <hyperlink ref="E36" location="ADBE!A1" display="ADBE"/>
    <hyperlink ref="E37" location="AOS!A1" display="AOS"/>
    <hyperlink ref="E38" location="AAP!A1" display="AAP"/>
    <hyperlink ref="E39" location="AZO!A1" display="AZO"/>
    <hyperlink ref="E40" location="CMG!A1" display="CMG"/>
    <hyperlink ref="E12" location="CVS!A1" display="CVS"/>
    <hyperlink ref="E41" location="PPC!A1" display="PPC"/>
    <hyperlink ref="E42" location="SKX!A1" display="SKX"/>
    <hyperlink ref="E11" location="DD!A1" display="DD"/>
    <hyperlink ref="E43" location="EOG!A1" display="EOG"/>
    <hyperlink ref="E44" location="FOXA!A1" display="FOXA"/>
    <hyperlink ref="E45" location="FDX!A1" display="FDX"/>
    <hyperlink ref="E46" location="CCL!A1" display="CCL"/>
    <hyperlink ref="E19" location="DOW!A1" display="DOW"/>
    <hyperlink ref="E47" location="DVN!A1" display="DVN"/>
    <hyperlink ref="E48" location="ET!A1" display="ET"/>
    <hyperlink ref="E49" location="XRAY!A1" display="XRAY"/>
    <hyperlink ref="E50" location="ATVI!A1" display="ATVI"/>
    <hyperlink ref="E51" location="CRI!A1" display="CRI"/>
    <hyperlink ref="E52" location="PXD!A1" display="PXD"/>
    <hyperlink ref="E53" location="SLCA!A1" display="SLCA"/>
    <hyperlink ref="E54" location="XLP!A1" display="XLP"/>
    <hyperlink ref="E55" location="F!A1" display="F"/>
    <hyperlink ref="E56" location="JNJ!A1" display="JNJ"/>
    <hyperlink ref="E57"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3" location="HSIC!A1" display="HSIC"/>
    <hyperlink ref="E8" location="IEMG!A1" display="IEMG"/>
    <hyperlink ref="E68" location="IPGP!A1" display="IPGP"/>
    <hyperlink ref="E69" location="IWM!A1" display="IWM"/>
    <hyperlink ref="E70" location="KBWY!A1" display="KBWY"/>
    <hyperlink ref="E4" location="KHC!A1" display="KHC"/>
    <hyperlink ref="E71" location="KR!A1" display="KR"/>
    <hyperlink ref="E72" location="MLM!A1" display="MLM"/>
    <hyperlink ref="E73" location="ICE!A1" display="ICE"/>
    <hyperlink ref="E74" location="NKE!A1" display="NKE"/>
    <hyperlink ref="E75" location="KWEB!A1" display="KWEB"/>
    <hyperlink ref="E14" location="MO!A1" display="MO"/>
    <hyperlink ref="E76" location="HES!A1" display="HES"/>
    <hyperlink ref="E77" location="LUV!A1" display="LUV"/>
    <hyperlink ref="E6" location="MOS!A1" display="MOS"/>
    <hyperlink ref="E2" location="MRO!A1" display="MRO"/>
    <hyperlink ref="E78" location="MYL!A1" display="MYL"/>
    <hyperlink ref="E79" location="VGK!A1" display="VGK"/>
    <hyperlink ref="E80" location="MU!A1" display="MU"/>
    <hyperlink ref="E81" location="IP!A1" display="IP"/>
    <hyperlink ref="E82" location="INTC!A1" display="INTC"/>
    <hyperlink ref="E83" location="UNP!A1" display="UNP"/>
    <hyperlink ref="E84" location="NCLH!A1" display="NCLH"/>
    <hyperlink ref="E85" location="SWKS!A1" display="SWKS"/>
    <hyperlink ref="E86" location="CNI!A1" display="CNI"/>
    <hyperlink ref="E87" location="CF!A1" display="CF"/>
    <hyperlink ref="E88" location="TGT!A1" display="TGT"/>
    <hyperlink ref="E89" location="NWL!A1" display="NWL"/>
    <hyperlink ref="E10" location="PDCO!A1" display="PDCO"/>
    <hyperlink ref="E90" location="NVR!A1" display="NVR"/>
    <hyperlink ref="E91" location="QQQ!A1" display="QQQ"/>
    <hyperlink ref="E92" location="SPY!A1" display="SPY"/>
    <hyperlink ref="E93" location="ALL!A1" display="ALL"/>
    <hyperlink ref="E94" location="NSC!A1" display="NSC"/>
    <hyperlink ref="E95" location="AVGO!A1" display="AVGO"/>
    <hyperlink ref="E96" location="UAL!A1" display="UAL"/>
    <hyperlink ref="E97" location="CAH!A1" display="CAH"/>
    <hyperlink ref="E98" location="DAL!A1" display="DAL"/>
    <hyperlink ref="E99" location="T!A1" display="T"/>
    <hyperlink ref="E100" location="DIS!A1" display="DIS"/>
    <hyperlink ref="E101" location="FTR!A1" display="FTR"/>
    <hyperlink ref="E17" location="STNE!A1" display="STNE"/>
    <hyperlink ref="E3"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5" location="WFC!A1" display="WFC"/>
    <hyperlink ref="E7"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07"/>
  <sheetViews>
    <sheetView zoomScaleNormal="100" workbookViewId="0">
      <pane ySplit="1" topLeftCell="A994" activePane="bottomLeft" state="frozen"/>
      <selection activeCell="M34" sqref="M34"/>
      <selection pane="bottomLeft" activeCell="Q1012" sqref="Q1012"/>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90735.039999999979</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row r="1001" spans="1:26" ht="20.100000000000001" customHeight="1" x14ac:dyDescent="0.2">
      <c r="A1001" s="784">
        <f t="shared" ref="A1001" si="2371">B1001-$B$2</f>
        <v>1522</v>
      </c>
      <c r="B1001" s="803">
        <v>43755</v>
      </c>
      <c r="C1001" s="828">
        <v>2997.95</v>
      </c>
      <c r="D1001" s="800">
        <f t="shared" ref="D1001" si="2372">(C1001-C1000)/C1000</f>
        <v>2.7628282530963956E-3</v>
      </c>
      <c r="E1001" s="827">
        <f t="shared" ref="E1001" si="2373">(C1001-$C$2)/$C$2</f>
        <v>0.42593843343924193</v>
      </c>
      <c r="F1001" s="824">
        <v>8156.85</v>
      </c>
      <c r="G1001" s="800">
        <f t="shared" ref="G1001" si="2374">(F1001-F1000)/F1000</f>
        <v>4.0213289218111944E-3</v>
      </c>
      <c r="H1001" s="805">
        <f t="shared" ref="H1001" si="2375">(F1001-F$2)/F$2</f>
        <v>0.60198951234361819</v>
      </c>
      <c r="I1001" s="849">
        <v>284069.58</v>
      </c>
      <c r="J1001" s="808">
        <v>200000</v>
      </c>
      <c r="K1001" s="808">
        <f t="shared" ref="K1001" si="2376">I1001-I1000-J1001+J1000</f>
        <v>1602.9400000000023</v>
      </c>
      <c r="L1001" s="800">
        <f t="shared" ref="L1001" si="2377">K1001/I1000</f>
        <v>5.6747940216940384E-3</v>
      </c>
      <c r="M1001" s="825">
        <f t="shared" ref="M1001" si="2378">I1001-J1001</f>
        <v>84069.580000000016</v>
      </c>
      <c r="N1001" s="810">
        <f t="shared" ref="N1001" si="2379">M1001/J1001</f>
        <v>0.42034790000000011</v>
      </c>
      <c r="O1001" s="794">
        <f t="shared" ref="O1001" si="2380">N1001/(A1001/365.25)</f>
        <v>0.10087521056176087</v>
      </c>
      <c r="P1001" s="825" t="b">
        <f t="shared" ref="P1001" si="2381">L1001&gt;D1001</f>
        <v>1</v>
      </c>
      <c r="Q1001" s="810">
        <f>COUNTIF(P$2:P1001, TRUE)/(COUNTIF(P$2:P1001,FALSE) + COUNTIF(P$2:P1001, TRUE))</f>
        <v>0.48199999999999998</v>
      </c>
      <c r="R1001" s="852">
        <v>216490.23999999999</v>
      </c>
      <c r="S1001" s="854">
        <f t="shared" ref="S1001" si="2382">I1001-R1001</f>
        <v>67579.340000000026</v>
      </c>
      <c r="T1001" s="808"/>
      <c r="U1001" s="808"/>
      <c r="V1001" s="810">
        <f>STDEV(D$2:D1001)*SQRT(252)</f>
        <v>0.14530506780011945</v>
      </c>
      <c r="W1001" s="810">
        <f>STDEV(L$2:L1001)*SQRT(252)</f>
        <v>0.24385129698743901</v>
      </c>
      <c r="X1001" s="809">
        <f t="shared" ref="X1001" si="2383">E1001/(A1001/365.25)/V1001</f>
        <v>0.70346361582725092</v>
      </c>
      <c r="Y1001" s="809">
        <f t="shared" ref="Y1001" si="2384">O1001/W1001</f>
        <v>0.41367510367171445</v>
      </c>
      <c r="Z1001" s="815">
        <f t="shared" ref="Z1001" si="2385">-(E1001-N1001)</f>
        <v>-5.5905334392418182E-3</v>
      </c>
    </row>
    <row r="1002" spans="1:26" ht="20.100000000000001" customHeight="1" x14ac:dyDescent="0.2">
      <c r="A1002" s="784">
        <f t="shared" ref="A1002" si="2386">B1002-$B$2</f>
        <v>1523</v>
      </c>
      <c r="B1002" s="803">
        <v>43756</v>
      </c>
      <c r="C1002" s="828">
        <v>2986.2</v>
      </c>
      <c r="D1002" s="800">
        <f t="shared" ref="D1002" si="2387">(C1002-C1001)/C1001</f>
        <v>-3.9193448856718761E-3</v>
      </c>
      <c r="E1002" s="827">
        <f t="shared" ref="E1002" si="2388">(C1002-$C$2)/$C$2</f>
        <v>0.42034968893285884</v>
      </c>
      <c r="F1002" s="824">
        <v>8089.54</v>
      </c>
      <c r="G1002" s="800">
        <f t="shared" ref="G1002" si="2389">(F1002-F1001)/F1001</f>
        <v>-8.2519600090721779E-3</v>
      </c>
      <c r="H1002" s="805">
        <f t="shared" ref="H1002" si="2390">(F1002-F$2)/F$2</f>
        <v>0.58876995895280559</v>
      </c>
      <c r="I1002" s="849">
        <v>281072.06</v>
      </c>
      <c r="J1002" s="808">
        <v>200000</v>
      </c>
      <c r="K1002" s="808">
        <f t="shared" ref="K1002" si="2391">I1002-I1001-J1002+J1001</f>
        <v>-2997.5200000000186</v>
      </c>
      <c r="L1002" s="800">
        <f t="shared" ref="L1002" si="2392">K1002/I1001</f>
        <v>-1.0552062631979173E-2</v>
      </c>
      <c r="M1002" s="825">
        <f t="shared" ref="M1002" si="2393">I1002-J1002</f>
        <v>81072.06</v>
      </c>
      <c r="N1002" s="810">
        <f t="shared" ref="N1002" si="2394">M1002/J1002</f>
        <v>0.40536030000000001</v>
      </c>
      <c r="O1002" s="794">
        <f t="shared" ref="O1002" si="2395">N1002/(A1002/365.25)</f>
        <v>9.7214609044648723E-2</v>
      </c>
      <c r="P1002" s="825" t="b">
        <f t="shared" ref="P1002" si="2396">L1002&gt;D1002</f>
        <v>0</v>
      </c>
      <c r="Q1002" s="810">
        <f>COUNTIF(P$2:P1002, TRUE)/(COUNTIF(P$2:P1002,FALSE) + COUNTIF(P$2:P1002, TRUE))</f>
        <v>0.48151848151848153</v>
      </c>
      <c r="R1002" s="852">
        <v>213492.72</v>
      </c>
      <c r="S1002" s="854">
        <f t="shared" ref="S1002" si="2397">I1002-R1002</f>
        <v>67579.34</v>
      </c>
      <c r="T1002" s="808"/>
      <c r="U1002" s="808"/>
      <c r="V1002" s="810">
        <f>STDEV(D$2:D1002)*SQRT(252)</f>
        <v>0.14524848806498969</v>
      </c>
      <c r="W1002" s="810">
        <f>STDEV(L$2:L1002)*SQRT(252)</f>
        <v>0.24379126846775737</v>
      </c>
      <c r="X1002" s="809">
        <f t="shared" ref="X1002" si="2398">E1002/(A1002/365.25)/V1002</f>
        <v>0.69404787882792507</v>
      </c>
      <c r="Y1002" s="809">
        <f t="shared" ref="Y1002" si="2399">O1002/W1002</f>
        <v>0.39876165235797134</v>
      </c>
      <c r="Z1002" s="815">
        <f t="shared" ref="Z1002" si="2400">-(E1002-N1002)</f>
        <v>-1.4989388932858838E-2</v>
      </c>
    </row>
    <row r="1003" spans="1:26" ht="20.100000000000001" customHeight="1" x14ac:dyDescent="0.2">
      <c r="A1003" s="784">
        <f t="shared" ref="A1003" si="2401">B1003-$B$2</f>
        <v>1526</v>
      </c>
      <c r="B1003" s="803">
        <v>43759</v>
      </c>
      <c r="C1003" s="828">
        <v>3006.72</v>
      </c>
      <c r="D1003" s="800">
        <f t="shared" ref="D1003" si="2402">(C1003-C1002)/C1002</f>
        <v>6.8716094032549675E-3</v>
      </c>
      <c r="E1003" s="827">
        <f t="shared" ref="E1003" si="2403">(C1003-$C$2)/$C$2</f>
        <v>0.43010977721124016</v>
      </c>
      <c r="F1003" s="824">
        <v>8162.98</v>
      </c>
      <c r="G1003" s="800">
        <f t="shared" ref="G1003" si="2404">(F1003-F1002)/F1002</f>
        <v>9.0783901185975471E-3</v>
      </c>
      <c r="H1003" s="805">
        <f t="shared" ref="H1003" si="2405">(F1003-F$2)/F$2</f>
        <v>0.60319343244888735</v>
      </c>
      <c r="I1003" s="849">
        <v>284468.65999999997</v>
      </c>
      <c r="J1003" s="808">
        <v>200000</v>
      </c>
      <c r="K1003" s="808">
        <f t="shared" ref="K1003" si="2406">I1003-I1002-J1003+J1002</f>
        <v>3396.5999999999767</v>
      </c>
      <c r="L1003" s="800">
        <f t="shared" ref="L1003" si="2407">K1003/I1002</f>
        <v>1.2084445533291273E-2</v>
      </c>
      <c r="M1003" s="825">
        <f t="shared" ref="M1003" si="2408">I1003-J1003</f>
        <v>84468.659999999974</v>
      </c>
      <c r="N1003" s="810">
        <f t="shared" ref="N1003" si="2409">M1003/J1003</f>
        <v>0.42234329999999987</v>
      </c>
      <c r="O1003" s="794">
        <f t="shared" ref="O1003" si="2410">N1003/(A1003/365.25)</f>
        <v>0.10108839470838792</v>
      </c>
      <c r="P1003" s="825" t="b">
        <f t="shared" ref="P1003" si="2411">L1003&gt;D1003</f>
        <v>1</v>
      </c>
      <c r="Q1003" s="810">
        <f>COUNTIF(P$2:P1003, TRUE)/(COUNTIF(P$2:P1003,FALSE) + COUNTIF(P$2:P1003, TRUE))</f>
        <v>0.4820359281437126</v>
      </c>
      <c r="R1003" s="852">
        <v>216889.32</v>
      </c>
      <c r="S1003" s="854">
        <f t="shared" ref="S1003" si="2412">I1003-R1003</f>
        <v>67579.339999999967</v>
      </c>
      <c r="T1003" s="808"/>
      <c r="U1003" s="808"/>
      <c r="V1003" s="810">
        <f>STDEV(D$2:D1003)*SQRT(252)</f>
        <v>0.1452122351637983</v>
      </c>
      <c r="W1003" s="810">
        <f>STDEV(L$2:L1003)*SQRT(252)</f>
        <v>0.24373993898986673</v>
      </c>
      <c r="X1003" s="809">
        <f t="shared" ref="X1003" si="2413">E1003/(A1003/365.25)/V1003</f>
        <v>0.7089437786196201</v>
      </c>
      <c r="Y1003" s="809">
        <f t="shared" ref="Y1003" si="2414">O1003/W1003</f>
        <v>0.41473873804731926</v>
      </c>
      <c r="Z1003" s="815">
        <f t="shared" ref="Z1003" si="2415">-(E1003-N1003)</f>
        <v>-7.7664772112402969E-3</v>
      </c>
    </row>
    <row r="1004" spans="1:26" ht="20.100000000000001" customHeight="1" x14ac:dyDescent="0.2">
      <c r="A1004" s="784">
        <f t="shared" ref="A1004" si="2416">B1004-$B$2</f>
        <v>1527</v>
      </c>
      <c r="B1004" s="803">
        <v>43760</v>
      </c>
      <c r="C1004" s="828">
        <v>2995.99</v>
      </c>
      <c r="D1004" s="800">
        <f t="shared" ref="D1004" si="2417">(C1004-C1003)/C1003</f>
        <v>-3.5686728395061791E-3</v>
      </c>
      <c r="E1004" s="827">
        <f t="shared" ref="E1004" si="2418">(C1004-$C$2)/$C$2</f>
        <v>0.42500618329179418</v>
      </c>
      <c r="F1004" s="824">
        <v>8104.29</v>
      </c>
      <c r="G1004" s="800">
        <f t="shared" ref="G1004" si="2419">(F1004-F1003)/F1003</f>
        <v>-7.1897762826810306E-3</v>
      </c>
      <c r="H1004" s="805">
        <f t="shared" ref="H1004" si="2420">(F1004-F$2)/F$2</f>
        <v>0.59166683033171641</v>
      </c>
      <c r="I1004" s="849">
        <v>286274.18</v>
      </c>
      <c r="J1004" s="808">
        <v>200000</v>
      </c>
      <c r="K1004" s="808">
        <f t="shared" ref="K1004" si="2421">I1004-I1003-J1004+J1003</f>
        <v>1805.5200000000186</v>
      </c>
      <c r="L1004" s="800">
        <f t="shared" ref="L1004" si="2422">K1004/I1003</f>
        <v>6.3469909128127467E-3</v>
      </c>
      <c r="M1004" s="825">
        <f t="shared" ref="M1004" si="2423">I1004-J1004</f>
        <v>86274.18</v>
      </c>
      <c r="N1004" s="810">
        <f t="shared" ref="N1004" si="2424">M1004/J1004</f>
        <v>0.43137089999999995</v>
      </c>
      <c r="O1004" s="794">
        <f t="shared" ref="O1004" si="2425">N1004/(A1004/365.25)</f>
        <v>0.10318154631630648</v>
      </c>
      <c r="P1004" s="825" t="b">
        <f t="shared" ref="P1004" si="2426">L1004&gt;D1004</f>
        <v>1</v>
      </c>
      <c r="Q1004" s="810">
        <f>COUNTIF(P$2:P1004, TRUE)/(COUNTIF(P$2:P1004,FALSE) + COUNTIF(P$2:P1004, TRUE))</f>
        <v>0.48255234297108673</v>
      </c>
      <c r="R1004" s="852">
        <v>218694.84</v>
      </c>
      <c r="S1004" s="854">
        <f t="shared" ref="S1004" si="2427">I1004-R1004</f>
        <v>67579.34</v>
      </c>
      <c r="T1004" s="808"/>
      <c r="U1004" s="808"/>
      <c r="V1004" s="810">
        <f>STDEV(D$2:D1004)*SQRT(252)</f>
        <v>0.14515332396744546</v>
      </c>
      <c r="W1004" s="810">
        <f>STDEV(L$2:L1004)*SQRT(252)</f>
        <v>0.24363638412869537</v>
      </c>
      <c r="X1004" s="809">
        <f t="shared" ref="X1004" si="2428">E1004/(A1004/365.25)/V1004</f>
        <v>0.70035696264659797</v>
      </c>
      <c r="Y1004" s="809">
        <f t="shared" ref="Y1004" si="2429">O1004/W1004</f>
        <v>0.4235063111994109</v>
      </c>
      <c r="Z1004" s="815">
        <f t="shared" ref="Z1004" si="2430">-(E1004-N1004)</f>
        <v>6.3647167082057643E-3</v>
      </c>
    </row>
    <row r="1005" spans="1:26" ht="20.100000000000001" customHeight="1" x14ac:dyDescent="0.2">
      <c r="A1005" s="784">
        <f t="shared" ref="A1005" si="2431">B1005-$B$2</f>
        <v>1528</v>
      </c>
      <c r="B1005" s="803">
        <v>43761</v>
      </c>
      <c r="C1005" s="828">
        <v>3004.52</v>
      </c>
      <c r="D1005" s="800">
        <f t="shared" ref="D1005" si="2432">(C1005-C1004)/C1004</f>
        <v>2.847139009142287E-3</v>
      </c>
      <c r="E1005" s="827">
        <f t="shared" ref="E1005" si="2433">(C1005-$C$2)/$C$2</f>
        <v>0.42906337398451316</v>
      </c>
      <c r="F1005" s="824">
        <v>8119.79</v>
      </c>
      <c r="G1005" s="800">
        <f t="shared" ref="G1005" si="2434">(F1005-F1004)/F1004</f>
        <v>1.9125672946056964E-3</v>
      </c>
      <c r="H1005" s="805">
        <f t="shared" ref="H1005" si="2435">(F1005-F$2)/F$2</f>
        <v>0.59471100025531753</v>
      </c>
      <c r="I1005" s="849">
        <v>289534.26</v>
      </c>
      <c r="J1005" s="808">
        <v>200000</v>
      </c>
      <c r="K1005" s="808">
        <f t="shared" ref="K1005" si="2436">I1005-I1004-J1005+J1004</f>
        <v>3260.0800000000163</v>
      </c>
      <c r="L1005" s="800">
        <f t="shared" ref="L1005" si="2437">K1005/I1004</f>
        <v>1.1387963804489865E-2</v>
      </c>
      <c r="M1005" s="825">
        <f t="shared" ref="M1005" si="2438">I1005-J1005</f>
        <v>89534.260000000009</v>
      </c>
      <c r="N1005" s="810">
        <f t="shared" ref="N1005" si="2439">M1005/J1005</f>
        <v>0.44767130000000005</v>
      </c>
      <c r="O1005" s="794">
        <f t="shared" ref="O1005" si="2440">N1005/(A1005/365.25)</f>
        <v>0.10701043345876964</v>
      </c>
      <c r="P1005" s="825" t="b">
        <f t="shared" ref="P1005" si="2441">L1005&gt;D1005</f>
        <v>1</v>
      </c>
      <c r="Q1005" s="810">
        <f>COUNTIF(P$2:P1005, TRUE)/(COUNTIF(P$2:P1005,FALSE) + COUNTIF(P$2:P1005, TRUE))</f>
        <v>0.48306772908366535</v>
      </c>
      <c r="R1005" s="852">
        <v>225814.92</v>
      </c>
      <c r="S1005" s="854">
        <f t="shared" ref="S1005" si="2442">I1005-R1005</f>
        <v>63719.34</v>
      </c>
      <c r="T1005" s="808"/>
      <c r="U1005" s="808"/>
      <c r="V1005" s="810">
        <f>STDEV(D$2:D1005)*SQRT(252)</f>
        <v>0.14508607915355401</v>
      </c>
      <c r="W1005" s="810">
        <f>STDEV(L$2:L1005)*SQRT(252)</f>
        <v>0.24357693109177511</v>
      </c>
      <c r="X1005" s="809">
        <f t="shared" ref="X1005" si="2443">E1005/(A1005/365.25)/V1005</f>
        <v>0.70690746774348201</v>
      </c>
      <c r="Y1005" s="809">
        <f t="shared" ref="Y1005" si="2444">O1005/W1005</f>
        <v>0.43932909811746562</v>
      </c>
      <c r="Z1005" s="815">
        <f t="shared" ref="Z1005" si="2445">-(E1005-N1005)</f>
        <v>1.8607926015486886E-2</v>
      </c>
    </row>
    <row r="1006" spans="1:26" ht="20.100000000000001" customHeight="1" x14ac:dyDescent="0.2">
      <c r="A1006" s="784">
        <f t="shared" ref="A1006" si="2446">B1006-$B$2</f>
        <v>1529</v>
      </c>
      <c r="B1006" s="803">
        <v>43762</v>
      </c>
      <c r="C1006" s="828">
        <v>3010.29</v>
      </c>
      <c r="D1006" s="800">
        <f t="shared" ref="D1006" si="2447">(C1006-C1005)/C1005</f>
        <v>1.9204398705949643E-3</v>
      </c>
      <c r="E1006" s="827">
        <f t="shared" ref="E1006" si="2448">(C1006-$C$2)/$C$2</f>
        <v>0.43180780426552001</v>
      </c>
      <c r="F1006" s="824">
        <v>8185.79</v>
      </c>
      <c r="G1006" s="800">
        <f t="shared" ref="G1006" si="2449">(F1006-F1005)/F1005</f>
        <v>8.1282890321055096E-3</v>
      </c>
      <c r="H1006" s="805">
        <f t="shared" ref="H1006" si="2450">(F1006-F$2)/F$2</f>
        <v>0.60767327218807088</v>
      </c>
      <c r="I1006" s="849">
        <v>289008.84000000003</v>
      </c>
      <c r="J1006" s="808">
        <v>200000</v>
      </c>
      <c r="K1006" s="808">
        <f t="shared" ref="K1006" si="2451">I1006-I1005-J1006+J1005</f>
        <v>-525.4199999999837</v>
      </c>
      <c r="L1006" s="800">
        <f t="shared" ref="L1006" si="2452">K1006/I1005</f>
        <v>-1.8147075237313322E-3</v>
      </c>
      <c r="M1006" s="825">
        <f t="shared" ref="M1006" si="2453">I1006-J1006</f>
        <v>89008.840000000026</v>
      </c>
      <c r="N1006" s="810">
        <f t="shared" ref="N1006" si="2454">M1006/J1006</f>
        <v>0.44504420000000011</v>
      </c>
      <c r="O1006" s="794">
        <f t="shared" ref="O1006" si="2455">N1006/(A1006/365.25)</f>
        <v>0.10631288034663181</v>
      </c>
      <c r="P1006" s="825" t="b">
        <f t="shared" ref="P1006" si="2456">L1006&gt;D1006</f>
        <v>0</v>
      </c>
      <c r="Q1006" s="810">
        <f>COUNTIF(P$2:P1006, TRUE)/(COUNTIF(P$2:P1006,FALSE) + COUNTIF(P$2:P1006, TRUE))</f>
        <v>0.48258706467661694</v>
      </c>
      <c r="R1006" s="852">
        <v>225289.5</v>
      </c>
      <c r="S1006" s="854">
        <f t="shared" ref="S1006" si="2457">I1006-R1006</f>
        <v>63719.340000000026</v>
      </c>
      <c r="T1006" s="808"/>
      <c r="U1006" s="808"/>
      <c r="V1006" s="810">
        <f>STDEV(D$2:D1006)*SQRT(252)</f>
        <v>0.14501574153955024</v>
      </c>
      <c r="W1006" s="810">
        <f>STDEV(L$2:L1006)*SQRT(252)</f>
        <v>0.2434580552594445</v>
      </c>
      <c r="X1006" s="809">
        <f t="shared" ref="X1006" si="2458">E1006/(A1006/365.25)/V1006</f>
        <v>0.71130863152771484</v>
      </c>
      <c r="Y1006" s="809">
        <f t="shared" ref="Y1006" si="2459">O1006/W1006</f>
        <v>0.43667842591340011</v>
      </c>
      <c r="Z1006" s="815">
        <f t="shared" ref="Z1006" si="2460">-(E1006-N1006)</f>
        <v>1.32363957344801E-2</v>
      </c>
    </row>
    <row r="1007" spans="1:26" ht="20.100000000000001" customHeight="1" x14ac:dyDescent="0.2">
      <c r="A1007" s="784">
        <f t="shared" ref="A1007" si="2461">B1007-$B$2</f>
        <v>1530</v>
      </c>
      <c r="B1007" s="803">
        <v>43763</v>
      </c>
      <c r="C1007" s="828">
        <v>3022.55</v>
      </c>
      <c r="D1007" s="800">
        <f t="shared" ref="D1007" si="2462">(C1007-C1006)/C1006</f>
        <v>4.0726973148767125E-3</v>
      </c>
      <c r="E1007" s="827">
        <f t="shared" ref="E1007" si="2463">(C1007-$C$2)/$C$2</f>
        <v>0.4376391240653717</v>
      </c>
      <c r="F1007" s="824">
        <v>8243.11</v>
      </c>
      <c r="G1007" s="800">
        <f t="shared" ref="G1007" si="2464">(F1007-F1006)/F1006</f>
        <v>7.0023785120312907E-3</v>
      </c>
      <c r="H1007" s="805">
        <f t="shared" ref="H1007" si="2465">(F1007-F$2)/F$2</f>
        <v>0.61893080896360764</v>
      </c>
      <c r="I1007" s="849">
        <v>290735.03999999998</v>
      </c>
      <c r="J1007" s="808">
        <v>200000</v>
      </c>
      <c r="K1007" s="808">
        <f t="shared" ref="K1007" si="2466">I1007-I1006-J1007+J1006</f>
        <v>1726.1999999999534</v>
      </c>
      <c r="L1007" s="800">
        <f t="shared" ref="L1007" si="2467">K1007/I1006</f>
        <v>5.9728276823641565E-3</v>
      </c>
      <c r="M1007" s="825">
        <f t="shared" ref="M1007" si="2468">I1007-J1007</f>
        <v>90735.039999999979</v>
      </c>
      <c r="N1007" s="810">
        <f t="shared" ref="N1007" si="2469">M1007/J1007</f>
        <v>0.45367519999999989</v>
      </c>
      <c r="O1007" s="794">
        <f t="shared" ref="O1007" si="2470">N1007/(A1007/365.25)</f>
        <v>0.10830383450980388</v>
      </c>
      <c r="P1007" s="825" t="b">
        <f t="shared" ref="P1007" si="2471">L1007&gt;D1007</f>
        <v>1</v>
      </c>
      <c r="Q1007" s="810">
        <f>COUNTIF(P$2:P1007, TRUE)/(COUNTIF(P$2:P1007,FALSE) + COUNTIF(P$2:P1007, TRUE))</f>
        <v>0.48310139165009941</v>
      </c>
      <c r="R1007" s="852">
        <v>226906.7</v>
      </c>
      <c r="S1007" s="854">
        <f t="shared" ref="S1007" si="2472">I1007-R1007</f>
        <v>63828.339999999967</v>
      </c>
      <c r="T1007" s="808"/>
      <c r="U1007" s="808"/>
      <c r="V1007" s="810">
        <f>STDEV(D$2:D1007)*SQRT(252)</f>
        <v>0.14495517606156794</v>
      </c>
      <c r="W1007" s="810">
        <f>STDEV(L$2:L1007)*SQRT(252)</f>
        <v>0.24335266879937589</v>
      </c>
      <c r="X1007" s="809">
        <f t="shared" ref="X1007" si="2473">E1007/(A1007/365.25)/V1007</f>
        <v>0.72074428288861869</v>
      </c>
      <c r="Y1007" s="809">
        <f t="shared" ref="Y1007" si="2474">O1007/W1007</f>
        <v>0.44504888746090315</v>
      </c>
      <c r="Z1007" s="815">
        <f t="shared" ref="Z1007" si="2475">-(E1007-N1007)</f>
        <v>1.6036075934628191E-2</v>
      </c>
    </row>
  </sheetData>
  <conditionalFormatting sqref="L1:L2 L1008: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07">
    <cfRule type="colorScale" priority="1002">
      <colorScale>
        <cfvo type="min"/>
        <cfvo type="num" val="0"/>
        <cfvo type="max"/>
        <color rgb="FFF8696B"/>
        <color rgb="FFFFEB84"/>
        <color rgb="FF63BE7B"/>
      </colorScale>
    </cfRule>
  </conditionalFormatting>
  <conditionalFormatting sqref="G3:G1007">
    <cfRule type="colorScale" priority="1004">
      <colorScale>
        <cfvo type="min"/>
        <cfvo type="num" val="0"/>
        <cfvo type="max"/>
        <color rgb="FFF8696B"/>
        <color rgb="FFFFEB84"/>
        <color rgb="FF63BE7B"/>
      </colorScale>
    </cfRule>
  </conditionalFormatting>
  <conditionalFormatting sqref="L3:L1007">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1">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1"/>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1">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1"/>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1">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1"/>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91640.114666668276</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90735.044666668342</v>
      </c>
      <c r="Q269" s="280"/>
      <c r="R269" s="358"/>
      <c r="S269" s="377">
        <v>43616</v>
      </c>
      <c r="T269" s="337">
        <v>1.2</v>
      </c>
    </row>
    <row r="270" spans="1:21" ht="18" customHeight="1" x14ac:dyDescent="0.25">
      <c r="M270" s="25" t="s">
        <v>143</v>
      </c>
      <c r="N270" s="139">
        <f>Balance!AA2</f>
        <v>90735.039999999979</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4.6666683629155159E-3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27" priority="7">
      <formula>#REF!&gt;0</formula>
    </cfRule>
    <cfRule type="expression" dxfId="4226"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2" t="s">
        <v>78</v>
      </c>
      <c r="P42" s="892"/>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25" priority="35">
      <formula>N19&gt;0</formula>
    </cfRule>
    <cfRule type="expression" dxfId="4224"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3" priority="21">
      <formula>F25&gt;0</formula>
    </cfRule>
    <cfRule type="expression" dxfId="4222" priority="22">
      <formula>F25&lt;0</formula>
    </cfRule>
  </conditionalFormatting>
  <conditionalFormatting sqref="H25:H47">
    <cfRule type="expression" dxfId="4221" priority="19">
      <formula>H25&gt;0</formula>
    </cfRule>
    <cfRule type="expression" dxfId="4220" priority="20">
      <formula>H25&lt;0</formula>
    </cfRule>
  </conditionalFormatting>
  <conditionalFormatting sqref="I25:I27">
    <cfRule type="expression" dxfId="4219" priority="15">
      <formula>I25&gt;0</formula>
    </cfRule>
    <cfRule type="expression" dxfId="4218" priority="16">
      <formula>I25&lt;0</formula>
    </cfRule>
  </conditionalFormatting>
  <conditionalFormatting sqref="Q7">
    <cfRule type="expression" dxfId="4217" priority="5">
      <formula>Q7&gt;0</formula>
    </cfRule>
    <cfRule type="expression" dxfId="4216" priority="6">
      <formula>Q7&lt;0</formula>
    </cfRule>
  </conditionalFormatting>
  <conditionalFormatting sqref="Q8">
    <cfRule type="expression" dxfId="4215" priority="3">
      <formula>Q8&gt;0</formula>
    </cfRule>
    <cfRule type="expression" dxfId="4214"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3" priority="31">
      <formula>F7&gt;0</formula>
    </cfRule>
    <cfRule type="expression" dxfId="4212" priority="32">
      <formula>F7&lt;0</formula>
    </cfRule>
  </conditionalFormatting>
  <conditionalFormatting sqref="Q8">
    <cfRule type="expression" dxfId="4211" priority="29">
      <formula>Q8&gt;0</formula>
    </cfRule>
    <cfRule type="expression" dxfId="4210" priority="30">
      <formula>Q8&lt;0</formula>
    </cfRule>
  </conditionalFormatting>
  <conditionalFormatting sqref="Q10">
    <cfRule type="expression" dxfId="4209" priority="23">
      <formula>Q10&gt;0</formula>
    </cfRule>
    <cfRule type="expression" dxfId="4208" priority="24">
      <formula>Q10&lt;0</formula>
    </cfRule>
  </conditionalFormatting>
  <conditionalFormatting sqref="J25:J38">
    <cfRule type="expression" dxfId="4207" priority="21">
      <formula>J25&gt;0</formula>
    </cfRule>
    <cfRule type="expression" dxfId="4206" priority="22">
      <formula>J25&lt;0</formula>
    </cfRule>
  </conditionalFormatting>
  <conditionalFormatting sqref="L25:L38">
    <cfRule type="expression" dxfId="4205" priority="17">
      <formula>L25&gt;0</formula>
    </cfRule>
    <cfRule type="expression" dxfId="4204" priority="18">
      <formula>L25&lt;0</formula>
    </cfRule>
  </conditionalFormatting>
  <conditionalFormatting sqref="F93:F114">
    <cfRule type="expression" dxfId="4203" priority="15">
      <formula>F93&gt;0</formula>
    </cfRule>
    <cfRule type="expression" dxfId="4202" priority="16">
      <formula>F93&lt;0</formula>
    </cfRule>
  </conditionalFormatting>
  <conditionalFormatting sqref="H93:H114">
    <cfRule type="expression" dxfId="4201" priority="13">
      <formula>H93&gt;0</formula>
    </cfRule>
    <cfRule type="expression" dxfId="4200" priority="14">
      <formula>H93&lt;0</formula>
    </cfRule>
  </conditionalFormatting>
  <conditionalFormatting sqref="J93:J106">
    <cfRule type="expression" dxfId="4199" priority="11">
      <formula>J93&gt;0</formula>
    </cfRule>
    <cfRule type="expression" dxfId="4198" priority="12">
      <formula>J93&lt;0</formula>
    </cfRule>
  </conditionalFormatting>
  <conditionalFormatting sqref="K93:K106">
    <cfRule type="expression" dxfId="4197" priority="9">
      <formula>K93&gt;0</formula>
    </cfRule>
    <cfRule type="expression" dxfId="4196" priority="10">
      <formula>K93&lt;0</formula>
    </cfRule>
  </conditionalFormatting>
  <conditionalFormatting sqref="L93:L106">
    <cfRule type="expression" dxfId="4195" priority="7">
      <formula>L93&gt;0</formula>
    </cfRule>
    <cfRule type="expression" dxfId="4194" priority="8">
      <formula>L93&lt;0</formula>
    </cfRule>
  </conditionalFormatting>
  <conditionalFormatting sqref="F25:F32">
    <cfRule type="expression" dxfId="4193" priority="5">
      <formula>F25&gt;0</formula>
    </cfRule>
    <cfRule type="expression" dxfId="4192" priority="6">
      <formula>F25&lt;0</formula>
    </cfRule>
  </conditionalFormatting>
  <conditionalFormatting sqref="H25:H32">
    <cfRule type="expression" dxfId="4191" priority="3">
      <formula>H25&gt;0</formula>
    </cfRule>
    <cfRule type="expression" dxfId="4190" priority="4">
      <formula>H25&lt;0</formula>
    </cfRule>
  </conditionalFormatting>
  <conditionalFormatting sqref="H60:H63 F60:F63">
    <cfRule type="expression" dxfId="4189" priority="1">
      <formula>F60&gt;0</formula>
    </cfRule>
    <cfRule type="expression" dxfId="4188"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87" priority="64">
      <formula>N23&gt;0</formula>
    </cfRule>
    <cfRule type="expression" dxfId="4186"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85" priority="58">
      <formula>F79&gt;0</formula>
    </cfRule>
    <cfRule type="expression" dxfId="4184" priority="59">
      <formula>F79&lt;0</formula>
    </cfRule>
  </conditionalFormatting>
  <conditionalFormatting sqref="H79:H97 H101:H118">
    <cfRule type="expression" dxfId="4183" priority="56">
      <formula>H79&gt;0</formula>
    </cfRule>
    <cfRule type="expression" dxfId="4182" priority="57">
      <formula>H79&lt;0</formula>
    </cfRule>
  </conditionalFormatting>
  <conditionalFormatting sqref="I75:I97 I100:I118">
    <cfRule type="expression" dxfId="4181" priority="54">
      <formula>I75&gt;0</formula>
    </cfRule>
    <cfRule type="expression" dxfId="4180" priority="55">
      <formula>I75&lt;0</formula>
    </cfRule>
  </conditionalFormatting>
  <conditionalFormatting sqref="Q7">
    <cfRule type="expression" dxfId="4179" priority="52">
      <formula>Q7&gt;0</formula>
    </cfRule>
    <cfRule type="expression" dxfId="4178" priority="53">
      <formula>Q7&lt;0</formula>
    </cfRule>
  </conditionalFormatting>
  <conditionalFormatting sqref="Q8">
    <cfRule type="expression" dxfId="4177" priority="50">
      <formula>Q8&gt;0</formula>
    </cfRule>
    <cfRule type="expression" dxfId="4176" priority="51">
      <formula>Q8&lt;0</formula>
    </cfRule>
  </conditionalFormatting>
  <conditionalFormatting sqref="F75:F78">
    <cfRule type="expression" dxfId="4175" priority="48">
      <formula>F75&gt;0</formula>
    </cfRule>
    <cfRule type="expression" dxfId="4174" priority="49">
      <formula>F75&lt;0</formula>
    </cfRule>
  </conditionalFormatting>
  <conditionalFormatting sqref="H75:H78">
    <cfRule type="expression" dxfId="4173" priority="46">
      <formula>H75&gt;0</formula>
    </cfRule>
    <cfRule type="expression" dxfId="4172" priority="47">
      <formula>H75&lt;0</formula>
    </cfRule>
  </conditionalFormatting>
  <conditionalFormatting sqref="F100:F114">
    <cfRule type="expression" dxfId="4171" priority="40">
      <formula>F100&gt;0</formula>
    </cfRule>
    <cfRule type="expression" dxfId="4170" priority="41">
      <formula>F100&lt;0</formula>
    </cfRule>
  </conditionalFormatting>
  <conditionalFormatting sqref="H100:H114">
    <cfRule type="expression" dxfId="4169" priority="38">
      <formula>H100&gt;0</formula>
    </cfRule>
    <cfRule type="expression" dxfId="4168" priority="39">
      <formula>H100&lt;0</formula>
    </cfRule>
  </conditionalFormatting>
  <conditionalFormatting sqref="F29:F67">
    <cfRule type="expression" dxfId="4167" priority="36">
      <formula>F29&gt;0</formula>
    </cfRule>
    <cfRule type="expression" dxfId="4166" priority="37">
      <formula>F29&lt;0</formula>
    </cfRule>
  </conditionalFormatting>
  <conditionalFormatting sqref="H29:H63">
    <cfRule type="expression" dxfId="4165" priority="34">
      <formula>H29&gt;0</formula>
    </cfRule>
    <cfRule type="expression" dxfId="4164" priority="35">
      <formula>H29&lt;0</formula>
    </cfRule>
  </conditionalFormatting>
  <conditionalFormatting sqref="J38:J68">
    <cfRule type="expression" dxfId="4163" priority="32">
      <formula>J38&gt;0</formula>
    </cfRule>
    <cfRule type="expression" dxfId="4162" priority="33">
      <formula>J38&lt;0</formula>
    </cfRule>
  </conditionalFormatting>
  <conditionalFormatting sqref="J43">
    <cfRule type="expression" dxfId="4161" priority="30">
      <formula>J43&gt;0</formula>
    </cfRule>
    <cfRule type="expression" dxfId="4160" priority="31">
      <formula>J43&lt;0</formula>
    </cfRule>
  </conditionalFormatting>
  <conditionalFormatting sqref="Q9">
    <cfRule type="expression" dxfId="4159" priority="24">
      <formula>Q9&gt;0</formula>
    </cfRule>
    <cfRule type="expression" dxfId="4158" priority="25">
      <formula>Q9&lt;0</formula>
    </cfRule>
  </conditionalFormatting>
  <conditionalFormatting sqref="R4">
    <cfRule type="expression" dxfId="4157" priority="26">
      <formula>R4&gt;0</formula>
    </cfRule>
    <cfRule type="expression" dxfId="4156"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55" priority="21">
      <formula>F120&gt;0</formula>
    </cfRule>
    <cfRule type="expression" dxfId="4154" priority="22">
      <formula>F120&lt;0</formula>
    </cfRule>
  </conditionalFormatting>
  <conditionalFormatting sqref="H120:H160">
    <cfRule type="expression" dxfId="4153" priority="19">
      <formula>H120&gt;0</formula>
    </cfRule>
    <cfRule type="expression" dxfId="4152" priority="20">
      <formula>H120&lt;0</formula>
    </cfRule>
  </conditionalFormatting>
  <conditionalFormatting sqref="J129:J160">
    <cfRule type="expression" dxfId="4151" priority="17">
      <formula>J129&gt;0</formula>
    </cfRule>
    <cfRule type="expression" dxfId="4150" priority="18">
      <formula>J129&lt;0</formula>
    </cfRule>
  </conditionalFormatting>
  <conditionalFormatting sqref="J134">
    <cfRule type="expression" dxfId="4149" priority="15">
      <formula>J134&gt;0</formula>
    </cfRule>
    <cfRule type="expression" dxfId="4148" priority="16">
      <formula>J134&lt;0</formula>
    </cfRule>
  </conditionalFormatting>
  <conditionalFormatting sqref="J31:J40">
    <cfRule type="expression" dxfId="4147" priority="13">
      <formula>J31&gt;0</formula>
    </cfRule>
    <cfRule type="expression" dxfId="4146" priority="14">
      <formula>J31&lt;0</formula>
    </cfRule>
  </conditionalFormatting>
  <conditionalFormatting sqref="J36:J37">
    <cfRule type="expression" dxfId="4145" priority="11">
      <formula>J36&gt;0</formula>
    </cfRule>
    <cfRule type="expression" dxfId="4144" priority="12">
      <formula>J36&lt;0</formula>
    </cfRule>
  </conditionalFormatting>
  <conditionalFormatting sqref="Q10">
    <cfRule type="expression" dxfId="4143" priority="9">
      <formula>Q10&gt;0</formula>
    </cfRule>
    <cfRule type="expression" dxfId="4142" priority="10">
      <formula>Q10&lt;0</formula>
    </cfRule>
  </conditionalFormatting>
  <conditionalFormatting sqref="K38:K55 K57:K68">
    <cfRule type="expression" dxfId="4141" priority="7">
      <formula>K38&gt;0</formula>
    </cfRule>
    <cfRule type="expression" dxfId="4140" priority="8">
      <formula>K38&lt;0</formula>
    </cfRule>
  </conditionalFormatting>
  <conditionalFormatting sqref="K43">
    <cfRule type="expression" dxfId="4139" priority="5">
      <formula>K43&gt;0</formula>
    </cfRule>
    <cfRule type="expression" dxfId="4138" priority="6">
      <formula>K43&lt;0</formula>
    </cfRule>
  </conditionalFormatting>
  <conditionalFormatting sqref="K31:K40">
    <cfRule type="expression" dxfId="4137" priority="3">
      <formula>K31&gt;0</formula>
    </cfRule>
    <cfRule type="expression" dxfId="4136" priority="4">
      <formula>K31&lt;0</formula>
    </cfRule>
  </conditionalFormatting>
  <conditionalFormatting sqref="K36:K37">
    <cfRule type="expression" dxfId="4135" priority="1">
      <formula>K36&gt;0</formula>
    </cfRule>
    <cfRule type="expression" dxfId="4134"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182.34</v>
      </c>
      <c r="R4" s="420">
        <v>-3.7000000000000002E-3</v>
      </c>
      <c r="T4" s="1">
        <v>43678</v>
      </c>
      <c r="U4" t="s">
        <v>1405</v>
      </c>
    </row>
    <row r="5" spans="1:21" x14ac:dyDescent="0.25">
      <c r="B5" s="70"/>
      <c r="C5" s="4"/>
      <c r="D5" s="3"/>
      <c r="E5" s="3"/>
      <c r="F5" s="3"/>
      <c r="G5" s="70"/>
      <c r="H5" s="159"/>
      <c r="I5" s="3"/>
      <c r="J5" s="3"/>
      <c r="K5" s="3"/>
      <c r="L5" s="4"/>
      <c r="M5" s="4"/>
      <c r="O5" s="11" t="s">
        <v>67</v>
      </c>
      <c r="Q5" s="3">
        <f>Q4*Q2</f>
        <v>7293.6</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-1890.5100000000002</v>
      </c>
      <c r="R7">
        <v>40</v>
      </c>
    </row>
    <row r="8" spans="1:21" x14ac:dyDescent="0.25">
      <c r="B8" s="70"/>
      <c r="C8" s="4"/>
      <c r="D8" s="3"/>
      <c r="E8" s="3"/>
      <c r="F8" s="3"/>
      <c r="G8" s="70"/>
      <c r="H8" s="159"/>
      <c r="I8" s="3"/>
      <c r="J8" s="3"/>
      <c r="K8" s="3"/>
      <c r="L8" s="4"/>
      <c r="M8" s="4"/>
      <c r="O8" s="11" t="s">
        <v>179</v>
      </c>
      <c r="P8" s="33"/>
      <c r="Q8" s="2">
        <f>K18+M18-F18+Q2*Q4</f>
        <v>-1890.5100000000002</v>
      </c>
      <c r="T8" s="1"/>
      <c r="U8" s="736"/>
    </row>
    <row r="9" spans="1:21" x14ac:dyDescent="0.25">
      <c r="B9" s="70"/>
      <c r="C9" s="4"/>
      <c r="D9" s="3"/>
      <c r="E9" s="3"/>
      <c r="F9" s="3"/>
      <c r="G9" s="4"/>
      <c r="H9" s="159"/>
      <c r="I9" s="3"/>
      <c r="J9" s="3"/>
      <c r="K9" s="3"/>
      <c r="L9" s="4"/>
      <c r="M9" s="4"/>
      <c r="O9" s="11" t="s">
        <v>204</v>
      </c>
      <c r="Q9" s="132">
        <f>IF(Q2=0, 0, Q8/Q6)</f>
        <v>-0.20584574879874046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200.57400000000001</v>
      </c>
    </row>
    <row r="20" spans="1:20" x14ac:dyDescent="0.25">
      <c r="O20" s="79">
        <v>1.0900000000000001</v>
      </c>
      <c r="P20" s="79">
        <f t="shared" ref="P20:P39" si="0">O20*$Q$4</f>
        <v>198.75060000000002</v>
      </c>
    </row>
    <row r="21" spans="1:20" x14ac:dyDescent="0.25">
      <c r="O21" s="79">
        <v>1.08</v>
      </c>
      <c r="P21" s="79">
        <f t="shared" si="0"/>
        <v>196.92720000000003</v>
      </c>
      <c r="T21" s="1"/>
    </row>
    <row r="22" spans="1:20" x14ac:dyDescent="0.25">
      <c r="O22" s="79">
        <v>1.07</v>
      </c>
      <c r="P22" s="79">
        <f t="shared" si="0"/>
        <v>195.10380000000001</v>
      </c>
    </row>
    <row r="23" spans="1:20" x14ac:dyDescent="0.25">
      <c r="O23" s="79">
        <v>1.06</v>
      </c>
      <c r="P23" s="79">
        <f t="shared" si="0"/>
        <v>193.28040000000001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191.45700000000002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189.6336</v>
      </c>
    </row>
    <row r="26" spans="1:20" x14ac:dyDescent="0.25">
      <c r="B26" s="162">
        <v>43626</v>
      </c>
      <c r="C26" s="10">
        <v>0</v>
      </c>
      <c r="D26" s="39">
        <v>252.2</v>
      </c>
      <c r="E26" s="39">
        <v>275.81</v>
      </c>
      <c r="F26" s="39"/>
      <c r="G26" s="39"/>
      <c r="H26" s="177"/>
      <c r="I26" s="39"/>
      <c r="J26" s="39">
        <v>476.09</v>
      </c>
      <c r="K26" s="39"/>
      <c r="L26" s="39"/>
      <c r="O26" s="79">
        <v>1.03</v>
      </c>
      <c r="P26" s="79">
        <f t="shared" si="0"/>
        <v>187.81020000000001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185.98680000000002</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184.1634</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182.34</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180.51660000000001</v>
      </c>
      <c r="T30" s="154"/>
    </row>
    <row r="31" spans="1:20" x14ac:dyDescent="0.25">
      <c r="B31" s="162">
        <v>43762</v>
      </c>
      <c r="C31" s="10">
        <v>40</v>
      </c>
      <c r="D31" s="39">
        <v>229.6</v>
      </c>
      <c r="E31" s="39">
        <v>179.93</v>
      </c>
      <c r="F31" s="39">
        <f>C31*(E31-D31)</f>
        <v>-1986.7999999999995</v>
      </c>
      <c r="G31" s="39">
        <f>D31*C31</f>
        <v>9184</v>
      </c>
      <c r="H31" s="177"/>
      <c r="I31" s="39"/>
      <c r="J31" s="39">
        <f>F31</f>
        <v>-1986.7999999999995</v>
      </c>
      <c r="K31" s="39"/>
      <c r="L31" s="39"/>
      <c r="O31" s="79">
        <v>0.98</v>
      </c>
      <c r="P31" s="79">
        <f t="shared" si="0"/>
        <v>178.69319999999999</v>
      </c>
    </row>
    <row r="32" spans="1:20" x14ac:dyDescent="0.25">
      <c r="B32" s="162"/>
      <c r="C32" s="10"/>
      <c r="D32" s="39"/>
      <c r="E32" s="39"/>
      <c r="F32" s="39"/>
      <c r="G32" s="39"/>
      <c r="H32" s="177"/>
      <c r="I32" s="39"/>
      <c r="J32" s="39"/>
      <c r="K32" s="39"/>
      <c r="L32" s="39"/>
      <c r="O32" s="79">
        <v>0.97</v>
      </c>
      <c r="P32" s="79">
        <f t="shared" si="0"/>
        <v>176.8698</v>
      </c>
    </row>
    <row r="33" spans="2:17" x14ac:dyDescent="0.25">
      <c r="B33" s="162"/>
      <c r="C33" s="10"/>
      <c r="D33" s="39"/>
      <c r="E33" s="39"/>
      <c r="F33" s="39"/>
      <c r="G33" s="39"/>
      <c r="H33" s="177"/>
      <c r="I33" s="39"/>
      <c r="J33" s="39"/>
      <c r="K33" s="39"/>
      <c r="L33" s="39"/>
      <c r="O33" s="79">
        <v>0.96</v>
      </c>
      <c r="P33" s="79">
        <f t="shared" si="0"/>
        <v>175.04640000000001</v>
      </c>
    </row>
    <row r="34" spans="2:17" x14ac:dyDescent="0.25">
      <c r="B34" s="162"/>
      <c r="C34" s="10"/>
      <c r="D34" s="39"/>
      <c r="E34" s="39"/>
      <c r="F34" s="39"/>
      <c r="G34" s="39"/>
      <c r="H34" s="177"/>
      <c r="I34" s="39"/>
      <c r="J34" s="39"/>
      <c r="K34" s="39"/>
      <c r="L34" s="39"/>
      <c r="O34" s="79">
        <v>0.95</v>
      </c>
      <c r="P34" s="79">
        <f t="shared" si="0"/>
        <v>173.22299999999998</v>
      </c>
    </row>
    <row r="35" spans="2:17" x14ac:dyDescent="0.25">
      <c r="B35" s="162"/>
      <c r="C35" s="10"/>
      <c r="D35" s="39"/>
      <c r="E35" s="39"/>
      <c r="F35" s="39"/>
      <c r="G35" s="39"/>
      <c r="H35" s="177"/>
      <c r="I35" s="39"/>
      <c r="J35" s="39"/>
      <c r="K35" s="39"/>
      <c r="L35" s="39"/>
      <c r="O35" s="79">
        <v>0.94</v>
      </c>
      <c r="P35" s="79">
        <f t="shared" si="0"/>
        <v>171.39959999999999</v>
      </c>
    </row>
    <row r="36" spans="2:17" x14ac:dyDescent="0.25">
      <c r="B36" s="162"/>
      <c r="C36" s="10"/>
      <c r="D36" s="39"/>
      <c r="E36" s="39"/>
      <c r="F36" s="39"/>
      <c r="G36" s="39"/>
      <c r="H36" s="177"/>
      <c r="I36" s="39"/>
      <c r="J36" s="39"/>
      <c r="K36" s="39"/>
      <c r="L36" s="39"/>
      <c r="O36" s="79">
        <v>0.93</v>
      </c>
      <c r="P36" s="79">
        <f t="shared" si="0"/>
        <v>169.5762</v>
      </c>
    </row>
    <row r="37" spans="2:17" x14ac:dyDescent="0.25">
      <c r="B37" s="162"/>
      <c r="C37" s="10"/>
      <c r="D37" s="39"/>
      <c r="E37" s="39"/>
      <c r="F37" s="39"/>
      <c r="G37" s="39"/>
      <c r="H37" s="177"/>
      <c r="I37" s="39"/>
      <c r="J37" s="39"/>
      <c r="K37" s="39"/>
      <c r="L37" s="39"/>
      <c r="O37" s="79">
        <v>0.92</v>
      </c>
      <c r="P37" s="79">
        <f t="shared" si="0"/>
        <v>167.75280000000001</v>
      </c>
    </row>
    <row r="38" spans="2:17" x14ac:dyDescent="0.25">
      <c r="B38" s="162"/>
      <c r="C38" s="10"/>
      <c r="D38" s="39"/>
      <c r="E38" s="39"/>
      <c r="F38" s="39"/>
      <c r="G38" s="39"/>
      <c r="H38" s="177"/>
      <c r="I38" s="39"/>
      <c r="J38" s="39"/>
      <c r="K38" s="39"/>
      <c r="L38" s="39"/>
      <c r="O38" s="79">
        <v>0.91</v>
      </c>
      <c r="P38" s="79">
        <f t="shared" si="0"/>
        <v>165.92940000000002</v>
      </c>
    </row>
    <row r="39" spans="2:17" x14ac:dyDescent="0.25">
      <c r="B39" s="162"/>
      <c r="C39" s="10"/>
      <c r="D39" s="39"/>
      <c r="E39" s="39"/>
      <c r="F39" s="39"/>
      <c r="G39" s="39"/>
      <c r="H39" s="177"/>
      <c r="I39" s="39"/>
      <c r="J39" s="39"/>
      <c r="K39" s="39"/>
      <c r="L39" s="39"/>
      <c r="O39" s="79">
        <v>0.9</v>
      </c>
      <c r="P39" s="79">
        <f t="shared" si="0"/>
        <v>164.10599999999999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33" priority="35">
      <formula>Q7&gt;0</formula>
    </cfRule>
    <cfRule type="expression" dxfId="4132" priority="36">
      <formula>Q7&lt;0</formula>
    </cfRule>
  </conditionalFormatting>
  <conditionalFormatting sqref="Q8">
    <cfRule type="expression" dxfId="4131" priority="33">
      <formula>Q8&gt;0</formula>
    </cfRule>
    <cfRule type="expression" dxfId="4130" priority="34">
      <formula>Q8&lt;0</formula>
    </cfRule>
  </conditionalFormatting>
  <conditionalFormatting sqref="F34:F54 F58:F63">
    <cfRule type="expression" dxfId="4129" priority="31">
      <formula>F34&gt;0</formula>
    </cfRule>
    <cfRule type="expression" dxfId="4128" priority="32">
      <formula>F34&lt;0</formula>
    </cfRule>
  </conditionalFormatting>
  <conditionalFormatting sqref="H34:H54 H58:H63">
    <cfRule type="expression" dxfId="4127" priority="29">
      <formula>H34&gt;0</formula>
    </cfRule>
    <cfRule type="expression" dxfId="4126" priority="30">
      <formula>H34&lt;0</formula>
    </cfRule>
  </conditionalFormatting>
  <conditionalFormatting sqref="Q10">
    <cfRule type="expression" dxfId="4125" priority="27">
      <formula>Q10&gt;0</formula>
    </cfRule>
    <cfRule type="expression" dxfId="4124" priority="28">
      <formula>Q10&lt;0</formula>
    </cfRule>
  </conditionalFormatting>
  <conditionalFormatting sqref="J25:J38">
    <cfRule type="expression" dxfId="4123" priority="25">
      <formula>J25&gt;0</formula>
    </cfRule>
    <cfRule type="expression" dxfId="4122" priority="26">
      <formula>J25&lt;0</formula>
    </cfRule>
  </conditionalFormatting>
  <conditionalFormatting sqref="K25:K35 K37:K38">
    <cfRule type="expression" dxfId="4121" priority="23">
      <formula>K25&gt;0</formula>
    </cfRule>
    <cfRule type="expression" dxfId="4120" priority="24">
      <formula>K25&lt;0</formula>
    </cfRule>
  </conditionalFormatting>
  <conditionalFormatting sqref="F89:F110">
    <cfRule type="expression" dxfId="4119" priority="21">
      <formula>F89&gt;0</formula>
    </cfRule>
    <cfRule type="expression" dxfId="4118" priority="22">
      <formula>F89&lt;0</formula>
    </cfRule>
  </conditionalFormatting>
  <conditionalFormatting sqref="H89:H110">
    <cfRule type="expression" dxfId="4117" priority="19">
      <formula>H89&gt;0</formula>
    </cfRule>
    <cfRule type="expression" dxfId="4116" priority="20">
      <formula>H89&lt;0</formula>
    </cfRule>
  </conditionalFormatting>
  <conditionalFormatting sqref="J89:J102">
    <cfRule type="expression" dxfId="4115" priority="17">
      <formula>J89&gt;0</formula>
    </cfRule>
    <cfRule type="expression" dxfId="4114" priority="18">
      <formula>J89&lt;0</formula>
    </cfRule>
  </conditionalFormatting>
  <conditionalFormatting sqref="K89:K102">
    <cfRule type="expression" dxfId="4113" priority="15">
      <formula>K89&gt;0</formula>
    </cfRule>
    <cfRule type="expression" dxfId="4112" priority="16">
      <formula>K89&lt;0</formula>
    </cfRule>
  </conditionalFormatting>
  <conditionalFormatting sqref="L89:L102">
    <cfRule type="expression" dxfId="4111" priority="13">
      <formula>L89&gt;0</formula>
    </cfRule>
    <cfRule type="expression" dxfId="4110" priority="14">
      <formula>L89&lt;0</formula>
    </cfRule>
  </conditionalFormatting>
  <conditionalFormatting sqref="F25:F26 F30:F33">
    <cfRule type="expression" dxfId="4109" priority="11">
      <formula>F25&gt;0</formula>
    </cfRule>
    <cfRule type="expression" dxfId="4108" priority="12">
      <formula>F25&lt;0</formula>
    </cfRule>
  </conditionalFormatting>
  <conditionalFormatting sqref="H25:H33">
    <cfRule type="expression" dxfId="4107" priority="9">
      <formula>H25&gt;0</formula>
    </cfRule>
    <cfRule type="expression" dxfId="4106" priority="10">
      <formula>H25&lt;0</formula>
    </cfRule>
  </conditionalFormatting>
  <conditionalFormatting sqref="J54">
    <cfRule type="expression" dxfId="4105" priority="7">
      <formula>J54&gt;0</formula>
    </cfRule>
    <cfRule type="expression" dxfId="4104" priority="8">
      <formula>J54&lt;0</formula>
    </cfRule>
  </conditionalFormatting>
  <conditionalFormatting sqref="F55:F57">
    <cfRule type="expression" dxfId="4103" priority="5">
      <formula>F55&gt;0</formula>
    </cfRule>
    <cfRule type="expression" dxfId="4102" priority="6">
      <formula>F55&lt;0</formula>
    </cfRule>
  </conditionalFormatting>
  <conditionalFormatting sqref="H55:H57">
    <cfRule type="expression" dxfId="4101" priority="3">
      <formula>H55&gt;0</formula>
    </cfRule>
    <cfRule type="expression" dxfId="4100" priority="4">
      <formula>H55&lt;0</formula>
    </cfRule>
  </conditionalFormatting>
  <conditionalFormatting sqref="F27:F29">
    <cfRule type="expression" dxfId="4099" priority="1">
      <formula>F27&gt;0</formula>
    </cfRule>
    <cfRule type="expression" dxfId="4098"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2" t="s">
        <v>78</v>
      </c>
      <c r="P40" s="892"/>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7" priority="9">
      <formula>F36&gt;0</formula>
    </cfRule>
    <cfRule type="expression" dxfId="4096" priority="10">
      <formula>F36&lt;0</formula>
    </cfRule>
  </conditionalFormatting>
  <conditionalFormatting sqref="F25:F35">
    <cfRule type="expression" dxfId="4095" priority="7">
      <formula>F25&gt;0</formula>
    </cfRule>
    <cfRule type="expression" dxfId="4094" priority="8">
      <formula>F25&lt;0</formula>
    </cfRule>
  </conditionalFormatting>
  <conditionalFormatting sqref="H25:H35">
    <cfRule type="expression" dxfId="4093" priority="5">
      <formula>H25&gt;0</formula>
    </cfRule>
    <cfRule type="expression" dxfId="4092" priority="6">
      <formula>H25&lt;0</formula>
    </cfRule>
  </conditionalFormatting>
  <conditionalFormatting sqref="Q7">
    <cfRule type="expression" dxfId="4091" priority="3">
      <formula>Q7&gt;0</formula>
    </cfRule>
    <cfRule type="expression" dxfId="4090" priority="4">
      <formula>Q7&lt;0</formula>
    </cfRule>
  </conditionalFormatting>
  <conditionalFormatting sqref="Q8">
    <cfRule type="expression" dxfId="4089" priority="1">
      <formula>Q8&gt;0</formula>
    </cfRule>
    <cfRule type="expression" dxfId="4088"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2" t="s">
        <v>78</v>
      </c>
      <c r="P40" s="892"/>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7" priority="37">
      <formula>F25&gt;0</formula>
    </cfRule>
    <cfRule type="expression" dxfId="4086" priority="38">
      <formula>F25&lt;0</formula>
    </cfRule>
  </conditionalFormatting>
  <conditionalFormatting sqref="Q7">
    <cfRule type="expression" dxfId="4085" priority="35">
      <formula>Q7&gt;0</formula>
    </cfRule>
    <cfRule type="expression" dxfId="4084" priority="36">
      <formula>Q7&lt;0</formula>
    </cfRule>
  </conditionalFormatting>
  <conditionalFormatting sqref="Q8">
    <cfRule type="expression" dxfId="4083" priority="33">
      <formula>Q8&gt;0</formula>
    </cfRule>
    <cfRule type="expression" dxfId="4082" priority="34">
      <formula>Q8&lt;0</formula>
    </cfRule>
  </conditionalFormatting>
  <conditionalFormatting sqref="F44:F46">
    <cfRule type="expression" dxfId="4081" priority="31">
      <formula>F44&gt;0</formula>
    </cfRule>
    <cfRule type="expression" dxfId="4080" priority="32">
      <formula>F44&lt;0</formula>
    </cfRule>
  </conditionalFormatting>
  <conditionalFormatting sqref="H44:H46">
    <cfRule type="expression" dxfId="4079" priority="29">
      <formula>H44&gt;0</formula>
    </cfRule>
    <cfRule type="expression" dxfId="4078" priority="30">
      <formula>H44&lt;0</formula>
    </cfRule>
  </conditionalFormatting>
  <conditionalFormatting sqref="F89:F110">
    <cfRule type="expression" dxfId="4077" priority="27">
      <formula>F89&gt;0</formula>
    </cfRule>
    <cfRule type="expression" dxfId="4076" priority="28">
      <formula>F89&lt;0</formula>
    </cfRule>
  </conditionalFormatting>
  <conditionalFormatting sqref="H89:H110">
    <cfRule type="expression" dxfId="4075" priority="25">
      <formula>H89&gt;0</formula>
    </cfRule>
    <cfRule type="expression" dxfId="4074" priority="26">
      <formula>H89&lt;0</formula>
    </cfRule>
  </conditionalFormatting>
  <conditionalFormatting sqref="Q10">
    <cfRule type="expression" dxfId="4073" priority="23">
      <formula>Q10&gt;0</formula>
    </cfRule>
    <cfRule type="expression" dxfId="4072" priority="24">
      <formula>Q10&lt;0</formula>
    </cfRule>
  </conditionalFormatting>
  <conditionalFormatting sqref="J25:J38">
    <cfRule type="expression" dxfId="4071" priority="21">
      <formula>J25&gt;0</formula>
    </cfRule>
    <cfRule type="expression" dxfId="4070" priority="22">
      <formula>J25&lt;0</formula>
    </cfRule>
  </conditionalFormatting>
  <conditionalFormatting sqref="K25:K38">
    <cfRule type="expression" dxfId="4069" priority="19">
      <formula>K25&gt;0</formula>
    </cfRule>
    <cfRule type="expression" dxfId="4068" priority="20">
      <formula>K25&lt;0</formula>
    </cfRule>
  </conditionalFormatting>
  <conditionalFormatting sqref="L25:L38">
    <cfRule type="expression" dxfId="4067" priority="17">
      <formula>L25&gt;0</formula>
    </cfRule>
    <cfRule type="expression" dxfId="4066" priority="18">
      <formula>L25&lt;0</formula>
    </cfRule>
  </conditionalFormatting>
  <conditionalFormatting sqref="J40">
    <cfRule type="expression" dxfId="4065" priority="15">
      <formula>J40&gt;0</formula>
    </cfRule>
    <cfRule type="expression" dxfId="4064" priority="16">
      <formula>J40&lt;0</formula>
    </cfRule>
  </conditionalFormatting>
  <conditionalFormatting sqref="L39">
    <cfRule type="expression" dxfId="4063" priority="11">
      <formula>L39&gt;0</formula>
    </cfRule>
    <cfRule type="expression" dxfId="4062" priority="12">
      <formula>L39&lt;0</formula>
    </cfRule>
  </conditionalFormatting>
  <conditionalFormatting sqref="F39">
    <cfRule type="expression" dxfId="4061" priority="9">
      <formula>F39&gt;0</formula>
    </cfRule>
    <cfRule type="expression" dxfId="4060" priority="10">
      <formula>F39&lt;0</formula>
    </cfRule>
  </conditionalFormatting>
  <conditionalFormatting sqref="H39">
    <cfRule type="expression" dxfId="4059" priority="7">
      <formula>H39&gt;0</formula>
    </cfRule>
    <cfRule type="expression" dxfId="4058" priority="8">
      <formula>H39&lt;0</formula>
    </cfRule>
  </conditionalFormatting>
  <conditionalFormatting sqref="J41">
    <cfRule type="expression" dxfId="4057" priority="5">
      <formula>J41&gt;0</formula>
    </cfRule>
    <cfRule type="expression" dxfId="4056" priority="6">
      <formula>J41&lt;0</formula>
    </cfRule>
  </conditionalFormatting>
  <conditionalFormatting sqref="J43">
    <cfRule type="expression" dxfId="4055" priority="3">
      <formula>J43&gt;0</formula>
    </cfRule>
    <cfRule type="expression" dxfId="4054" priority="4">
      <formula>J43&lt;0</formula>
    </cfRule>
  </conditionalFormatting>
  <conditionalFormatting sqref="J44">
    <cfRule type="expression" dxfId="4053" priority="1">
      <formula>J44&gt;0</formula>
    </cfRule>
    <cfRule type="expression" dxfId="4052"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2" t="s">
        <v>78</v>
      </c>
      <c r="Q39" s="892"/>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51" priority="31">
      <formula>F29&gt;0</formula>
    </cfRule>
    <cfRule type="expression" dxfId="4050" priority="32">
      <formula>F29&lt;0</formula>
    </cfRule>
  </conditionalFormatting>
  <conditionalFormatting sqref="F29 F31:F35">
    <cfRule type="expression" dxfId="4049" priority="33">
      <formula>F29&gt;0</formula>
    </cfRule>
    <cfRule type="expression" dxfId="4048" priority="34">
      <formula>F29&lt;0</formula>
    </cfRule>
  </conditionalFormatting>
  <conditionalFormatting sqref="H29 H31:H35">
    <cfRule type="expression" dxfId="4047" priority="29">
      <formula>H29&gt;0</formula>
    </cfRule>
    <cfRule type="expression" dxfId="4046" priority="30">
      <formula>H29&lt;0</formula>
    </cfRule>
  </conditionalFormatting>
  <conditionalFormatting sqref="F21:F28">
    <cfRule type="expression" dxfId="4045" priority="27">
      <formula>F21&gt;0</formula>
    </cfRule>
    <cfRule type="expression" dxfId="4044" priority="28">
      <formula>F21&lt;0</formula>
    </cfRule>
  </conditionalFormatting>
  <conditionalFormatting sqref="H21:H28">
    <cfRule type="expression" dxfId="4043" priority="25">
      <formula>H21&gt;0</formula>
    </cfRule>
    <cfRule type="expression" dxfId="4042" priority="26">
      <formula>H21&lt;0</formula>
    </cfRule>
  </conditionalFormatting>
  <conditionalFormatting sqref="Q8">
    <cfRule type="expression" dxfId="4041" priority="21">
      <formula>Q8&gt;0</formula>
    </cfRule>
    <cfRule type="expression" dxfId="4040" priority="22">
      <formula>Q8&lt;0</formula>
    </cfRule>
  </conditionalFormatting>
  <conditionalFormatting sqref="Q7">
    <cfRule type="expression" dxfId="4039" priority="23">
      <formula>Q7&gt;0</formula>
    </cfRule>
    <cfRule type="expression" dxfId="4038" priority="24">
      <formula>Q7&lt;0</formula>
    </cfRule>
  </conditionalFormatting>
  <conditionalFormatting sqref="F30">
    <cfRule type="expression" dxfId="4037" priority="19">
      <formula>F30&gt;0</formula>
    </cfRule>
    <cfRule type="expression" dxfId="4036" priority="20">
      <formula>F30&lt;0</formula>
    </cfRule>
  </conditionalFormatting>
  <conditionalFormatting sqref="H30">
    <cfRule type="expression" dxfId="4035" priority="17">
      <formula>H30&gt;0</formula>
    </cfRule>
    <cfRule type="expression" dxfId="4034" priority="18">
      <formula>H30&lt;0</formula>
    </cfRule>
  </conditionalFormatting>
  <conditionalFormatting sqref="F68 F70:F74">
    <cfRule type="expression" dxfId="4033" priority="13">
      <formula>F68&gt;0</formula>
    </cfRule>
    <cfRule type="expression" dxfId="4032" priority="14">
      <formula>F68&lt;0</formula>
    </cfRule>
  </conditionalFormatting>
  <conditionalFormatting sqref="F68 F70:F74">
    <cfRule type="expression" dxfId="4031" priority="15">
      <formula>F68&gt;0</formula>
    </cfRule>
    <cfRule type="expression" dxfId="4030" priority="16">
      <formula>F68&lt;0</formula>
    </cfRule>
  </conditionalFormatting>
  <conditionalFormatting sqref="H68 H70:H74">
    <cfRule type="expression" dxfId="4029" priority="11">
      <formula>H68&gt;0</formula>
    </cfRule>
    <cfRule type="expression" dxfId="4028" priority="12">
      <formula>H68&lt;0</formula>
    </cfRule>
  </conditionalFormatting>
  <conditionalFormatting sqref="F60:F67">
    <cfRule type="expression" dxfId="4027" priority="9">
      <formula>F60&gt;0</formula>
    </cfRule>
    <cfRule type="expression" dxfId="4026" priority="10">
      <formula>F60&lt;0</formula>
    </cfRule>
  </conditionalFormatting>
  <conditionalFormatting sqref="H60:H67">
    <cfRule type="expression" dxfId="4025" priority="7">
      <formula>H60&gt;0</formula>
    </cfRule>
    <cfRule type="expression" dxfId="4024" priority="8">
      <formula>H60&lt;0</formula>
    </cfRule>
  </conditionalFormatting>
  <conditionalFormatting sqref="F69">
    <cfRule type="expression" dxfId="4023" priority="5">
      <formula>F69&gt;0</formula>
    </cfRule>
    <cfRule type="expression" dxfId="4022" priority="6">
      <formula>F69&lt;0</formula>
    </cfRule>
  </conditionalFormatting>
  <conditionalFormatting sqref="H69">
    <cfRule type="expression" dxfId="4021" priority="3">
      <formula>H69&gt;0</formula>
    </cfRule>
    <cfRule type="expression" dxfId="4020" priority="4">
      <formula>H69&lt;0</formula>
    </cfRule>
  </conditionalFormatting>
  <conditionalFormatting sqref="Q10">
    <cfRule type="expression" dxfId="4019" priority="1">
      <formula>Q10&gt;0</formula>
    </cfRule>
    <cfRule type="expression" dxfId="4018"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2" t="s">
        <v>78</v>
      </c>
      <c r="P15" s="892"/>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7" priority="75">
      <formula>F32&gt;0</formula>
    </cfRule>
    <cfRule type="expression" dxfId="4016" priority="76">
      <formula>F32&lt;0</formula>
    </cfRule>
  </conditionalFormatting>
  <conditionalFormatting sqref="Q7">
    <cfRule type="expression" dxfId="4015" priority="73">
      <formula>Q7&gt;0</formula>
    </cfRule>
    <cfRule type="expression" dxfId="4014" priority="74">
      <formula>Q7&lt;0</formula>
    </cfRule>
  </conditionalFormatting>
  <conditionalFormatting sqref="Q8">
    <cfRule type="expression" dxfId="4013" priority="71">
      <formula>Q8&gt;0</formula>
    </cfRule>
    <cfRule type="expression" dxfId="401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11" priority="63">
      <formula>M58&gt;0</formula>
    </cfRule>
    <cfRule type="expression" dxfId="4010" priority="64">
      <formula>M58&lt;0</formula>
    </cfRule>
  </conditionalFormatting>
  <conditionalFormatting sqref="Q10">
    <cfRule type="expression" dxfId="4009" priority="61">
      <formula>Q10&gt;0</formula>
    </cfRule>
    <cfRule type="expression" dxfId="4008" priority="62">
      <formula>Q10&lt;0</formula>
    </cfRule>
  </conditionalFormatting>
  <conditionalFormatting sqref="F29:F31">
    <cfRule type="expression" dxfId="4007" priority="59">
      <formula>F29&gt;0</formula>
    </cfRule>
    <cfRule type="expression" dxfId="4006" priority="60">
      <formula>F29&lt;0</formula>
    </cfRule>
  </conditionalFormatting>
  <conditionalFormatting sqref="H29:H31">
    <cfRule type="expression" dxfId="4005" priority="57">
      <formula>H29&gt;0</formula>
    </cfRule>
    <cfRule type="expression" dxfId="4004" priority="58">
      <formula>H29&lt;0</formula>
    </cfRule>
  </conditionalFormatting>
  <conditionalFormatting sqref="F83:F94">
    <cfRule type="expression" dxfId="4003" priority="55">
      <formula>F83&gt;0</formula>
    </cfRule>
    <cfRule type="expression" dxfId="4002" priority="56">
      <formula>F83&lt;0</formula>
    </cfRule>
  </conditionalFormatting>
  <conditionalFormatting sqref="H83:H94">
    <cfRule type="expression" dxfId="4001" priority="53">
      <formula>H83&gt;0</formula>
    </cfRule>
    <cfRule type="expression" dxfId="4000" priority="54">
      <formula>H83&lt;0</formula>
    </cfRule>
  </conditionalFormatting>
  <conditionalFormatting sqref="J41">
    <cfRule type="expression" dxfId="3999" priority="51">
      <formula>J41&gt;0</formula>
    </cfRule>
    <cfRule type="expression" dxfId="3998" priority="52">
      <formula>J41&lt;0</formula>
    </cfRule>
  </conditionalFormatting>
  <conditionalFormatting sqref="J39:J47">
    <cfRule type="expression" dxfId="3997" priority="49">
      <formula>J39&gt;0</formula>
    </cfRule>
    <cfRule type="expression" dxfId="3996" priority="50">
      <formula>J39&lt;0</formula>
    </cfRule>
  </conditionalFormatting>
  <conditionalFormatting sqref="F48:F51 H48:H51">
    <cfRule type="expression" dxfId="3995" priority="47">
      <formula>F48&gt;0</formula>
    </cfRule>
    <cfRule type="expression" dxfId="3994" priority="48">
      <formula>F48&lt;0</formula>
    </cfRule>
  </conditionalFormatting>
  <conditionalFormatting sqref="J48:J57">
    <cfRule type="expression" dxfId="3993" priority="45">
      <formula>J48&gt;0</formula>
    </cfRule>
    <cfRule type="expression" dxfId="3992" priority="46">
      <formula>J48&lt;0</formula>
    </cfRule>
  </conditionalFormatting>
  <conditionalFormatting sqref="K45:K52">
    <cfRule type="expression" dxfId="3991" priority="43">
      <formula>K45&gt;0</formula>
    </cfRule>
    <cfRule type="expression" dxfId="3990" priority="44">
      <formula>K45&lt;0</formula>
    </cfRule>
  </conditionalFormatting>
  <conditionalFormatting sqref="K45:K52">
    <cfRule type="expression" dxfId="3989" priority="41">
      <formula>K45&gt;0</formula>
    </cfRule>
    <cfRule type="expression" dxfId="3988" priority="42">
      <formula>K45&lt;0</formula>
    </cfRule>
  </conditionalFormatting>
  <conditionalFormatting sqref="F102:F118 H102:H118 H120:H128 F120:F128">
    <cfRule type="expression" dxfId="3987" priority="37">
      <formula>F102&gt;0</formula>
    </cfRule>
    <cfRule type="expression" dxfId="3986" priority="38">
      <formula>F102&lt;0</formula>
    </cfRule>
  </conditionalFormatting>
  <conditionalFormatting sqref="F96:F101">
    <cfRule type="expression" dxfId="3985" priority="35">
      <formula>F96&gt;0</formula>
    </cfRule>
    <cfRule type="expression" dxfId="3984" priority="36">
      <formula>F96&lt;0</formula>
    </cfRule>
  </conditionalFormatting>
  <conditionalFormatting sqref="H96:H101">
    <cfRule type="expression" dxfId="3983" priority="33">
      <formula>H96&gt;0</formula>
    </cfRule>
    <cfRule type="expression" dxfId="3982" priority="34">
      <formula>H96&lt;0</formula>
    </cfRule>
  </conditionalFormatting>
  <conditionalFormatting sqref="J112">
    <cfRule type="expression" dxfId="3981" priority="31">
      <formula>J112&gt;0</formula>
    </cfRule>
    <cfRule type="expression" dxfId="3980" priority="32">
      <formula>J112&lt;0</formula>
    </cfRule>
  </conditionalFormatting>
  <conditionalFormatting sqref="J110:J118 J120">
    <cfRule type="expression" dxfId="3979" priority="29">
      <formula>J110&gt;0</formula>
    </cfRule>
    <cfRule type="expression" dxfId="3978" priority="30">
      <formula>J110&lt;0</formula>
    </cfRule>
  </conditionalFormatting>
  <conditionalFormatting sqref="F119 H119">
    <cfRule type="expression" dxfId="3977" priority="27">
      <formula>F119&gt;0</formula>
    </cfRule>
    <cfRule type="expression" dxfId="3976" priority="28">
      <formula>F119&lt;0</formula>
    </cfRule>
  </conditionalFormatting>
  <conditionalFormatting sqref="J119">
    <cfRule type="expression" dxfId="3975" priority="25">
      <formula>J119&gt;0</formula>
    </cfRule>
    <cfRule type="expression" dxfId="3974" priority="26">
      <formula>J119&lt;0</formula>
    </cfRule>
  </conditionalFormatting>
  <conditionalFormatting sqref="K112:K123">
    <cfRule type="expression" dxfId="3973" priority="23">
      <formula>K112&gt;0</formula>
    </cfRule>
    <cfRule type="expression" dxfId="3972" priority="24">
      <formula>K112&lt;0</formula>
    </cfRule>
  </conditionalFormatting>
  <conditionalFormatting sqref="K110:K123">
    <cfRule type="expression" dxfId="3971" priority="21">
      <formula>K110&gt;0</formula>
    </cfRule>
    <cfRule type="expression" dxfId="3970" priority="22">
      <formula>K110&lt;0</formula>
    </cfRule>
  </conditionalFormatting>
  <conditionalFormatting sqref="J121">
    <cfRule type="expression" dxfId="3969" priority="19">
      <formula>J121&gt;0</formula>
    </cfRule>
    <cfRule type="expression" dxfId="3968" priority="20">
      <formula>J121&lt;0</formula>
    </cfRule>
  </conditionalFormatting>
  <conditionalFormatting sqref="F25:F28">
    <cfRule type="expression" dxfId="3967" priority="17">
      <formula>F25&gt;0</formula>
    </cfRule>
    <cfRule type="expression" dxfId="3966" priority="18">
      <formula>F25&lt;0</formula>
    </cfRule>
  </conditionalFormatting>
  <conditionalFormatting sqref="H25:H28">
    <cfRule type="expression" dxfId="3965" priority="15">
      <formula>H25&gt;0</formula>
    </cfRule>
    <cfRule type="expression" dxfId="3964" priority="16">
      <formula>H25&lt;0</formula>
    </cfRule>
  </conditionalFormatting>
  <conditionalFormatting sqref="J27:J29">
    <cfRule type="expression" dxfId="3963" priority="13">
      <formula>J27&gt;0</formula>
    </cfRule>
    <cfRule type="expression" dxfId="3962" priority="14">
      <formula>J27&lt;0</formula>
    </cfRule>
  </conditionalFormatting>
  <conditionalFormatting sqref="J30:J31">
    <cfRule type="expression" dxfId="3961" priority="11">
      <formula>J30&gt;0</formula>
    </cfRule>
    <cfRule type="expression" dxfId="3960" priority="12">
      <formula>J30&lt;0</formula>
    </cfRule>
  </conditionalFormatting>
  <conditionalFormatting sqref="J33">
    <cfRule type="expression" dxfId="3959" priority="9">
      <formula>J33&gt;0</formula>
    </cfRule>
    <cfRule type="expression" dxfId="3958" priority="10">
      <formula>J33&lt;0</formula>
    </cfRule>
  </conditionalFormatting>
  <conditionalFormatting sqref="J34">
    <cfRule type="expression" dxfId="3957" priority="7">
      <formula>J34&gt;0</formula>
    </cfRule>
    <cfRule type="expression" dxfId="3956" priority="8">
      <formula>J34&lt;0</formula>
    </cfRule>
  </conditionalFormatting>
  <conditionalFormatting sqref="J35:J43">
    <cfRule type="expression" dxfId="3955" priority="5">
      <formula>J35&gt;0</formula>
    </cfRule>
    <cfRule type="expression" dxfId="395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53" priority="1">
      <formula>Q9&gt;0</formula>
    </cfRule>
    <cfRule type="expression" dxfId="395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2" t="s">
        <v>78</v>
      </c>
      <c r="P40" s="892"/>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51" priority="27">
      <formula>F27&gt;0</formula>
    </cfRule>
    <cfRule type="expression" dxfId="3950" priority="28">
      <formula>F27&lt;0</formula>
    </cfRule>
  </conditionalFormatting>
  <conditionalFormatting sqref="Q8">
    <cfRule type="expression" dxfId="3949" priority="15">
      <formula>Q8&gt;0</formula>
    </cfRule>
    <cfRule type="expression" dxfId="3948" priority="16">
      <formula>Q8&lt;0</formula>
    </cfRule>
  </conditionalFormatting>
  <conditionalFormatting sqref="Q7">
    <cfRule type="expression" dxfId="3947" priority="17">
      <formula>Q7&gt;0</formula>
    </cfRule>
    <cfRule type="expression" dxfId="3946" priority="18">
      <formula>Q7&lt;0</formula>
    </cfRule>
  </conditionalFormatting>
  <conditionalFormatting sqref="F37:F38">
    <cfRule type="expression" dxfId="3945" priority="13">
      <formula>F37&gt;0</formula>
    </cfRule>
    <cfRule type="expression" dxfId="3944" priority="14">
      <formula>F37&lt;0</formula>
    </cfRule>
  </conditionalFormatting>
  <conditionalFormatting sqref="H37:H38">
    <cfRule type="expression" dxfId="3943" priority="11">
      <formula>H37&gt;0</formula>
    </cfRule>
    <cfRule type="expression" dxfId="3942" priority="12">
      <formula>H37&lt;0</formula>
    </cfRule>
  </conditionalFormatting>
  <conditionalFormatting sqref="F23:F26 H23:H26">
    <cfRule type="expression" dxfId="3941" priority="9">
      <formula>F23&gt;0</formula>
    </cfRule>
    <cfRule type="expression" dxfId="3940" priority="10">
      <formula>F23&lt;0</formula>
    </cfRule>
  </conditionalFormatting>
  <conditionalFormatting sqref="Q10">
    <cfRule type="expression" dxfId="3939" priority="3">
      <formula>Q10&gt;0</formula>
    </cfRule>
    <cfRule type="expression" dxfId="3938" priority="4">
      <formula>Q10&lt;0</formula>
    </cfRule>
  </conditionalFormatting>
  <conditionalFormatting sqref="F22 H22">
    <cfRule type="expression" dxfId="3937" priority="1">
      <formula>F22&gt;0</formula>
    </cfRule>
    <cfRule type="expression" dxfId="3936" priority="2">
      <formula>F22&lt;0</formula>
    </cfRule>
  </conditionalFormatting>
  <conditionalFormatting sqref="M41">
    <cfRule type="expression" dxfId="3935" priority="5">
      <formula>M41&gt;0</formula>
    </cfRule>
    <cfRule type="expression" dxfId="3934"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2" t="s">
        <v>78</v>
      </c>
      <c r="P40" s="892"/>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33" priority="29">
      <formula>F25&gt;0</formula>
    </cfRule>
    <cfRule type="expression" dxfId="3932" priority="30">
      <formula>F25&lt;0</formula>
    </cfRule>
  </conditionalFormatting>
  <conditionalFormatting sqref="Q7">
    <cfRule type="expression" dxfId="3931" priority="27">
      <formula>Q7&gt;0</formula>
    </cfRule>
    <cfRule type="expression" dxfId="3930" priority="28">
      <formula>Q7&lt;0</formula>
    </cfRule>
  </conditionalFormatting>
  <conditionalFormatting sqref="Q8">
    <cfRule type="expression" dxfId="3929" priority="25">
      <formula>Q8&gt;0</formula>
    </cfRule>
    <cfRule type="expression" dxfId="3928" priority="26">
      <formula>Q8&lt;0</formula>
    </cfRule>
  </conditionalFormatting>
  <conditionalFormatting sqref="Q10">
    <cfRule type="expression" dxfId="3927" priority="13">
      <formula>Q10&gt;0</formula>
    </cfRule>
    <cfRule type="expression" dxfId="3926" priority="14">
      <formula>Q10&lt;0</formula>
    </cfRule>
  </conditionalFormatting>
  <conditionalFormatting sqref="M46">
    <cfRule type="expression" dxfId="3925" priority="11">
      <formula>M46&gt;0</formula>
    </cfRule>
    <cfRule type="expression" dxfId="3924" priority="12">
      <formula>M46&lt;0</formula>
    </cfRule>
  </conditionalFormatting>
  <conditionalFormatting sqref="F80:F88 H80:H88">
    <cfRule type="expression" dxfId="3923" priority="9">
      <formula>F80&gt;0</formula>
    </cfRule>
    <cfRule type="expression" dxfId="3922" priority="10">
      <formula>F80&lt;0</formula>
    </cfRule>
  </conditionalFormatting>
  <conditionalFormatting sqref="F75:F79">
    <cfRule type="expression" dxfId="3921" priority="7">
      <formula>F75&gt;0</formula>
    </cfRule>
    <cfRule type="expression" dxfId="3920" priority="8">
      <formula>F75&lt;0</formula>
    </cfRule>
  </conditionalFormatting>
  <conditionalFormatting sqref="H75:H79">
    <cfRule type="expression" dxfId="3919" priority="5">
      <formula>H75&gt;0</formula>
    </cfRule>
    <cfRule type="expression" dxfId="3918" priority="6">
      <formula>H75&lt;0</formula>
    </cfRule>
  </conditionalFormatting>
  <conditionalFormatting sqref="F71:F74">
    <cfRule type="expression" dxfId="3917" priority="3">
      <formula>F71&gt;0</formula>
    </cfRule>
    <cfRule type="expression" dxfId="3916" priority="4">
      <formula>F71&lt;0</formula>
    </cfRule>
  </conditionalFormatting>
  <conditionalFormatting sqref="H71:H74">
    <cfRule type="expression" dxfId="3915" priority="1">
      <formula>H71&gt;0</formula>
    </cfRule>
    <cfRule type="expression" dxfId="3914"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13" priority="21">
      <formula>F47&gt;0</formula>
    </cfRule>
    <cfRule type="expression" dxfId="3912" priority="22">
      <formula>F47&lt;0</formula>
    </cfRule>
  </conditionalFormatting>
  <conditionalFormatting sqref="Q7">
    <cfRule type="expression" dxfId="3911" priority="19">
      <formula>Q7&gt;0</formula>
    </cfRule>
    <cfRule type="expression" dxfId="3910" priority="20">
      <formula>Q7&lt;0</formula>
    </cfRule>
  </conditionalFormatting>
  <conditionalFormatting sqref="Q8">
    <cfRule type="expression" dxfId="3909" priority="17">
      <formula>Q8&gt;0</formula>
    </cfRule>
    <cfRule type="expression" dxfId="3908" priority="18">
      <formula>Q8&lt;0</formula>
    </cfRule>
  </conditionalFormatting>
  <conditionalFormatting sqref="F25:F46">
    <cfRule type="expression" dxfId="3907" priority="15">
      <formula>F25&gt;0</formula>
    </cfRule>
    <cfRule type="expression" dxfId="3906" priority="16">
      <formula>F25&lt;0</formula>
    </cfRule>
  </conditionalFormatting>
  <conditionalFormatting sqref="H25:H46">
    <cfRule type="expression" dxfId="3905" priority="13">
      <formula>H25&gt;0</formula>
    </cfRule>
    <cfRule type="expression" dxfId="3904" priority="14">
      <formula>H25&lt;0</formula>
    </cfRule>
  </conditionalFormatting>
  <conditionalFormatting sqref="F89:F110">
    <cfRule type="expression" dxfId="3903" priority="11">
      <formula>F89&gt;0</formula>
    </cfRule>
    <cfRule type="expression" dxfId="3902" priority="12">
      <formula>F89&lt;0</formula>
    </cfRule>
  </conditionalFormatting>
  <conditionalFormatting sqref="H89:H110">
    <cfRule type="expression" dxfId="3901" priority="9">
      <formula>H89&gt;0</formula>
    </cfRule>
    <cfRule type="expression" dxfId="3900" priority="10">
      <formula>H89&lt;0</formula>
    </cfRule>
  </conditionalFormatting>
  <conditionalFormatting sqref="Q10">
    <cfRule type="expression" dxfId="3899" priority="7">
      <formula>Q10&gt;0</formula>
    </cfRule>
    <cfRule type="expression" dxfId="3898" priority="8">
      <formula>Q10&lt;0</formula>
    </cfRule>
  </conditionalFormatting>
  <conditionalFormatting sqref="J25:J38">
    <cfRule type="expression" dxfId="3897" priority="5">
      <formula>J25&gt;0</formula>
    </cfRule>
    <cfRule type="expression" dxfId="3896" priority="6">
      <formula>J25&lt;0</formula>
    </cfRule>
  </conditionalFormatting>
  <conditionalFormatting sqref="K25:K38">
    <cfRule type="expression" dxfId="3895" priority="3">
      <formula>K25&gt;0</formula>
    </cfRule>
    <cfRule type="expression" dxfId="3894" priority="4">
      <formula>K25&lt;0</formula>
    </cfRule>
  </conditionalFormatting>
  <conditionalFormatting sqref="L25:L38">
    <cfRule type="expression" dxfId="3893" priority="1">
      <formula>L25&gt;0</formula>
    </cfRule>
    <cfRule type="expression" dxfId="389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91" priority="23">
      <formula>F34&gt;0</formula>
    </cfRule>
    <cfRule type="expression" dxfId="3890" priority="24">
      <formula>F34&lt;0</formula>
    </cfRule>
  </conditionalFormatting>
  <conditionalFormatting sqref="Q7">
    <cfRule type="expression" dxfId="3889" priority="21">
      <formula>Q7&gt;0</formula>
    </cfRule>
    <cfRule type="expression" dxfId="3888" priority="22">
      <formula>Q7&lt;0</formula>
    </cfRule>
  </conditionalFormatting>
  <conditionalFormatting sqref="Q8">
    <cfRule type="expression" dxfId="3887" priority="19">
      <formula>Q8&gt;0</formula>
    </cfRule>
    <cfRule type="expression" dxfId="3886" priority="20">
      <formula>Q8&lt;0</formula>
    </cfRule>
  </conditionalFormatting>
  <conditionalFormatting sqref="F25:F33">
    <cfRule type="expression" dxfId="3885" priority="17">
      <formula>F25&gt;0</formula>
    </cfRule>
    <cfRule type="expression" dxfId="3884" priority="18">
      <formula>F25&lt;0</formula>
    </cfRule>
  </conditionalFormatting>
  <conditionalFormatting sqref="H25:H33">
    <cfRule type="expression" dxfId="3883" priority="15">
      <formula>H25&gt;0</formula>
    </cfRule>
    <cfRule type="expression" dxfId="3882" priority="16">
      <formula>H25&lt;0</formula>
    </cfRule>
  </conditionalFormatting>
  <conditionalFormatting sqref="M46">
    <cfRule type="expression" dxfId="3881" priority="13">
      <formula>M46&gt;0</formula>
    </cfRule>
    <cfRule type="expression" dxfId="3880" priority="14">
      <formula>M46&lt;0</formula>
    </cfRule>
  </conditionalFormatting>
  <conditionalFormatting sqref="F79:F87 H79:H87">
    <cfRule type="expression" dxfId="3879" priority="11">
      <formula>F79&gt;0</formula>
    </cfRule>
    <cfRule type="expression" dxfId="3878" priority="12">
      <formula>F79&lt;0</formula>
    </cfRule>
  </conditionalFormatting>
  <conditionalFormatting sqref="F70:F78">
    <cfRule type="expression" dxfId="3877" priority="9">
      <formula>F70&gt;0</formula>
    </cfRule>
    <cfRule type="expression" dxfId="3876" priority="10">
      <formula>F70&lt;0</formula>
    </cfRule>
  </conditionalFormatting>
  <conditionalFormatting sqref="H70:H78">
    <cfRule type="expression" dxfId="3875" priority="7">
      <formula>H70&gt;0</formula>
    </cfRule>
    <cfRule type="expression" dxfId="3874" priority="8">
      <formula>H70&lt;0</formula>
    </cfRule>
  </conditionalFormatting>
  <conditionalFormatting sqref="J27:K27 J30:K30 J33:K33 J36:K36 J39:K39 J42:K42">
    <cfRule type="expression" dxfId="3873" priority="5">
      <formula>J27&gt;0</formula>
    </cfRule>
    <cfRule type="expression" dxfId="3872" priority="6">
      <formula>J27&lt;0</formula>
    </cfRule>
  </conditionalFormatting>
  <conditionalFormatting sqref="J28:K29 J31:K32 J34:K35 J37:K38 J40:K41">
    <cfRule type="expression" dxfId="3871" priority="3">
      <formula>J28&gt;0</formula>
    </cfRule>
    <cfRule type="expression" dxfId="3870" priority="4">
      <formula>J28&lt;0</formula>
    </cfRule>
  </conditionalFormatting>
  <conditionalFormatting sqref="L27:L42">
    <cfRule type="expression" dxfId="3869" priority="1">
      <formula>L27&gt;0</formula>
    </cfRule>
    <cfRule type="expression" dxfId="386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2" t="s">
        <v>78</v>
      </c>
      <c r="P40" s="892"/>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7" priority="9">
      <formula>F57&gt;0</formula>
    </cfRule>
    <cfRule type="expression" dxfId="3866" priority="10">
      <formula>F57&lt;0</formula>
    </cfRule>
  </conditionalFormatting>
  <conditionalFormatting sqref="Q7">
    <cfRule type="expression" dxfId="3865" priority="7">
      <formula>Q7&gt;0</formula>
    </cfRule>
    <cfRule type="expression" dxfId="3864" priority="8">
      <formula>Q7&lt;0</formula>
    </cfRule>
  </conditionalFormatting>
  <conditionalFormatting sqref="Q8">
    <cfRule type="expression" dxfId="3863" priority="5">
      <formula>Q8&gt;0</formula>
    </cfRule>
    <cfRule type="expression" dxfId="3862" priority="6">
      <formula>Q8&lt;0</formula>
    </cfRule>
  </conditionalFormatting>
  <conditionalFormatting sqref="F25:F56">
    <cfRule type="expression" dxfId="3861" priority="3">
      <formula>F25&gt;0</formula>
    </cfRule>
    <cfRule type="expression" dxfId="3860" priority="4">
      <formula>F25&lt;0</formula>
    </cfRule>
  </conditionalFormatting>
  <conditionalFormatting sqref="H25:H56">
    <cfRule type="expression" dxfId="3859" priority="1">
      <formula>H25&gt;0</formula>
    </cfRule>
    <cfRule type="expression" dxfId="385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124.9</v>
      </c>
      <c r="R4" s="420">
        <v>-2.3199999999999998E-2</v>
      </c>
      <c r="T4" s="688">
        <v>43193</v>
      </c>
      <c r="U4" s="30" t="s">
        <v>944</v>
      </c>
    </row>
    <row r="5" spans="1:21" x14ac:dyDescent="0.25">
      <c r="B5" s="70"/>
      <c r="C5" s="4"/>
      <c r="D5" s="3"/>
      <c r="E5" s="3"/>
      <c r="F5" s="3"/>
      <c r="G5" s="70"/>
      <c r="H5" s="159"/>
      <c r="I5" s="3"/>
      <c r="J5" s="3"/>
      <c r="K5" s="3"/>
      <c r="L5" s="70"/>
      <c r="M5" s="3"/>
      <c r="O5" s="11" t="s">
        <v>67</v>
      </c>
      <c r="Q5" s="3">
        <f>Q4*Q2</f>
        <v>3747</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2618.1499999999828</v>
      </c>
      <c r="R7">
        <v>30</v>
      </c>
      <c r="T7" s="1">
        <v>43221</v>
      </c>
      <c r="U7" s="736" t="s">
        <v>1013</v>
      </c>
    </row>
    <row r="8" spans="1:21" x14ac:dyDescent="0.25">
      <c r="B8" s="70"/>
      <c r="C8" s="4"/>
      <c r="D8" s="3"/>
      <c r="E8" s="3"/>
      <c r="F8" s="3"/>
      <c r="G8" s="70"/>
      <c r="H8" s="159"/>
      <c r="I8" s="3"/>
      <c r="J8" s="3"/>
      <c r="K8" s="3"/>
      <c r="L8" s="4"/>
      <c r="M8" s="4"/>
      <c r="O8" s="11" t="s">
        <v>179</v>
      </c>
      <c r="P8" s="33"/>
      <c r="Q8" s="2">
        <f>K29+M29-F29+Q2*Q4</f>
        <v>216.45000000000027</v>
      </c>
      <c r="U8" t="s">
        <v>1014</v>
      </c>
    </row>
    <row r="9" spans="1:21" x14ac:dyDescent="0.25">
      <c r="B9" s="70"/>
      <c r="C9" s="4"/>
      <c r="D9" s="3"/>
      <c r="E9" s="3"/>
      <c r="F9" s="3"/>
      <c r="G9" s="70"/>
      <c r="H9" s="159"/>
      <c r="I9" s="3"/>
      <c r="J9" s="3"/>
      <c r="K9" s="3"/>
      <c r="L9" s="4"/>
      <c r="M9" s="4"/>
      <c r="O9" s="11" t="s">
        <v>204</v>
      </c>
      <c r="Q9" s="132">
        <f>IF(Q2=0, 0, Q8/Q6)</f>
        <v>6.1307728257636994E-2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4.1633306645316248E-3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14.48955916473318</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137.39000000000001</v>
      </c>
    </row>
    <row r="20" spans="1:21" x14ac:dyDescent="0.25">
      <c r="B20" s="70"/>
      <c r="C20" s="4"/>
      <c r="D20" s="3"/>
      <c r="E20" s="3"/>
      <c r="F20" s="3"/>
      <c r="G20" s="70"/>
      <c r="H20" s="159"/>
      <c r="I20" s="3"/>
      <c r="J20" s="3"/>
      <c r="K20" s="3"/>
      <c r="L20" s="4"/>
      <c r="M20" s="4"/>
      <c r="O20" s="79">
        <v>1.0900000000000001</v>
      </c>
      <c r="P20" s="79">
        <f t="shared" ref="P20:P39" si="2">O20*$Q$4</f>
        <v>136.14100000000002</v>
      </c>
      <c r="T20" s="1">
        <v>43279</v>
      </c>
      <c r="U20" t="s">
        <v>1116</v>
      </c>
    </row>
    <row r="21" spans="1:21" x14ac:dyDescent="0.25">
      <c r="B21" s="70"/>
      <c r="C21" s="4"/>
      <c r="D21" s="3"/>
      <c r="E21" s="3"/>
      <c r="F21" s="3"/>
      <c r="G21" s="4"/>
      <c r="H21" s="4"/>
      <c r="I21" s="3"/>
      <c r="J21" s="3"/>
      <c r="K21" s="3"/>
      <c r="L21" s="4"/>
      <c r="M21" s="4"/>
      <c r="O21" s="79">
        <v>1.08</v>
      </c>
      <c r="P21" s="79">
        <f t="shared" si="2"/>
        <v>134.89200000000002</v>
      </c>
    </row>
    <row r="22" spans="1:21" x14ac:dyDescent="0.25">
      <c r="B22" s="70"/>
      <c r="C22" s="4"/>
      <c r="D22" s="3"/>
      <c r="E22" s="3"/>
      <c r="F22" s="3"/>
      <c r="G22" s="4"/>
      <c r="H22" s="4"/>
      <c r="I22" s="3"/>
      <c r="J22" s="3"/>
      <c r="K22" s="3"/>
      <c r="L22" s="4"/>
      <c r="M22" s="4"/>
      <c r="O22" s="79">
        <v>1.07</v>
      </c>
      <c r="P22" s="79">
        <f t="shared" si="2"/>
        <v>133.643</v>
      </c>
    </row>
    <row r="23" spans="1:21" x14ac:dyDescent="0.25">
      <c r="B23" s="70"/>
      <c r="C23" s="4"/>
      <c r="D23" s="3"/>
      <c r="E23" s="3"/>
      <c r="F23" s="3"/>
      <c r="G23" s="4"/>
      <c r="H23" s="4"/>
      <c r="I23" s="3"/>
      <c r="J23" s="3"/>
      <c r="K23" s="3"/>
      <c r="L23" s="4"/>
      <c r="M23" s="4"/>
      <c r="O23" s="79">
        <v>1.06</v>
      </c>
      <c r="P23" s="79">
        <f t="shared" si="2"/>
        <v>132.39400000000001</v>
      </c>
    </row>
    <row r="24" spans="1:21" x14ac:dyDescent="0.25">
      <c r="B24" s="70"/>
      <c r="C24" s="4"/>
      <c r="D24" s="3"/>
      <c r="E24" s="3"/>
      <c r="F24" s="3"/>
      <c r="G24" s="4"/>
      <c r="H24" s="4"/>
      <c r="I24" s="3"/>
      <c r="J24" s="3"/>
      <c r="K24" s="3"/>
      <c r="L24" s="4"/>
      <c r="M24" s="4"/>
      <c r="O24" s="79">
        <v>1.05</v>
      </c>
      <c r="P24" s="79">
        <f t="shared" si="2"/>
        <v>131.14500000000001</v>
      </c>
    </row>
    <row r="25" spans="1:21" x14ac:dyDescent="0.25">
      <c r="O25" s="79">
        <v>1.04</v>
      </c>
      <c r="P25" s="79">
        <f t="shared" si="2"/>
        <v>129.89600000000002</v>
      </c>
      <c r="T25" s="154">
        <v>43305</v>
      </c>
      <c r="U25" t="s">
        <v>1147</v>
      </c>
    </row>
    <row r="26" spans="1:21" x14ac:dyDescent="0.25">
      <c r="O26" s="79">
        <v>1.03</v>
      </c>
      <c r="P26" s="79">
        <f t="shared" si="2"/>
        <v>128.64700000000002</v>
      </c>
      <c r="T26" s="65"/>
    </row>
    <row r="27" spans="1:21" x14ac:dyDescent="0.25">
      <c r="O27" s="79">
        <v>1.02</v>
      </c>
      <c r="P27" s="79">
        <f t="shared" si="2"/>
        <v>127.39800000000001</v>
      </c>
      <c r="T27" s="154">
        <v>43313</v>
      </c>
      <c r="U27" t="s">
        <v>1146</v>
      </c>
    </row>
    <row r="28" spans="1:21" x14ac:dyDescent="0.25">
      <c r="O28" s="79">
        <v>1.01</v>
      </c>
      <c r="P28" s="79">
        <f t="shared" si="2"/>
        <v>126.149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124.9</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123.65100000000001</v>
      </c>
    </row>
    <row r="31" spans="1:21" x14ac:dyDescent="0.25">
      <c r="O31" s="79">
        <v>0.98</v>
      </c>
      <c r="P31" s="79">
        <f t="shared" si="2"/>
        <v>122.402</v>
      </c>
      <c r="T31" s="1">
        <v>43474</v>
      </c>
      <c r="U31" t="s">
        <v>1348</v>
      </c>
    </row>
    <row r="32" spans="1:21" x14ac:dyDescent="0.25">
      <c r="O32" s="79">
        <v>0.97</v>
      </c>
      <c r="P32" s="79">
        <f t="shared" si="2"/>
        <v>121.15300000000001</v>
      </c>
    </row>
    <row r="33" spans="1:17" x14ac:dyDescent="0.25">
      <c r="O33" s="79">
        <v>0.96</v>
      </c>
      <c r="P33" s="79">
        <f t="shared" si="2"/>
        <v>119.904</v>
      </c>
    </row>
    <row r="34" spans="1:17" x14ac:dyDescent="0.25">
      <c r="O34" s="79">
        <v>0.95</v>
      </c>
      <c r="P34" s="79">
        <f t="shared" si="2"/>
        <v>118.655</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117.40599999999999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116.15700000000001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114.90800000000002</v>
      </c>
    </row>
    <row r="38" spans="1:17" x14ac:dyDescent="0.25">
      <c r="A38" s="4"/>
      <c r="B38" s="162"/>
      <c r="C38" s="10"/>
      <c r="D38" s="39"/>
      <c r="E38" s="39"/>
      <c r="F38" s="39"/>
      <c r="G38" s="39"/>
      <c r="H38" s="177"/>
      <c r="I38" s="39"/>
      <c r="J38" s="39"/>
      <c r="K38" s="39"/>
      <c r="L38" s="39"/>
      <c r="O38" s="79">
        <v>0.91</v>
      </c>
      <c r="P38" s="79">
        <f t="shared" si="2"/>
        <v>113.65900000000001</v>
      </c>
    </row>
    <row r="39" spans="1:17" x14ac:dyDescent="0.25">
      <c r="A39" s="4"/>
      <c r="B39" s="162"/>
      <c r="C39" s="10"/>
      <c r="D39" s="39"/>
      <c r="E39" s="39"/>
      <c r="F39" s="39"/>
      <c r="G39" s="39"/>
      <c r="H39" s="177"/>
      <c r="I39" s="39"/>
      <c r="J39" s="39"/>
      <c r="K39" s="39"/>
      <c r="L39" s="39"/>
      <c r="O39" s="79">
        <v>0.9</v>
      </c>
      <c r="P39" s="79">
        <f t="shared" si="2"/>
        <v>112.41000000000001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57" priority="175">
      <formula>F7&gt;0</formula>
    </cfRule>
    <cfRule type="expression" dxfId="3856" priority="176">
      <formula>F7&lt;0</formula>
    </cfRule>
  </conditionalFormatting>
  <conditionalFormatting sqref="Q8">
    <cfRule type="expression" dxfId="3855" priority="173">
      <formula>Q8&gt;0</formula>
    </cfRule>
    <cfRule type="expression" dxfId="3854" priority="174">
      <formula>Q8&lt;0</formula>
    </cfRule>
  </conditionalFormatting>
  <conditionalFormatting sqref="Q10">
    <cfRule type="expression" dxfId="3853" priority="167">
      <formula>Q10&gt;0</formula>
    </cfRule>
    <cfRule type="expression" dxfId="3852" priority="168">
      <formula>Q10&lt;0</formula>
    </cfRule>
  </conditionalFormatting>
  <conditionalFormatting sqref="F75:F76">
    <cfRule type="expression" dxfId="3851" priority="159">
      <formula>F75&gt;0</formula>
    </cfRule>
    <cfRule type="expression" dxfId="3850" priority="160">
      <formula>F75&lt;0</formula>
    </cfRule>
  </conditionalFormatting>
  <conditionalFormatting sqref="H75:H76">
    <cfRule type="expression" dxfId="3849" priority="157">
      <formula>H75&gt;0</formula>
    </cfRule>
    <cfRule type="expression" dxfId="3848" priority="158">
      <formula>H75&lt;0</formula>
    </cfRule>
  </conditionalFormatting>
  <conditionalFormatting sqref="J75:J76">
    <cfRule type="expression" dxfId="3847" priority="155">
      <formula>J75&gt;0</formula>
    </cfRule>
    <cfRule type="expression" dxfId="3846" priority="156">
      <formula>J75&lt;0</formula>
    </cfRule>
  </conditionalFormatting>
  <conditionalFormatting sqref="K75:K76">
    <cfRule type="expression" dxfId="3845" priority="153">
      <formula>K75&gt;0</formula>
    </cfRule>
    <cfRule type="expression" dxfId="3844" priority="154">
      <formula>K75&lt;0</formula>
    </cfRule>
  </conditionalFormatting>
  <conditionalFormatting sqref="L75:L76">
    <cfRule type="expression" dxfId="3843" priority="151">
      <formula>L75&gt;0</formula>
    </cfRule>
    <cfRule type="expression" dxfId="3842" priority="152">
      <formula>L75&lt;0</formula>
    </cfRule>
  </conditionalFormatting>
  <conditionalFormatting sqref="F39 H39">
    <cfRule type="expression" dxfId="3841" priority="113">
      <formula>F39&gt;0</formula>
    </cfRule>
    <cfRule type="expression" dxfId="3840" priority="114">
      <formula>F39&lt;0</formula>
    </cfRule>
  </conditionalFormatting>
  <conditionalFormatting sqref="F38 H38">
    <cfRule type="expression" dxfId="3839" priority="111">
      <formula>F38&gt;0</formula>
    </cfRule>
    <cfRule type="expression" dxfId="3838" priority="112">
      <formula>F38&lt;0</formula>
    </cfRule>
  </conditionalFormatting>
  <conditionalFormatting sqref="H36:H37">
    <cfRule type="expression" dxfId="3837" priority="109">
      <formula>H36&gt;0</formula>
    </cfRule>
    <cfRule type="expression" dxfId="3836" priority="110">
      <formula>H36&lt;0</formula>
    </cfRule>
  </conditionalFormatting>
  <conditionalFormatting sqref="M44">
    <cfRule type="expression" dxfId="3835" priority="107">
      <formula>M44&gt;0</formula>
    </cfRule>
    <cfRule type="expression" dxfId="3834" priority="108">
      <formula>M44&lt;0</formula>
    </cfRule>
  </conditionalFormatting>
  <conditionalFormatting sqref="J36:J37">
    <cfRule type="expression" dxfId="3833" priority="77">
      <formula>J36&gt;0</formula>
    </cfRule>
    <cfRule type="expression" dxfId="3832" priority="78">
      <formula>J36&lt;0</formula>
    </cfRule>
  </conditionalFormatting>
  <conditionalFormatting sqref="F111:F113 H111:H113 H120 F120 F146:F148 H146:H148">
    <cfRule type="expression" dxfId="3831" priority="75">
      <formula>F111&gt;0</formula>
    </cfRule>
    <cfRule type="expression" dxfId="3830" priority="76">
      <formula>F111&lt;0</formula>
    </cfRule>
  </conditionalFormatting>
  <conditionalFormatting sqref="F87:F107">
    <cfRule type="expression" dxfId="3829" priority="73">
      <formula>F87&gt;0</formula>
    </cfRule>
    <cfRule type="expression" dxfId="3828" priority="74">
      <formula>F87&lt;0</formula>
    </cfRule>
  </conditionalFormatting>
  <conditionalFormatting sqref="H87:H107">
    <cfRule type="expression" dxfId="3827" priority="71">
      <formula>H87&gt;0</formula>
    </cfRule>
    <cfRule type="expression" dxfId="3826" priority="72">
      <formula>H87&lt;0</formula>
    </cfRule>
  </conditionalFormatting>
  <conditionalFormatting sqref="K78:K88 K90:K91">
    <cfRule type="expression" dxfId="3825" priority="69">
      <formula>K78&gt;0</formula>
    </cfRule>
    <cfRule type="expression" dxfId="3824" priority="70">
      <formula>K78&lt;0</formula>
    </cfRule>
  </conditionalFormatting>
  <conditionalFormatting sqref="L78">
    <cfRule type="expression" dxfId="3823" priority="67">
      <formula>L78&gt;0</formula>
    </cfRule>
    <cfRule type="expression" dxfId="3822" priority="68">
      <formula>L78&lt;0</formula>
    </cfRule>
  </conditionalFormatting>
  <conditionalFormatting sqref="F78:F86">
    <cfRule type="expression" dxfId="3821" priority="65">
      <formula>F78&gt;0</formula>
    </cfRule>
    <cfRule type="expression" dxfId="3820" priority="66">
      <formula>F78&lt;0</formula>
    </cfRule>
  </conditionalFormatting>
  <conditionalFormatting sqref="H78:H86">
    <cfRule type="expression" dxfId="3819" priority="63">
      <formula>H78&gt;0</formula>
    </cfRule>
    <cfRule type="expression" dxfId="3818" priority="64">
      <formula>H78&lt;0</formula>
    </cfRule>
  </conditionalFormatting>
  <conditionalFormatting sqref="F108:F110">
    <cfRule type="expression" dxfId="3817" priority="61">
      <formula>F108&gt;0</formula>
    </cfRule>
    <cfRule type="expression" dxfId="3816" priority="62">
      <formula>F108&lt;0</formula>
    </cfRule>
  </conditionalFormatting>
  <conditionalFormatting sqref="H108:H110">
    <cfRule type="expression" dxfId="3815" priority="59">
      <formula>H108&gt;0</formula>
    </cfRule>
    <cfRule type="expression" dxfId="3814" priority="60">
      <formula>H108&lt;0</formula>
    </cfRule>
  </conditionalFormatting>
  <conditionalFormatting sqref="H114:H116 F114:F116">
    <cfRule type="expression" dxfId="3813" priority="57">
      <formula>F114&gt;0</formula>
    </cfRule>
    <cfRule type="expression" dxfId="3812" priority="58">
      <formula>F114&lt;0</formula>
    </cfRule>
  </conditionalFormatting>
  <conditionalFormatting sqref="H117:H119 F117:F119">
    <cfRule type="expression" dxfId="3811" priority="55">
      <formula>F117&gt;0</formula>
    </cfRule>
    <cfRule type="expression" dxfId="3810" priority="56">
      <formula>F117&lt;0</formula>
    </cfRule>
  </conditionalFormatting>
  <conditionalFormatting sqref="F125:F127 H125:H127">
    <cfRule type="expression" dxfId="3809" priority="53">
      <formula>F125&gt;0</formula>
    </cfRule>
    <cfRule type="expression" dxfId="3808" priority="54">
      <formula>F125&lt;0</formula>
    </cfRule>
  </conditionalFormatting>
  <conditionalFormatting sqref="F124 H124">
    <cfRule type="expression" dxfId="3807" priority="51">
      <formula>F124&gt;0</formula>
    </cfRule>
    <cfRule type="expression" dxfId="3806" priority="52">
      <formula>F124&lt;0</formula>
    </cfRule>
  </conditionalFormatting>
  <conditionalFormatting sqref="F121:F123 H121:H123">
    <cfRule type="expression" dxfId="3805" priority="49">
      <formula>F121&gt;0</formula>
    </cfRule>
    <cfRule type="expression" dxfId="3804" priority="50">
      <formula>F121&lt;0</formula>
    </cfRule>
  </conditionalFormatting>
  <conditionalFormatting sqref="F134:F136 H134:H136">
    <cfRule type="expression" dxfId="3803" priority="47">
      <formula>F134&gt;0</formula>
    </cfRule>
    <cfRule type="expression" dxfId="3802" priority="48">
      <formula>F134&lt;0</formula>
    </cfRule>
  </conditionalFormatting>
  <conditionalFormatting sqref="H129:H131 F129:F133">
    <cfRule type="expression" dxfId="3801" priority="45">
      <formula>F129&gt;0</formula>
    </cfRule>
    <cfRule type="expression" dxfId="3800" priority="46">
      <formula>F129&lt;0</formula>
    </cfRule>
  </conditionalFormatting>
  <conditionalFormatting sqref="F128 H128">
    <cfRule type="expression" dxfId="3799" priority="43">
      <formula>F128&gt;0</formula>
    </cfRule>
    <cfRule type="expression" dxfId="3798" priority="44">
      <formula>F128&lt;0</formula>
    </cfRule>
  </conditionalFormatting>
  <conditionalFormatting sqref="H132:H133">
    <cfRule type="expression" dxfId="3797" priority="41">
      <formula>H132&gt;0</formula>
    </cfRule>
    <cfRule type="expression" dxfId="3796" priority="42">
      <formula>H132&lt;0</formula>
    </cfRule>
  </conditionalFormatting>
  <conditionalFormatting sqref="H139:H141 F139:F142">
    <cfRule type="expression" dxfId="3795" priority="39">
      <formula>F139&gt;0</formula>
    </cfRule>
    <cfRule type="expression" dxfId="3794" priority="40">
      <formula>F139&lt;0</formula>
    </cfRule>
  </conditionalFormatting>
  <conditionalFormatting sqref="F137:F138 H137:H138">
    <cfRule type="expression" dxfId="3793" priority="37">
      <formula>F137&gt;0</formula>
    </cfRule>
    <cfRule type="expression" dxfId="3792" priority="38">
      <formula>F137&lt;0</formula>
    </cfRule>
  </conditionalFormatting>
  <conditionalFormatting sqref="F145 H145">
    <cfRule type="expression" dxfId="3791" priority="35">
      <formula>F145&gt;0</formula>
    </cfRule>
    <cfRule type="expression" dxfId="3790" priority="36">
      <formula>F145&lt;0</formula>
    </cfRule>
  </conditionalFormatting>
  <conditionalFormatting sqref="F143:F144 H143:H144">
    <cfRule type="expression" dxfId="3789" priority="33">
      <formula>F143&gt;0</formula>
    </cfRule>
    <cfRule type="expression" dxfId="3788" priority="34">
      <formula>F143&lt;0</formula>
    </cfRule>
  </conditionalFormatting>
  <conditionalFormatting sqref="H142">
    <cfRule type="expression" dxfId="3787" priority="31">
      <formula>H142&gt;0</formula>
    </cfRule>
    <cfRule type="expression" dxfId="3786" priority="32">
      <formula>H142&lt;0</formula>
    </cfRule>
  </conditionalFormatting>
  <conditionalFormatting sqref="J111:J113 J120">
    <cfRule type="expression" dxfId="3785" priority="29">
      <formula>J111&gt;0</formula>
    </cfRule>
    <cfRule type="expression" dxfId="3784" priority="30">
      <formula>J111&lt;0</formula>
    </cfRule>
  </conditionalFormatting>
  <conditionalFormatting sqref="J87:J107">
    <cfRule type="expression" dxfId="3783" priority="27">
      <formula>J87&gt;0</formula>
    </cfRule>
    <cfRule type="expression" dxfId="3782" priority="28">
      <formula>J87&lt;0</formula>
    </cfRule>
  </conditionalFormatting>
  <conditionalFormatting sqref="J78:J86">
    <cfRule type="expression" dxfId="3781" priority="25">
      <formula>J78&gt;0</formula>
    </cfRule>
    <cfRule type="expression" dxfId="3780" priority="26">
      <formula>J78&lt;0</formula>
    </cfRule>
  </conditionalFormatting>
  <conditionalFormatting sqref="J108:J110">
    <cfRule type="expression" dxfId="3779" priority="23">
      <formula>J108&gt;0</formula>
    </cfRule>
    <cfRule type="expression" dxfId="3778" priority="24">
      <formula>J108&lt;0</formula>
    </cfRule>
  </conditionalFormatting>
  <conditionalFormatting sqref="J114:J116">
    <cfRule type="expression" dxfId="3777" priority="21">
      <formula>J114&gt;0</formula>
    </cfRule>
    <cfRule type="expression" dxfId="3776" priority="22">
      <formula>J114&lt;0</formula>
    </cfRule>
  </conditionalFormatting>
  <conditionalFormatting sqref="J117:J119">
    <cfRule type="expression" dxfId="3775" priority="19">
      <formula>J117&gt;0</formula>
    </cfRule>
    <cfRule type="expression" dxfId="3774" priority="20">
      <formula>J117&lt;0</formula>
    </cfRule>
  </conditionalFormatting>
  <conditionalFormatting sqref="J125:J127">
    <cfRule type="expression" dxfId="3773" priority="17">
      <formula>J125&gt;0</formula>
    </cfRule>
    <cfRule type="expression" dxfId="3772" priority="18">
      <formula>J125&lt;0</formula>
    </cfRule>
  </conditionalFormatting>
  <conditionalFormatting sqref="J124">
    <cfRule type="expression" dxfId="3771" priority="15">
      <formula>J124&gt;0</formula>
    </cfRule>
    <cfRule type="expression" dxfId="3770" priority="16">
      <formula>J124&lt;0</formula>
    </cfRule>
  </conditionalFormatting>
  <conditionalFormatting sqref="J121:J123">
    <cfRule type="expression" dxfId="3769" priority="13">
      <formula>J121&gt;0</formula>
    </cfRule>
    <cfRule type="expression" dxfId="3768" priority="14">
      <formula>J121&lt;0</formula>
    </cfRule>
  </conditionalFormatting>
  <conditionalFormatting sqref="J134:J136">
    <cfRule type="expression" dxfId="3767" priority="11">
      <formula>J134&gt;0</formula>
    </cfRule>
    <cfRule type="expression" dxfId="3766" priority="12">
      <formula>J134&lt;0</formula>
    </cfRule>
  </conditionalFormatting>
  <conditionalFormatting sqref="J129:J133">
    <cfRule type="expression" dxfId="3765" priority="9">
      <formula>J129&gt;0</formula>
    </cfRule>
    <cfRule type="expression" dxfId="3764" priority="10">
      <formula>J129&lt;0</formula>
    </cfRule>
  </conditionalFormatting>
  <conditionalFormatting sqref="J128">
    <cfRule type="expression" dxfId="3763" priority="7">
      <formula>J128&gt;0</formula>
    </cfRule>
    <cfRule type="expression" dxfId="3762" priority="8">
      <formula>J128&lt;0</formula>
    </cfRule>
  </conditionalFormatting>
  <conditionalFormatting sqref="J139:J141">
    <cfRule type="expression" dxfId="3761" priority="5">
      <formula>J139&gt;0</formula>
    </cfRule>
    <cfRule type="expression" dxfId="3760" priority="6">
      <formula>J139&lt;0</formula>
    </cfRule>
  </conditionalFormatting>
  <conditionalFormatting sqref="J137:J138">
    <cfRule type="expression" dxfId="3759" priority="3">
      <formula>J137&gt;0</formula>
    </cfRule>
    <cfRule type="expression" dxfId="3758" priority="4">
      <formula>J137&lt;0</formula>
    </cfRule>
  </conditionalFormatting>
  <conditionalFormatting sqref="J142">
    <cfRule type="expression" dxfId="3757" priority="1">
      <formula>J142&gt;0</formula>
    </cfRule>
    <cfRule type="expression" dxfId="3756"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2" t="s">
        <v>78</v>
      </c>
      <c r="P42" s="892"/>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55" priority="58">
      <formula>F19&gt;0</formula>
    </cfRule>
    <cfRule type="expression" dxfId="3754"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3" priority="47">
      <formula>H25&gt;0</formula>
    </cfRule>
    <cfRule type="expression" dxfId="3752" priority="48">
      <formula>H25&lt;0</formula>
    </cfRule>
  </conditionalFormatting>
  <conditionalFormatting sqref="M39">
    <cfRule type="expression" dxfId="3751" priority="45">
      <formula>M39&gt;0</formula>
    </cfRule>
    <cfRule type="expression" dxfId="3750" priority="46">
      <formula>M39&lt;0</formula>
    </cfRule>
  </conditionalFormatting>
  <conditionalFormatting sqref="F61:F67">
    <cfRule type="expression" dxfId="3749" priority="43">
      <formula>F61&gt;0</formula>
    </cfRule>
    <cfRule type="expression" dxfId="3748" priority="44">
      <formula>F61&lt;0</formula>
    </cfRule>
  </conditionalFormatting>
  <conditionalFormatting sqref="H61:H67">
    <cfRule type="expression" dxfId="3747" priority="41">
      <formula>H61&gt;0</formula>
    </cfRule>
    <cfRule type="expression" dxfId="3746" priority="42">
      <formula>H61&lt;0</formula>
    </cfRule>
  </conditionalFormatting>
  <conditionalFormatting sqref="F21:F24">
    <cfRule type="expression" dxfId="3745" priority="39">
      <formula>F21&gt;0</formula>
    </cfRule>
    <cfRule type="expression" dxfId="3744" priority="40">
      <formula>F21&lt;0</formula>
    </cfRule>
  </conditionalFormatting>
  <conditionalFormatting sqref="H21:H24">
    <cfRule type="expression" dxfId="3743" priority="37">
      <formula>H21&gt;0</formula>
    </cfRule>
    <cfRule type="expression" dxfId="3742" priority="38">
      <formula>H21&lt;0</formula>
    </cfRule>
  </conditionalFormatting>
  <conditionalFormatting sqref="I25:I28">
    <cfRule type="expression" dxfId="3741" priority="31">
      <formula>I25&gt;0</formula>
    </cfRule>
    <cfRule type="expression" dxfId="3740" priority="32">
      <formula>I25&lt;0</formula>
    </cfRule>
  </conditionalFormatting>
  <conditionalFormatting sqref="I21:I24">
    <cfRule type="expression" dxfId="3739" priority="29">
      <formula>I21&gt;0</formula>
    </cfRule>
    <cfRule type="expression" dxfId="3738" priority="30">
      <formula>I21&lt;0</formula>
    </cfRule>
  </conditionalFormatting>
  <conditionalFormatting sqref="H29">
    <cfRule type="expression" dxfId="3737" priority="27">
      <formula>H29&gt;0</formula>
    </cfRule>
    <cfRule type="expression" dxfId="3736" priority="28">
      <formula>H29&lt;0</formula>
    </cfRule>
  </conditionalFormatting>
  <conditionalFormatting sqref="H30">
    <cfRule type="expression" dxfId="3735" priority="25">
      <formula>H30&gt;0</formula>
    </cfRule>
    <cfRule type="expression" dxfId="3734" priority="26">
      <formula>H30&lt;0</formula>
    </cfRule>
  </conditionalFormatting>
  <conditionalFormatting sqref="H31">
    <cfRule type="expression" dxfId="3733" priority="23">
      <formula>H31&gt;0</formula>
    </cfRule>
    <cfRule type="expression" dxfId="3732" priority="24">
      <formula>H31&lt;0</formula>
    </cfRule>
  </conditionalFormatting>
  <conditionalFormatting sqref="Q7">
    <cfRule type="expression" dxfId="3731" priority="21">
      <formula>Q7&gt;0</formula>
    </cfRule>
    <cfRule type="expression" dxfId="3730" priority="22">
      <formula>Q7&lt;0</formula>
    </cfRule>
  </conditionalFormatting>
  <conditionalFormatting sqref="Q8">
    <cfRule type="expression" dxfId="3729" priority="19">
      <formula>Q8&gt;0</formula>
    </cfRule>
    <cfRule type="expression" dxfId="3728" priority="20">
      <formula>Q8&lt;0</formula>
    </cfRule>
  </conditionalFormatting>
  <conditionalFormatting sqref="F73:F82">
    <cfRule type="expression" dxfId="3727" priority="17">
      <formula>F73&gt;0</formula>
    </cfRule>
    <cfRule type="expression" dxfId="3726" priority="18">
      <formula>F73&lt;0</formula>
    </cfRule>
  </conditionalFormatting>
  <conditionalFormatting sqref="H73:H76">
    <cfRule type="expression" dxfId="3725" priority="15">
      <formula>H73&gt;0</formula>
    </cfRule>
    <cfRule type="expression" dxfId="3724" priority="16">
      <formula>H73&lt;0</formula>
    </cfRule>
  </conditionalFormatting>
  <conditionalFormatting sqref="F69:F72">
    <cfRule type="expression" dxfId="3723" priority="13">
      <formula>F69&gt;0</formula>
    </cfRule>
    <cfRule type="expression" dxfId="3722" priority="14">
      <formula>F69&lt;0</formula>
    </cfRule>
  </conditionalFormatting>
  <conditionalFormatting sqref="H69:H72">
    <cfRule type="expression" dxfId="3721" priority="11">
      <formula>H69&gt;0</formula>
    </cfRule>
    <cfRule type="expression" dxfId="3720" priority="12">
      <formula>H69&lt;0</formula>
    </cfRule>
  </conditionalFormatting>
  <conditionalFormatting sqref="I73:I76">
    <cfRule type="expression" dxfId="3719" priority="9">
      <formula>I73&gt;0</formula>
    </cfRule>
    <cfRule type="expression" dxfId="3718" priority="10">
      <formula>I73&lt;0</formula>
    </cfRule>
  </conditionalFormatting>
  <conditionalFormatting sqref="I69:I72">
    <cfRule type="expression" dxfId="3717" priority="7">
      <formula>I69&gt;0</formula>
    </cfRule>
    <cfRule type="expression" dxfId="3716" priority="8">
      <formula>I69&lt;0</formula>
    </cfRule>
  </conditionalFormatting>
  <conditionalFormatting sqref="H77">
    <cfRule type="expression" dxfId="3715" priority="5">
      <formula>H77&gt;0</formula>
    </cfRule>
    <cfRule type="expression" dxfId="3714" priority="6">
      <formula>H77&lt;0</formula>
    </cfRule>
  </conditionalFormatting>
  <conditionalFormatting sqref="H78">
    <cfRule type="expression" dxfId="3713" priority="3">
      <formula>H78&gt;0</formula>
    </cfRule>
    <cfRule type="expression" dxfId="3712" priority="4">
      <formula>H78&lt;0</formula>
    </cfRule>
  </conditionalFormatting>
  <conditionalFormatting sqref="H79">
    <cfRule type="expression" dxfId="3711" priority="1">
      <formula>H79&gt;0</formula>
    </cfRule>
    <cfRule type="expression" dxfId="3710"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399">
        <v>43742</v>
      </c>
      <c r="C4" s="4">
        <v>68</v>
      </c>
      <c r="D4" s="3">
        <v>25.92</v>
      </c>
      <c r="E4" s="3">
        <v>0</v>
      </c>
      <c r="F4" s="3">
        <f>D4*C4+E4</f>
        <v>1762.5600000000002</v>
      </c>
      <c r="G4" s="70"/>
      <c r="H4" s="159"/>
      <c r="I4" s="3"/>
      <c r="J4" s="3"/>
      <c r="K4" s="3"/>
      <c r="L4" s="70"/>
      <c r="M4" s="4"/>
      <c r="O4" s="11" t="s">
        <v>66</v>
      </c>
      <c r="Q4" s="53">
        <v>26.73</v>
      </c>
      <c r="R4" s="420">
        <v>5.9999999999999995E-4</v>
      </c>
      <c r="T4" s="1"/>
    </row>
    <row r="5" spans="1:21" x14ac:dyDescent="0.25">
      <c r="B5" s="70"/>
      <c r="C5" s="4"/>
      <c r="D5" s="3"/>
      <c r="E5" s="3"/>
      <c r="F5" s="3"/>
      <c r="G5" s="70"/>
      <c r="H5" s="159"/>
      <c r="I5" s="3"/>
      <c r="J5" s="3"/>
      <c r="K5" s="3"/>
      <c r="L5" s="70"/>
      <c r="M5" s="4"/>
      <c r="O5" s="11" t="s">
        <v>67</v>
      </c>
      <c r="Q5" s="3">
        <f>Q4*Q2</f>
        <v>3581.82</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-320.5300000000002</v>
      </c>
      <c r="R7">
        <v>66</v>
      </c>
    </row>
    <row r="8" spans="1:21" x14ac:dyDescent="0.25">
      <c r="B8" s="70"/>
      <c r="C8" s="4"/>
      <c r="D8" s="3"/>
      <c r="E8" s="3"/>
      <c r="F8" s="3"/>
      <c r="G8" s="70"/>
      <c r="H8" s="159"/>
      <c r="I8" s="3"/>
      <c r="J8" s="3"/>
      <c r="K8" s="3"/>
      <c r="L8" s="4"/>
      <c r="M8" s="4"/>
      <c r="O8" s="11" t="s">
        <v>179</v>
      </c>
      <c r="P8" s="33"/>
      <c r="Q8" s="2">
        <f>K18+M18-F18+Q2*Q4</f>
        <v>-320.5300000000002</v>
      </c>
      <c r="T8" s="1"/>
      <c r="U8" s="736"/>
    </row>
    <row r="9" spans="1:21" x14ac:dyDescent="0.25">
      <c r="B9" s="70"/>
      <c r="C9" s="4"/>
      <c r="D9" s="3"/>
      <c r="E9" s="3"/>
      <c r="F9" s="3"/>
      <c r="G9" s="4"/>
      <c r="H9" s="159"/>
      <c r="I9" s="3"/>
      <c r="J9" s="3"/>
      <c r="K9" s="3"/>
      <c r="L9" s="4"/>
      <c r="M9" s="4"/>
      <c r="O9" s="11" t="s">
        <v>204</v>
      </c>
      <c r="Q9" s="132">
        <f>IF(Q2=0, 0, Q8/Q6)</f>
        <v>-8.2137686265967985E-2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1.9453797231575011E-2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29.403000000000002</v>
      </c>
    </row>
    <row r="20" spans="1:20" x14ac:dyDescent="0.25">
      <c r="O20" s="79">
        <v>1.0900000000000001</v>
      </c>
      <c r="P20" s="79">
        <f t="shared" ref="P20:P39" si="0">O20*$Q$4</f>
        <v>29.135700000000003</v>
      </c>
    </row>
    <row r="21" spans="1:20" x14ac:dyDescent="0.25">
      <c r="O21" s="79">
        <v>1.08</v>
      </c>
      <c r="P21" s="79">
        <f t="shared" si="0"/>
        <v>28.868400000000001</v>
      </c>
      <c r="T21" s="1"/>
    </row>
    <row r="22" spans="1:20" x14ac:dyDescent="0.25">
      <c r="O22" s="79">
        <v>1.07</v>
      </c>
      <c r="P22" s="79">
        <f t="shared" si="0"/>
        <v>28.601100000000002</v>
      </c>
    </row>
    <row r="23" spans="1:20" x14ac:dyDescent="0.25">
      <c r="O23" s="79">
        <v>1.06</v>
      </c>
      <c r="P23" s="79">
        <f t="shared" si="0"/>
        <v>28.333800000000004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28.066500000000001</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27.799200000000003</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27.5319</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27.264600000000002</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26.997299999999999</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26.73</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26.462700000000002</v>
      </c>
      <c r="T30" s="154"/>
    </row>
    <row r="31" spans="1:20" x14ac:dyDescent="0.25">
      <c r="B31" s="162"/>
      <c r="C31" s="10"/>
      <c r="D31" s="39"/>
      <c r="E31" s="39"/>
      <c r="F31" s="39"/>
      <c r="G31" s="39"/>
      <c r="H31" s="177"/>
      <c r="I31" s="39"/>
      <c r="J31" s="39"/>
      <c r="K31" s="39"/>
      <c r="L31" s="39"/>
      <c r="O31" s="79">
        <v>0.98</v>
      </c>
      <c r="P31" s="79">
        <f t="shared" si="0"/>
        <v>26.195399999999999</v>
      </c>
    </row>
    <row r="32" spans="1:20" x14ac:dyDescent="0.25">
      <c r="B32" s="162"/>
      <c r="C32" s="10"/>
      <c r="D32" s="39"/>
      <c r="E32" s="39"/>
      <c r="F32" s="39"/>
      <c r="G32" s="39"/>
      <c r="H32" s="177"/>
      <c r="I32" s="39"/>
      <c r="J32" s="39"/>
      <c r="K32" s="39"/>
      <c r="L32" s="39"/>
      <c r="O32" s="79">
        <v>0.97</v>
      </c>
      <c r="P32" s="79">
        <f t="shared" si="0"/>
        <v>25.928100000000001</v>
      </c>
    </row>
    <row r="33" spans="2:17" x14ac:dyDescent="0.25">
      <c r="B33" s="162"/>
      <c r="C33" s="10"/>
      <c r="D33" s="39"/>
      <c r="E33" s="39"/>
      <c r="F33" s="39"/>
      <c r="G33" s="39"/>
      <c r="H33" s="177"/>
      <c r="I33" s="39"/>
      <c r="J33" s="39"/>
      <c r="K33" s="39"/>
      <c r="L33" s="39"/>
      <c r="O33" s="79">
        <v>0.96</v>
      </c>
      <c r="P33" s="79">
        <f t="shared" si="0"/>
        <v>25.660799999999998</v>
      </c>
    </row>
    <row r="34" spans="2:17" x14ac:dyDescent="0.25">
      <c r="B34" s="162"/>
      <c r="C34" s="10"/>
      <c r="D34" s="39"/>
      <c r="E34" s="39"/>
      <c r="F34" s="39"/>
      <c r="G34" s="39"/>
      <c r="H34" s="177"/>
      <c r="I34" s="39"/>
      <c r="J34" s="39"/>
      <c r="K34" s="39"/>
      <c r="L34" s="39"/>
      <c r="O34" s="79">
        <v>0.95</v>
      </c>
      <c r="P34" s="79">
        <f t="shared" si="0"/>
        <v>25.3935</v>
      </c>
    </row>
    <row r="35" spans="2:17" x14ac:dyDescent="0.25">
      <c r="B35" s="162"/>
      <c r="C35" s="10"/>
      <c r="D35" s="39"/>
      <c r="E35" s="39"/>
      <c r="F35" s="39"/>
      <c r="G35" s="39"/>
      <c r="H35" s="177"/>
      <c r="I35" s="39"/>
      <c r="J35" s="39"/>
      <c r="K35" s="39"/>
      <c r="L35" s="39"/>
      <c r="O35" s="79">
        <v>0.94</v>
      </c>
      <c r="P35" s="79">
        <f t="shared" si="0"/>
        <v>25.126199999999997</v>
      </c>
    </row>
    <row r="36" spans="2:17" x14ac:dyDescent="0.25">
      <c r="B36" s="162"/>
      <c r="C36" s="10"/>
      <c r="D36" s="39"/>
      <c r="E36" s="39"/>
      <c r="F36" s="39"/>
      <c r="G36" s="39"/>
      <c r="H36" s="177"/>
      <c r="I36" s="39"/>
      <c r="J36" s="39"/>
      <c r="K36" s="39"/>
      <c r="L36" s="39"/>
      <c r="O36" s="79">
        <v>0.93</v>
      </c>
      <c r="P36" s="79">
        <f t="shared" si="0"/>
        <v>24.858900000000002</v>
      </c>
    </row>
    <row r="37" spans="2:17" x14ac:dyDescent="0.25">
      <c r="B37" s="162"/>
      <c r="C37" s="10"/>
      <c r="D37" s="39"/>
      <c r="E37" s="39"/>
      <c r="F37" s="39"/>
      <c r="G37" s="39"/>
      <c r="H37" s="177"/>
      <c r="I37" s="39"/>
      <c r="J37" s="39"/>
      <c r="K37" s="39"/>
      <c r="L37" s="39"/>
      <c r="O37" s="79">
        <v>0.92</v>
      </c>
      <c r="P37" s="79">
        <f t="shared" si="0"/>
        <v>24.591600000000003</v>
      </c>
    </row>
    <row r="38" spans="2:17" x14ac:dyDescent="0.25">
      <c r="B38" s="162"/>
      <c r="C38" s="10"/>
      <c r="D38" s="39"/>
      <c r="E38" s="39"/>
      <c r="F38" s="39"/>
      <c r="G38" s="39"/>
      <c r="H38" s="177"/>
      <c r="I38" s="39"/>
      <c r="J38" s="39"/>
      <c r="K38" s="39"/>
      <c r="L38" s="39"/>
      <c r="O38" s="79">
        <v>0.91</v>
      </c>
      <c r="P38" s="79">
        <f t="shared" si="0"/>
        <v>24.324300000000001</v>
      </c>
    </row>
    <row r="39" spans="2:17" x14ac:dyDescent="0.25">
      <c r="B39" s="162"/>
      <c r="C39" s="10"/>
      <c r="D39" s="39"/>
      <c r="E39" s="39"/>
      <c r="F39" s="39"/>
      <c r="G39" s="39"/>
      <c r="H39" s="177"/>
      <c r="I39" s="39"/>
      <c r="J39" s="39"/>
      <c r="K39" s="39"/>
      <c r="L39" s="39"/>
      <c r="O39" s="79">
        <v>0.9</v>
      </c>
      <c r="P39" s="79">
        <f t="shared" si="0"/>
        <v>24.057000000000002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09" priority="37">
      <formula>Q7&gt;0</formula>
    </cfRule>
    <cfRule type="expression" dxfId="3708" priority="38">
      <formula>Q7&lt;0</formula>
    </cfRule>
  </conditionalFormatting>
  <conditionalFormatting sqref="Q8">
    <cfRule type="expression" dxfId="3707" priority="35">
      <formula>Q8&gt;0</formula>
    </cfRule>
    <cfRule type="expression" dxfId="3706" priority="36">
      <formula>Q8&lt;0</formula>
    </cfRule>
  </conditionalFormatting>
  <conditionalFormatting sqref="F34:F54 F58:F63">
    <cfRule type="expression" dxfId="3705" priority="33">
      <formula>F34&gt;0</formula>
    </cfRule>
    <cfRule type="expression" dxfId="3704" priority="34">
      <formula>F34&lt;0</formula>
    </cfRule>
  </conditionalFormatting>
  <conditionalFormatting sqref="H34:H54 H58:H63">
    <cfRule type="expression" dxfId="3703" priority="31">
      <formula>H34&gt;0</formula>
    </cfRule>
    <cfRule type="expression" dxfId="3702" priority="32">
      <formula>H34&lt;0</formula>
    </cfRule>
  </conditionalFormatting>
  <conditionalFormatting sqref="Q10">
    <cfRule type="expression" dxfId="3701" priority="29">
      <formula>Q10&gt;0</formula>
    </cfRule>
    <cfRule type="expression" dxfId="3700" priority="30">
      <formula>Q10&lt;0</formula>
    </cfRule>
  </conditionalFormatting>
  <conditionalFormatting sqref="J25:J38">
    <cfRule type="expression" dxfId="3699" priority="27">
      <formula>J25&gt;0</formula>
    </cfRule>
    <cfRule type="expression" dxfId="3698" priority="28">
      <formula>J25&lt;0</formula>
    </cfRule>
  </conditionalFormatting>
  <conditionalFormatting sqref="K25:K35 K37:K38">
    <cfRule type="expression" dxfId="3697" priority="25">
      <formula>K25&gt;0</formula>
    </cfRule>
    <cfRule type="expression" dxfId="3696" priority="26">
      <formula>K25&lt;0</formula>
    </cfRule>
  </conditionalFormatting>
  <conditionalFormatting sqref="F89:F110">
    <cfRule type="expression" dxfId="3695" priority="23">
      <formula>F89&gt;0</formula>
    </cfRule>
    <cfRule type="expression" dxfId="3694" priority="24">
      <formula>F89&lt;0</formula>
    </cfRule>
  </conditionalFormatting>
  <conditionalFormatting sqref="H89:H110">
    <cfRule type="expression" dxfId="3693" priority="21">
      <formula>H89&gt;0</formula>
    </cfRule>
    <cfRule type="expression" dxfId="3692" priority="22">
      <formula>H89&lt;0</formula>
    </cfRule>
  </conditionalFormatting>
  <conditionalFormatting sqref="J89:J102">
    <cfRule type="expression" dxfId="3691" priority="19">
      <formula>J89&gt;0</formula>
    </cfRule>
    <cfRule type="expression" dxfId="3690" priority="20">
      <formula>J89&lt;0</formula>
    </cfRule>
  </conditionalFormatting>
  <conditionalFormatting sqref="K89:K102">
    <cfRule type="expression" dxfId="3689" priority="17">
      <formula>K89&gt;0</formula>
    </cfRule>
    <cfRule type="expression" dxfId="3688" priority="18">
      <formula>K89&lt;0</formula>
    </cfRule>
  </conditionalFormatting>
  <conditionalFormatting sqref="L89:L102">
    <cfRule type="expression" dxfId="3687" priority="15">
      <formula>L89&gt;0</formula>
    </cfRule>
    <cfRule type="expression" dxfId="3686" priority="16">
      <formula>L89&lt;0</formula>
    </cfRule>
  </conditionalFormatting>
  <conditionalFormatting sqref="F30:F33">
    <cfRule type="expression" dxfId="3685" priority="13">
      <formula>F30&gt;0</formula>
    </cfRule>
    <cfRule type="expression" dxfId="3684" priority="14">
      <formula>F30&lt;0</formula>
    </cfRule>
  </conditionalFormatting>
  <conditionalFormatting sqref="H30:H33">
    <cfRule type="expression" dxfId="3683" priority="11">
      <formula>H30&gt;0</formula>
    </cfRule>
    <cfRule type="expression" dxfId="3682" priority="12">
      <formula>H30&lt;0</formula>
    </cfRule>
  </conditionalFormatting>
  <conditionalFormatting sqref="J54">
    <cfRule type="expression" dxfId="3681" priority="9">
      <formula>J54&gt;0</formula>
    </cfRule>
    <cfRule type="expression" dxfId="3680" priority="10">
      <formula>J54&lt;0</formula>
    </cfRule>
  </conditionalFormatting>
  <conditionalFormatting sqref="F55:F57">
    <cfRule type="expression" dxfId="3679" priority="7">
      <formula>F55&gt;0</formula>
    </cfRule>
    <cfRule type="expression" dxfId="3678" priority="8">
      <formula>F55&lt;0</formula>
    </cfRule>
  </conditionalFormatting>
  <conditionalFormatting sqref="H55:H57">
    <cfRule type="expression" dxfId="3677" priority="5">
      <formula>H55&gt;0</formula>
    </cfRule>
    <cfRule type="expression" dxfId="3676" priority="6">
      <formula>H55&lt;0</formula>
    </cfRule>
  </conditionalFormatting>
  <conditionalFormatting sqref="F25:F29">
    <cfRule type="expression" dxfId="3675" priority="3">
      <formula>F25&gt;0</formula>
    </cfRule>
    <cfRule type="expression" dxfId="3674" priority="4">
      <formula>F25&lt;0</formula>
    </cfRule>
  </conditionalFormatting>
  <conditionalFormatting sqref="H25:H29">
    <cfRule type="expression" dxfId="3673" priority="1">
      <formula>H25&gt;0</formula>
    </cfRule>
    <cfRule type="expression" dxfId="3672"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71" priority="11">
      <formula>Q8&gt;0</formula>
    </cfRule>
    <cfRule type="expression" dxfId="3670" priority="12">
      <formula>Q8&lt;0</formula>
    </cfRule>
  </conditionalFormatting>
  <conditionalFormatting sqref="Q7">
    <cfRule type="expression" dxfId="3669" priority="13">
      <formula>Q7&gt;0</formula>
    </cfRule>
    <cfRule type="expression" dxfId="3668" priority="14">
      <formula>Q7&lt;0</formula>
    </cfRule>
  </conditionalFormatting>
  <conditionalFormatting sqref="F22">
    <cfRule type="expression" dxfId="3667" priority="9">
      <formula>F22&gt;0</formula>
    </cfRule>
    <cfRule type="expression" dxfId="3666" priority="10">
      <formula>F22&lt;0</formula>
    </cfRule>
  </conditionalFormatting>
  <conditionalFormatting sqref="H22">
    <cfRule type="expression" dxfId="3665" priority="7">
      <formula>H22&gt;0</formula>
    </cfRule>
    <cfRule type="expression" dxfId="3664" priority="8">
      <formula>H22&lt;0</formula>
    </cfRule>
  </conditionalFormatting>
  <conditionalFormatting sqref="F59">
    <cfRule type="expression" dxfId="3663" priority="5">
      <formula>F59&gt;0</formula>
    </cfRule>
    <cfRule type="expression" dxfId="3662" priority="6">
      <formula>F59&lt;0</formula>
    </cfRule>
  </conditionalFormatting>
  <conditionalFormatting sqref="H59">
    <cfRule type="expression" dxfId="3661" priority="3">
      <formula>H59&gt;0</formula>
    </cfRule>
    <cfRule type="expression" dxfId="3660" priority="4">
      <formula>H59&lt;0</formula>
    </cfRule>
  </conditionalFormatting>
  <conditionalFormatting sqref="M30">
    <cfRule type="expression" dxfId="3659" priority="1">
      <formula>M30&gt;0</formula>
    </cfRule>
    <cfRule type="expression" dxfId="365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2" t="s">
        <v>78</v>
      </c>
      <c r="P24" s="892"/>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57" priority="32">
      <formula>F51&gt;0</formula>
    </cfRule>
    <cfRule type="expression" dxfId="3656" priority="33">
      <formula>F51&lt;0</formula>
    </cfRule>
  </conditionalFormatting>
  <conditionalFormatting sqref="Q7">
    <cfRule type="expression" dxfId="3655" priority="30">
      <formula>Q7&gt;0</formula>
    </cfRule>
    <cfRule type="expression" dxfId="3654" priority="31">
      <formula>Q7&lt;0</formula>
    </cfRule>
  </conditionalFormatting>
  <conditionalFormatting sqref="Q8">
    <cfRule type="expression" dxfId="3653" priority="28">
      <formula>Q8&gt;0</formula>
    </cfRule>
    <cfRule type="expression" dxfId="3652" priority="29">
      <formula>Q8&lt;0</formula>
    </cfRule>
  </conditionalFormatting>
  <conditionalFormatting sqref="F25:F44 F46:F50">
    <cfRule type="expression" dxfId="3651" priority="26">
      <formula>F25&gt;0</formula>
    </cfRule>
    <cfRule type="expression" dxfId="3650" priority="27">
      <formula>F25&lt;0</formula>
    </cfRule>
  </conditionalFormatting>
  <conditionalFormatting sqref="H25:H44 H46:H50">
    <cfRule type="expression" dxfId="3649" priority="24">
      <formula>H25&gt;0</formula>
    </cfRule>
    <cfRule type="expression" dxfId="3648" priority="25">
      <formula>H25&lt;0</formula>
    </cfRule>
  </conditionalFormatting>
  <conditionalFormatting sqref="F89:F110">
    <cfRule type="expression" dxfId="3647" priority="22">
      <formula>F89&gt;0</formula>
    </cfRule>
    <cfRule type="expression" dxfId="3646" priority="23">
      <formula>F89&lt;0</formula>
    </cfRule>
  </conditionalFormatting>
  <conditionalFormatting sqref="H89:H110">
    <cfRule type="expression" dxfId="3645" priority="20">
      <formula>H89&gt;0</formula>
    </cfRule>
    <cfRule type="expression" dxfId="3644" priority="21">
      <formula>H89&lt;0</formula>
    </cfRule>
  </conditionalFormatting>
  <conditionalFormatting sqref="Q10">
    <cfRule type="expression" dxfId="3643" priority="18">
      <formula>Q10&gt;0</formula>
    </cfRule>
    <cfRule type="expression" dxfId="3642" priority="19">
      <formula>Q10&lt;0</formula>
    </cfRule>
  </conditionalFormatting>
  <conditionalFormatting sqref="J25:J39">
    <cfRule type="expression" dxfId="3641" priority="16">
      <formula>J25&gt;0</formula>
    </cfRule>
    <cfRule type="expression" dxfId="3640" priority="17">
      <formula>J25&lt;0</formula>
    </cfRule>
  </conditionalFormatting>
  <conditionalFormatting sqref="K25:K38">
    <cfRule type="expression" dxfId="3639" priority="14">
      <formula>K25&gt;0</formula>
    </cfRule>
    <cfRule type="expression" dxfId="3638" priority="15">
      <formula>K25&lt;0</formula>
    </cfRule>
  </conditionalFormatting>
  <conditionalFormatting sqref="L25:L38">
    <cfRule type="expression" dxfId="3637" priority="12">
      <formula>L25&gt;0</formula>
    </cfRule>
    <cfRule type="expression" dxfId="3636"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5" priority="9">
      <formula>J40&gt;0</formula>
    </cfRule>
    <cfRule type="expression" dxfId="3634"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3" priority="7">
      <formula>F45&gt;0</formula>
    </cfRule>
    <cfRule type="expression" dxfId="3632" priority="8">
      <formula>F45&lt;0</formula>
    </cfRule>
  </conditionalFormatting>
  <conditionalFormatting sqref="H45">
    <cfRule type="expression" dxfId="3631" priority="5">
      <formula>H45&gt;0</formula>
    </cfRule>
    <cfRule type="expression" dxfId="3630" priority="6">
      <formula>H45&lt;0</formula>
    </cfRule>
  </conditionalFormatting>
  <conditionalFormatting sqref="J45">
    <cfRule type="expression" dxfId="3629" priority="3">
      <formula>J45&gt;0</formula>
    </cfRule>
    <cfRule type="expression" dxfId="3628" priority="4">
      <formula>J45&lt;0</formula>
    </cfRule>
  </conditionalFormatting>
  <conditionalFormatting sqref="J46">
    <cfRule type="expression" dxfId="3627" priority="1">
      <formula>J46&gt;0</formula>
    </cfRule>
    <cfRule type="expression" dxfId="3626"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2" t="s">
        <v>78</v>
      </c>
      <c r="Q39" s="892"/>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25" priority="66">
      <formula>F22&gt;0</formula>
    </cfRule>
    <cfRule type="expression" dxfId="3624"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3" priority="53">
      <formula>F41&gt;0</formula>
    </cfRule>
    <cfRule type="expression" dxfId="3622" priority="54">
      <formula>F41&lt;0</formula>
    </cfRule>
  </conditionalFormatting>
  <conditionalFormatting sqref="F41">
    <cfRule type="expression" dxfId="3621" priority="57">
      <formula>F41&gt;0</formula>
    </cfRule>
    <cfRule type="expression" dxfId="3620" priority="58">
      <formula>F41&lt;0</formula>
    </cfRule>
  </conditionalFormatting>
  <conditionalFormatting sqref="H41">
    <cfRule type="expression" dxfId="3619" priority="35">
      <formula>H41&gt;0</formula>
    </cfRule>
    <cfRule type="expression" dxfId="3618" priority="36">
      <formula>H41&lt;0</formula>
    </cfRule>
  </conditionalFormatting>
  <conditionalFormatting sqref="F89:F95">
    <cfRule type="expression" dxfId="3617" priority="29">
      <formula>F89&gt;0</formula>
    </cfRule>
    <cfRule type="expression" dxfId="3616" priority="30">
      <formula>F89&lt;0</formula>
    </cfRule>
  </conditionalFormatting>
  <conditionalFormatting sqref="F96:F110">
    <cfRule type="expression" dxfId="3615" priority="25">
      <formula>F96&gt;0</formula>
    </cfRule>
    <cfRule type="expression" dxfId="3614" priority="26">
      <formula>F96&lt;0</formula>
    </cfRule>
  </conditionalFormatting>
  <conditionalFormatting sqref="F96:F110">
    <cfRule type="expression" dxfId="3613" priority="27">
      <formula>F96&gt;0</formula>
    </cfRule>
    <cfRule type="expression" dxfId="3612" priority="28">
      <formula>F96&lt;0</formula>
    </cfRule>
  </conditionalFormatting>
  <conditionalFormatting sqref="H89:H100">
    <cfRule type="expression" dxfId="3611" priority="23">
      <formula>H89&gt;0</formula>
    </cfRule>
    <cfRule type="expression" dxfId="3610" priority="24">
      <formula>H89&lt;0</formula>
    </cfRule>
  </conditionalFormatting>
  <conditionalFormatting sqref="H101">
    <cfRule type="expression" dxfId="3609" priority="21">
      <formula>H101&gt;0</formula>
    </cfRule>
    <cfRule type="expression" dxfId="3608" priority="22">
      <formula>H101&lt;0</formula>
    </cfRule>
  </conditionalFormatting>
  <conditionalFormatting sqref="F111:F116">
    <cfRule type="expression" dxfId="3607" priority="19">
      <formula>F111&gt;0</formula>
    </cfRule>
    <cfRule type="expression" dxfId="3606" priority="20">
      <formula>F111&lt;0</formula>
    </cfRule>
  </conditionalFormatting>
  <conditionalFormatting sqref="H103:H116">
    <cfRule type="expression" dxfId="3605" priority="17">
      <formula>H103&gt;0</formula>
    </cfRule>
    <cfRule type="expression" dxfId="3604" priority="18">
      <formula>H103&lt;0</formula>
    </cfRule>
  </conditionalFormatting>
  <conditionalFormatting sqref="H102">
    <cfRule type="expression" dxfId="3603" priority="15">
      <formula>H102&gt;0</formula>
    </cfRule>
    <cfRule type="expression" dxfId="3602" priority="16">
      <formula>H102&lt;0</formula>
    </cfRule>
  </conditionalFormatting>
  <conditionalFormatting sqref="M42">
    <cfRule type="expression" dxfId="3601" priority="13">
      <formula>M42&gt;0</formula>
    </cfRule>
    <cfRule type="expression" dxfId="3600" priority="14">
      <formula>M42&lt;0</formula>
    </cfRule>
  </conditionalFormatting>
  <conditionalFormatting sqref="Q7">
    <cfRule type="expression" dxfId="3599" priority="9">
      <formula>Q7&gt;0</formula>
    </cfRule>
    <cfRule type="expression" dxfId="3598" priority="10">
      <formula>Q7&lt;0</formula>
    </cfRule>
  </conditionalFormatting>
  <conditionalFormatting sqref="Q8">
    <cfRule type="expression" dxfId="3597" priority="7">
      <formula>Q8&gt;0</formula>
    </cfRule>
    <cfRule type="expression" dxfId="3596" priority="8">
      <formula>Q8&lt;0</formula>
    </cfRule>
  </conditionalFormatting>
  <conditionalFormatting sqref="F117:F130 H117:H130">
    <cfRule type="expression" dxfId="3595" priority="1">
      <formula>F117&gt;0</formula>
    </cfRule>
    <cfRule type="expression" dxfId="3594"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2" t="s">
        <v>78</v>
      </c>
      <c r="P40" s="892"/>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3" priority="21">
      <formula>F47&gt;0</formula>
    </cfRule>
    <cfRule type="expression" dxfId="3592" priority="22">
      <formula>F47&lt;0</formula>
    </cfRule>
  </conditionalFormatting>
  <conditionalFormatting sqref="Q7">
    <cfRule type="expression" dxfId="3591" priority="19">
      <formula>Q7&gt;0</formula>
    </cfRule>
    <cfRule type="expression" dxfId="3590" priority="20">
      <formula>Q7&lt;0</formula>
    </cfRule>
  </conditionalFormatting>
  <conditionalFormatting sqref="Q8">
    <cfRule type="expression" dxfId="3589" priority="17">
      <formula>Q8&gt;0</formula>
    </cfRule>
    <cfRule type="expression" dxfId="3588" priority="18">
      <formula>Q8&lt;0</formula>
    </cfRule>
  </conditionalFormatting>
  <conditionalFormatting sqref="F25:F46">
    <cfRule type="expression" dxfId="3587" priority="15">
      <formula>F25&gt;0</formula>
    </cfRule>
    <cfRule type="expression" dxfId="3586" priority="16">
      <formula>F25&lt;0</formula>
    </cfRule>
  </conditionalFormatting>
  <conditionalFormatting sqref="H25:H46">
    <cfRule type="expression" dxfId="3585" priority="13">
      <formula>H25&gt;0</formula>
    </cfRule>
    <cfRule type="expression" dxfId="3584" priority="14">
      <formula>H25&lt;0</formula>
    </cfRule>
  </conditionalFormatting>
  <conditionalFormatting sqref="F89:F110">
    <cfRule type="expression" dxfId="3583" priority="11">
      <formula>F89&gt;0</formula>
    </cfRule>
    <cfRule type="expression" dxfId="3582" priority="12">
      <formula>F89&lt;0</formula>
    </cfRule>
  </conditionalFormatting>
  <conditionalFormatting sqref="H89:H110">
    <cfRule type="expression" dxfId="3581" priority="9">
      <formula>H89&gt;0</formula>
    </cfRule>
    <cfRule type="expression" dxfId="3580" priority="10">
      <formula>H89&lt;0</formula>
    </cfRule>
  </conditionalFormatting>
  <conditionalFormatting sqref="Q10">
    <cfRule type="expression" dxfId="3579" priority="7">
      <formula>Q10&gt;0</formula>
    </cfRule>
    <cfRule type="expression" dxfId="3578" priority="8">
      <formula>Q10&lt;0</formula>
    </cfRule>
  </conditionalFormatting>
  <conditionalFormatting sqref="J25:J38">
    <cfRule type="expression" dxfId="3577" priority="5">
      <formula>J25&gt;0</formula>
    </cfRule>
    <cfRule type="expression" dxfId="3576" priority="6">
      <formula>J25&lt;0</formula>
    </cfRule>
  </conditionalFormatting>
  <conditionalFormatting sqref="K25:K38">
    <cfRule type="expression" dxfId="3575" priority="3">
      <formula>K25&gt;0</formula>
    </cfRule>
    <cfRule type="expression" dxfId="3574" priority="4">
      <formula>K25&lt;0</formula>
    </cfRule>
  </conditionalFormatting>
  <conditionalFormatting sqref="L25:L38">
    <cfRule type="expression" dxfId="3573" priority="1">
      <formula>L25&gt;0</formula>
    </cfRule>
    <cfRule type="expression" dxfId="3572"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1" priority="35">
      <formula>F47&gt;0</formula>
    </cfRule>
    <cfRule type="expression" dxfId="3570" priority="36">
      <formula>F47&lt;0</formula>
    </cfRule>
  </conditionalFormatting>
  <conditionalFormatting sqref="Q7">
    <cfRule type="expression" dxfId="3569" priority="33">
      <formula>Q7&gt;0</formula>
    </cfRule>
    <cfRule type="expression" dxfId="3568" priority="34">
      <formula>Q7&lt;0</formula>
    </cfRule>
  </conditionalFormatting>
  <conditionalFormatting sqref="Q8">
    <cfRule type="expression" dxfId="3567" priority="31">
      <formula>Q8&gt;0</formula>
    </cfRule>
    <cfRule type="expression" dxfId="3566" priority="32">
      <formula>Q8&lt;0</formula>
    </cfRule>
  </conditionalFormatting>
  <conditionalFormatting sqref="F30:F46">
    <cfRule type="expression" dxfId="3565" priority="29">
      <formula>F30&gt;0</formula>
    </cfRule>
    <cfRule type="expression" dxfId="3564" priority="30">
      <formula>F30&lt;0</formula>
    </cfRule>
  </conditionalFormatting>
  <conditionalFormatting sqref="H30:H46">
    <cfRule type="expression" dxfId="3563" priority="27">
      <formula>H30&gt;0</formula>
    </cfRule>
    <cfRule type="expression" dxfId="3562" priority="28">
      <formula>H30&lt;0</formula>
    </cfRule>
  </conditionalFormatting>
  <conditionalFormatting sqref="Q10">
    <cfRule type="expression" dxfId="3561" priority="25">
      <formula>Q10&gt;0</formula>
    </cfRule>
    <cfRule type="expression" dxfId="3560" priority="26">
      <formula>Q10&lt;0</formula>
    </cfRule>
  </conditionalFormatting>
  <conditionalFormatting sqref="J25:J38">
    <cfRule type="expression" dxfId="3559" priority="23">
      <formula>J25&gt;0</formula>
    </cfRule>
    <cfRule type="expression" dxfId="3558" priority="24">
      <formula>J25&lt;0</formula>
    </cfRule>
  </conditionalFormatting>
  <conditionalFormatting sqref="K25:K38">
    <cfRule type="expression" dxfId="3557" priority="21">
      <formula>K25&gt;0</formula>
    </cfRule>
    <cfRule type="expression" dxfId="3556" priority="22">
      <formula>K25&lt;0</formula>
    </cfRule>
  </conditionalFormatting>
  <conditionalFormatting sqref="L25 L38">
    <cfRule type="expression" dxfId="3555" priority="19">
      <formula>L25&gt;0</formula>
    </cfRule>
    <cfRule type="expression" dxfId="3554" priority="20">
      <formula>L25&lt;0</formula>
    </cfRule>
  </conditionalFormatting>
  <conditionalFormatting sqref="F89:F110">
    <cfRule type="expression" dxfId="3553" priority="17">
      <formula>F89&gt;0</formula>
    </cfRule>
    <cfRule type="expression" dxfId="3552" priority="18">
      <formula>F89&lt;0</formula>
    </cfRule>
  </conditionalFormatting>
  <conditionalFormatting sqref="H89:H110">
    <cfRule type="expression" dxfId="3551" priority="15">
      <formula>H89&gt;0</formula>
    </cfRule>
    <cfRule type="expression" dxfId="3550" priority="16">
      <formula>H89&lt;0</formula>
    </cfRule>
  </conditionalFormatting>
  <conditionalFormatting sqref="J89:J102">
    <cfRule type="expression" dxfId="3549" priority="13">
      <formula>J89&gt;0</formula>
    </cfRule>
    <cfRule type="expression" dxfId="3548" priority="14">
      <formula>J89&lt;0</formula>
    </cfRule>
  </conditionalFormatting>
  <conditionalFormatting sqref="K89:K102">
    <cfRule type="expression" dxfId="3547" priority="11">
      <formula>K89&gt;0</formula>
    </cfRule>
    <cfRule type="expression" dxfId="3546" priority="12">
      <formula>K89&lt;0</formula>
    </cfRule>
  </conditionalFormatting>
  <conditionalFormatting sqref="L89:L102">
    <cfRule type="expression" dxfId="3545" priority="9">
      <formula>L89&gt;0</formula>
    </cfRule>
    <cfRule type="expression" dxfId="3544" priority="10">
      <formula>L89&lt;0</formula>
    </cfRule>
  </conditionalFormatting>
  <conditionalFormatting sqref="F29 F25:F26">
    <cfRule type="expression" dxfId="3543" priority="7">
      <formula>F25&gt;0</formula>
    </cfRule>
    <cfRule type="expression" dxfId="3542" priority="8">
      <formula>F25&lt;0</formula>
    </cfRule>
  </conditionalFormatting>
  <conditionalFormatting sqref="H29 H25:H27">
    <cfRule type="expression" dxfId="3541" priority="5">
      <formula>H25&gt;0</formula>
    </cfRule>
    <cfRule type="expression" dxfId="3540" priority="6">
      <formula>H25&lt;0</formula>
    </cfRule>
  </conditionalFormatting>
  <conditionalFormatting sqref="F27:F28">
    <cfRule type="expression" dxfId="3539" priority="3">
      <formula>F27&gt;0</formula>
    </cfRule>
    <cfRule type="expression" dxfId="3538" priority="4">
      <formula>F27&lt;0</formula>
    </cfRule>
  </conditionalFormatting>
  <conditionalFormatting sqref="H28">
    <cfRule type="expression" dxfId="3537" priority="1">
      <formula>H28&gt;0</formula>
    </cfRule>
    <cfRule type="expression" dxfId="3536"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2" t="s">
        <v>78</v>
      </c>
      <c r="P17" s="892"/>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5" priority="25">
      <formula>F7&gt;0</formula>
    </cfRule>
    <cfRule type="expression" dxfId="3534" priority="26">
      <formula>F7&lt;0</formula>
    </cfRule>
  </conditionalFormatting>
  <conditionalFormatting sqref="Q8">
    <cfRule type="expression" dxfId="3533" priority="23">
      <formula>Q8&gt;0</formula>
    </cfRule>
    <cfRule type="expression" dxfId="3532" priority="24">
      <formula>Q8&lt;0</formula>
    </cfRule>
  </conditionalFormatting>
  <conditionalFormatting sqref="F93:F114">
    <cfRule type="expression" dxfId="3531" priority="17">
      <formula>F93&gt;0</formula>
    </cfRule>
    <cfRule type="expression" dxfId="3530" priority="18">
      <formula>F93&lt;0</formula>
    </cfRule>
  </conditionalFormatting>
  <conditionalFormatting sqref="H93:H114">
    <cfRule type="expression" dxfId="3529" priority="15">
      <formula>H93&gt;0</formula>
    </cfRule>
    <cfRule type="expression" dxfId="3528" priority="16">
      <formula>H93&lt;0</formula>
    </cfRule>
  </conditionalFormatting>
  <conditionalFormatting sqref="Q10">
    <cfRule type="expression" dxfId="3527" priority="13">
      <formula>Q10&gt;0</formula>
    </cfRule>
    <cfRule type="expression" dxfId="3526" priority="14">
      <formula>Q10&lt;0</formula>
    </cfRule>
  </conditionalFormatting>
  <conditionalFormatting sqref="J25:J38">
    <cfRule type="expression" dxfId="3525" priority="11">
      <formula>J25&gt;0</formula>
    </cfRule>
    <cfRule type="expression" dxfId="3524" priority="12">
      <formula>J25&lt;0</formula>
    </cfRule>
  </conditionalFormatting>
  <conditionalFormatting sqref="K25:K38">
    <cfRule type="expression" dxfId="3523" priority="9">
      <formula>K25&gt;0</formula>
    </cfRule>
    <cfRule type="expression" dxfId="3522" priority="10">
      <formula>K25&lt;0</formula>
    </cfRule>
  </conditionalFormatting>
  <conditionalFormatting sqref="L25:L34">
    <cfRule type="expression" dxfId="3521" priority="7">
      <formula>L25&gt;0</formula>
    </cfRule>
    <cfRule type="expression" dxfId="3520" priority="8">
      <formula>L25&lt;0</formula>
    </cfRule>
  </conditionalFormatting>
  <conditionalFormatting sqref="J43">
    <cfRule type="expression" dxfId="3519" priority="5">
      <formula>J43&gt;0</formula>
    </cfRule>
    <cfRule type="expression" dxfId="3518" priority="6">
      <formula>J43&lt;0</formula>
    </cfRule>
  </conditionalFormatting>
  <conditionalFormatting sqref="M25:M34">
    <cfRule type="expression" dxfId="3517" priority="3">
      <formula>M25&gt;0</formula>
    </cfRule>
    <cfRule type="expression" dxfId="3516" priority="4">
      <formula>M25&lt;0</formula>
    </cfRule>
  </conditionalFormatting>
  <conditionalFormatting sqref="H61:H64 F61:F64">
    <cfRule type="expression" dxfId="3515" priority="1">
      <formula>F61&gt;0</formula>
    </cfRule>
    <cfRule type="expression" dxfId="3514"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2" t="s">
        <v>78</v>
      </c>
      <c r="P40" s="892"/>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3" priority="21">
      <formula>F47&gt;0</formula>
    </cfRule>
    <cfRule type="expression" dxfId="3512" priority="22">
      <formula>F47&lt;0</formula>
    </cfRule>
  </conditionalFormatting>
  <conditionalFormatting sqref="Q7">
    <cfRule type="expression" dxfId="3511" priority="19">
      <formula>Q7&gt;0</formula>
    </cfRule>
    <cfRule type="expression" dxfId="3510" priority="20">
      <formula>Q7&lt;0</formula>
    </cfRule>
  </conditionalFormatting>
  <conditionalFormatting sqref="Q8">
    <cfRule type="expression" dxfId="3509" priority="17">
      <formula>Q8&gt;0</formula>
    </cfRule>
    <cfRule type="expression" dxfId="3508" priority="18">
      <formula>Q8&lt;0</formula>
    </cfRule>
  </conditionalFormatting>
  <conditionalFormatting sqref="F25:F46">
    <cfRule type="expression" dxfId="3507" priority="15">
      <formula>F25&gt;0</formula>
    </cfRule>
    <cfRule type="expression" dxfId="3506" priority="16">
      <formula>F25&lt;0</formula>
    </cfRule>
  </conditionalFormatting>
  <conditionalFormatting sqref="H25:H46">
    <cfRule type="expression" dxfId="3505" priority="13">
      <formula>H25&gt;0</formula>
    </cfRule>
    <cfRule type="expression" dxfId="3504" priority="14">
      <formula>H25&lt;0</formula>
    </cfRule>
  </conditionalFormatting>
  <conditionalFormatting sqref="F89:F110">
    <cfRule type="expression" dxfId="3503" priority="11">
      <formula>F89&gt;0</formula>
    </cfRule>
    <cfRule type="expression" dxfId="3502" priority="12">
      <formula>F89&lt;0</formula>
    </cfRule>
  </conditionalFormatting>
  <conditionalFormatting sqref="H89:H110">
    <cfRule type="expression" dxfId="3501" priority="9">
      <formula>H89&gt;0</formula>
    </cfRule>
    <cfRule type="expression" dxfId="3500" priority="10">
      <formula>H89&lt;0</formula>
    </cfRule>
  </conditionalFormatting>
  <conditionalFormatting sqref="Q10">
    <cfRule type="expression" dxfId="3499" priority="7">
      <formula>Q10&gt;0</formula>
    </cfRule>
    <cfRule type="expression" dxfId="3498" priority="8">
      <formula>Q10&lt;0</formula>
    </cfRule>
  </conditionalFormatting>
  <conditionalFormatting sqref="J25:J38">
    <cfRule type="expression" dxfId="3497" priority="5">
      <formula>J25&gt;0</formula>
    </cfRule>
    <cfRule type="expression" dxfId="3496" priority="6">
      <formula>J25&lt;0</formula>
    </cfRule>
  </conditionalFormatting>
  <conditionalFormatting sqref="K25:K38">
    <cfRule type="expression" dxfId="3495" priority="3">
      <formula>K25&gt;0</formula>
    </cfRule>
    <cfRule type="expression" dxfId="3494" priority="4">
      <formula>K25&lt;0</formula>
    </cfRule>
  </conditionalFormatting>
  <conditionalFormatting sqref="L25:L38">
    <cfRule type="expression" dxfId="3493" priority="1">
      <formula>L25&gt;0</formula>
    </cfRule>
    <cfRule type="expression" dxfId="349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2" t="s">
        <v>78</v>
      </c>
      <c r="P14" s="892"/>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91" priority="29">
      <formula>F29&gt;0</formula>
    </cfRule>
    <cfRule type="expression" dxfId="3490" priority="30">
      <formula>F29&lt;0</formula>
    </cfRule>
  </conditionalFormatting>
  <conditionalFormatting sqref="Q7">
    <cfRule type="expression" dxfId="3489" priority="27">
      <formula>Q7&gt;0</formula>
    </cfRule>
    <cfRule type="expression" dxfId="3488" priority="28">
      <formula>Q7&lt;0</formula>
    </cfRule>
  </conditionalFormatting>
  <conditionalFormatting sqref="Q8">
    <cfRule type="expression" dxfId="3487" priority="25">
      <formula>Q8&gt;0</formula>
    </cfRule>
    <cfRule type="expression" dxfId="3486" priority="26">
      <formula>Q8&lt;0</formula>
    </cfRule>
  </conditionalFormatting>
  <conditionalFormatting sqref="F96:F110">
    <cfRule type="expression" dxfId="3485" priority="19">
      <formula>F96&gt;0</formula>
    </cfRule>
    <cfRule type="expression" dxfId="3484" priority="20">
      <formula>F96&lt;0</formula>
    </cfRule>
  </conditionalFormatting>
  <conditionalFormatting sqref="H96:H110">
    <cfRule type="expression" dxfId="3483" priority="17">
      <formula>H96&gt;0</formula>
    </cfRule>
    <cfRule type="expression" dxfId="3482" priority="18">
      <formula>H96&lt;0</formula>
    </cfRule>
  </conditionalFormatting>
  <conditionalFormatting sqref="Q10">
    <cfRule type="expression" dxfId="3481" priority="15">
      <formula>Q10&gt;0</formula>
    </cfRule>
    <cfRule type="expression" dxfId="3480" priority="16">
      <formula>Q10&lt;0</formula>
    </cfRule>
  </conditionalFormatting>
  <conditionalFormatting sqref="L29:L38">
    <cfRule type="expression" dxfId="3479" priority="9">
      <formula>L29&gt;0</formula>
    </cfRule>
    <cfRule type="expression" dxfId="3478" priority="10">
      <formula>L29&lt;0</formula>
    </cfRule>
  </conditionalFormatting>
  <conditionalFormatting sqref="F27:F29 H27:H29 J25:K29">
    <cfRule type="expression" dxfId="3477" priority="7">
      <formula>F25&gt;0</formula>
    </cfRule>
    <cfRule type="expression" dxfId="3476" priority="8">
      <formula>F25&lt;0</formula>
    </cfRule>
  </conditionalFormatting>
  <conditionalFormatting sqref="L25:L29">
    <cfRule type="expression" dxfId="3475" priority="5">
      <formula>L25&gt;0</formula>
    </cfRule>
    <cfRule type="expression" dxfId="3474" priority="6">
      <formula>L25&lt;0</formula>
    </cfRule>
  </conditionalFormatting>
  <conditionalFormatting sqref="F25:F26">
    <cfRule type="expression" dxfId="3473" priority="3">
      <formula>F25&gt;0</formula>
    </cfRule>
    <cfRule type="expression" dxfId="3472" priority="4">
      <formula>F25&lt;0</formula>
    </cfRule>
  </conditionalFormatting>
  <conditionalFormatting sqref="H25:H26">
    <cfRule type="expression" dxfId="3471" priority="1">
      <formula>H25&gt;0</formula>
    </cfRule>
    <cfRule type="expression" dxfId="3470"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65.099999999999994</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6509.9999999999991</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3063.109999999996</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2865.9000000000005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0.78644932905244125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3.0721966205837177E-2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9.601769911504423</v>
      </c>
      <c r="U13" s="893" t="s">
        <v>1376</v>
      </c>
    </row>
    <row r="14" spans="1:21" x14ac:dyDescent="0.25">
      <c r="H14" s="68"/>
      <c r="O14" s="11" t="s">
        <v>1034</v>
      </c>
      <c r="Q14" s="1">
        <v>43324</v>
      </c>
      <c r="U14" s="893"/>
    </row>
    <row r="15" spans="1:21" x14ac:dyDescent="0.25">
      <c r="H15" s="68"/>
      <c r="U15" s="893"/>
    </row>
    <row r="16" spans="1:21" x14ac:dyDescent="0.25">
      <c r="H16" s="68"/>
      <c r="U16" s="893"/>
    </row>
    <row r="17" spans="1:21" x14ac:dyDescent="0.25">
      <c r="U17" s="893"/>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3"/>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3"/>
    </row>
    <row r="20" spans="1:21" ht="20.25" thickBot="1" x14ac:dyDescent="0.35">
      <c r="O20" s="760" t="s">
        <v>78</v>
      </c>
      <c r="P20" s="760"/>
      <c r="U20" s="893"/>
    </row>
    <row r="21" spans="1:21" ht="15.75" thickTop="1" x14ac:dyDescent="0.25">
      <c r="O21" s="79">
        <v>1.1000000000000001</v>
      </c>
      <c r="P21" s="79">
        <f>O21*$Q$4</f>
        <v>71.61</v>
      </c>
      <c r="U21" s="893"/>
    </row>
    <row r="22" spans="1:21" x14ac:dyDescent="0.25">
      <c r="O22" s="79">
        <v>1.0900000000000001</v>
      </c>
      <c r="P22" s="79">
        <f t="shared" ref="P22:P41" si="3">O22*$Q$4</f>
        <v>70.959000000000003</v>
      </c>
      <c r="U22" s="893"/>
    </row>
    <row r="23" spans="1:21" x14ac:dyDescent="0.25">
      <c r="O23" s="79">
        <v>1.08</v>
      </c>
      <c r="P23" s="79">
        <f t="shared" si="3"/>
        <v>70.307999999999993</v>
      </c>
      <c r="U23" s="893"/>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69.656999999999996</v>
      </c>
      <c r="U24" s="893"/>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69.006</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68.355000000000004</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67.703999999999994</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67.052999999999997</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66.402000000000001</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65.750999999999991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65.099999999999994</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64.448999999999998</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63.797999999999995</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63.146999999999991</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62.495999999999995</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61.844999999999992</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61.193999999999988</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60.542999999999999</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59.891999999999996</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59.241</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58.589999999999996</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69" priority="51">
      <formula>F25&gt;0</formula>
    </cfRule>
    <cfRule type="expression" dxfId="3468" priority="52">
      <formula>F25&lt;0</formula>
    </cfRule>
  </conditionalFormatting>
  <conditionalFormatting sqref="Q7">
    <cfRule type="expression" dxfId="3467" priority="49">
      <formula>Q7&gt;0</formula>
    </cfRule>
    <cfRule type="expression" dxfId="3466" priority="50">
      <formula>Q7&lt;0</formula>
    </cfRule>
  </conditionalFormatting>
  <conditionalFormatting sqref="Q8">
    <cfRule type="expression" dxfId="3465" priority="47">
      <formula>Q8&gt;0</formula>
    </cfRule>
    <cfRule type="expression" dxfId="3464" priority="48">
      <formula>Q8&lt;0</formula>
    </cfRule>
  </conditionalFormatting>
  <conditionalFormatting sqref="M68">
    <cfRule type="expression" dxfId="3463" priority="41">
      <formula>M68&gt;0</formula>
    </cfRule>
    <cfRule type="expression" dxfId="3462" priority="42">
      <formula>M68&lt;0</formula>
    </cfRule>
  </conditionalFormatting>
  <conditionalFormatting sqref="F94:F125">
    <cfRule type="expression" dxfId="3461" priority="39">
      <formula>F94&gt;0</formula>
    </cfRule>
    <cfRule type="expression" dxfId="3460" priority="40">
      <formula>F94&lt;0</formula>
    </cfRule>
  </conditionalFormatting>
  <conditionalFormatting sqref="H94:H125">
    <cfRule type="expression" dxfId="3459" priority="37">
      <formula>H94&gt;0</formula>
    </cfRule>
    <cfRule type="expression" dxfId="3458" priority="38">
      <formula>H94&lt;0</formula>
    </cfRule>
  </conditionalFormatting>
  <conditionalFormatting sqref="J28:J30 K25:K30 J31:K38">
    <cfRule type="expression" dxfId="3457" priority="31">
      <formula>J25&gt;0</formula>
    </cfRule>
    <cfRule type="expression" dxfId="3456" priority="32">
      <formula>J25&lt;0</formula>
    </cfRule>
  </conditionalFormatting>
  <conditionalFormatting sqref="K39:K42">
    <cfRule type="expression" dxfId="3455" priority="29">
      <formula>K39&gt;0</formula>
    </cfRule>
    <cfRule type="expression" dxfId="3454" priority="30">
      <formula>K39&lt;0</formula>
    </cfRule>
  </conditionalFormatting>
  <conditionalFormatting sqref="K43">
    <cfRule type="expression" dxfId="3453" priority="27">
      <formula>K43&gt;0</formula>
    </cfRule>
    <cfRule type="expression" dxfId="3452" priority="28">
      <formula>K43&lt;0</formula>
    </cfRule>
  </conditionalFormatting>
  <conditionalFormatting sqref="K44">
    <cfRule type="expression" dxfId="3451" priority="25">
      <formula>K44&gt;0</formula>
    </cfRule>
    <cfRule type="expression" dxfId="3450" priority="26">
      <formula>K44&lt;0</formula>
    </cfRule>
  </conditionalFormatting>
  <conditionalFormatting sqref="K45">
    <cfRule type="expression" dxfId="3449" priority="23">
      <formula>K45&gt;0</formula>
    </cfRule>
    <cfRule type="expression" dxfId="3448" priority="24">
      <formula>K45&lt;0</formula>
    </cfRule>
  </conditionalFormatting>
  <conditionalFormatting sqref="K46:K51">
    <cfRule type="expression" dxfId="3447" priority="11">
      <formula>K46&gt;0</formula>
    </cfRule>
    <cfRule type="expression" dxfId="3446" priority="12">
      <formula>K46&lt;0</formula>
    </cfRule>
  </conditionalFormatting>
  <conditionalFormatting sqref="K52:K60">
    <cfRule type="expression" dxfId="3445" priority="9">
      <formula>K52&gt;0</formula>
    </cfRule>
    <cfRule type="expression" dxfId="3444" priority="10">
      <formula>K52&lt;0</formula>
    </cfRule>
  </conditionalFormatting>
  <conditionalFormatting sqref="H55:H57 F54:F57">
    <cfRule type="expression" dxfId="3443" priority="7">
      <formula>F54&gt;0</formula>
    </cfRule>
    <cfRule type="expression" dxfId="3442" priority="8">
      <formula>F54&lt;0</formula>
    </cfRule>
  </conditionalFormatting>
  <conditionalFormatting sqref="F63:F64 H63:H64">
    <cfRule type="expression" dxfId="3441" priority="5">
      <formula>F63&gt;0</formula>
    </cfRule>
    <cfRule type="expression" dxfId="3440" priority="6">
      <formula>F63&lt;0</formula>
    </cfRule>
  </conditionalFormatting>
  <conditionalFormatting sqref="F61:F62 H61:H62">
    <cfRule type="expression" dxfId="3439" priority="3">
      <formula>F61&gt;0</formula>
    </cfRule>
    <cfRule type="expression" dxfId="3438" priority="4">
      <formula>F61&lt;0</formula>
    </cfRule>
  </conditionalFormatting>
  <conditionalFormatting sqref="F59:F60 H59:H60">
    <cfRule type="expression" dxfId="3437" priority="1">
      <formula>F59&gt;0</formula>
    </cfRule>
    <cfRule type="expression" dxfId="3436"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35" priority="35">
      <formula>F47&gt;0</formula>
    </cfRule>
    <cfRule type="expression" dxfId="3434" priority="36">
      <formula>F47&lt;0</formula>
    </cfRule>
  </conditionalFormatting>
  <conditionalFormatting sqref="Q7">
    <cfRule type="expression" dxfId="3433" priority="33">
      <formula>Q7&gt;0</formula>
    </cfRule>
    <cfRule type="expression" dxfId="3432" priority="34">
      <formula>Q7&lt;0</formula>
    </cfRule>
  </conditionalFormatting>
  <conditionalFormatting sqref="Q8">
    <cfRule type="expression" dxfId="3431" priority="31">
      <formula>Q8&gt;0</formula>
    </cfRule>
    <cfRule type="expression" dxfId="3430" priority="32">
      <formula>Q8&lt;0</formula>
    </cfRule>
  </conditionalFormatting>
  <conditionalFormatting sqref="F30:F46">
    <cfRule type="expression" dxfId="3429" priority="29">
      <formula>F30&gt;0</formula>
    </cfRule>
    <cfRule type="expression" dxfId="3428" priority="30">
      <formula>F30&lt;0</formula>
    </cfRule>
  </conditionalFormatting>
  <conditionalFormatting sqref="H30:H46">
    <cfRule type="expression" dxfId="3427" priority="27">
      <formula>H30&gt;0</formula>
    </cfRule>
    <cfRule type="expression" dxfId="3426" priority="28">
      <formula>H30&lt;0</formula>
    </cfRule>
  </conditionalFormatting>
  <conditionalFormatting sqref="Q10">
    <cfRule type="expression" dxfId="3425" priority="25">
      <formula>Q10&gt;0</formula>
    </cfRule>
    <cfRule type="expression" dxfId="3424" priority="26">
      <formula>Q10&lt;0</formula>
    </cfRule>
  </conditionalFormatting>
  <conditionalFormatting sqref="J25:J38">
    <cfRule type="expression" dxfId="3423" priority="23">
      <formula>J25&gt;0</formula>
    </cfRule>
    <cfRule type="expression" dxfId="3422" priority="24">
      <formula>J25&lt;0</formula>
    </cfRule>
  </conditionalFormatting>
  <conditionalFormatting sqref="K25:K38">
    <cfRule type="expression" dxfId="3421" priority="21">
      <formula>K25&gt;0</formula>
    </cfRule>
    <cfRule type="expression" dxfId="3420" priority="22">
      <formula>K25&lt;0</formula>
    </cfRule>
  </conditionalFormatting>
  <conditionalFormatting sqref="L25 L38">
    <cfRule type="expression" dxfId="3419" priority="19">
      <formula>L25&gt;0</formula>
    </cfRule>
    <cfRule type="expression" dxfId="3418" priority="20">
      <formula>L25&lt;0</formula>
    </cfRule>
  </conditionalFormatting>
  <conditionalFormatting sqref="F89:F110">
    <cfRule type="expression" dxfId="3417" priority="17">
      <formula>F89&gt;0</formula>
    </cfRule>
    <cfRule type="expression" dxfId="3416" priority="18">
      <formula>F89&lt;0</formula>
    </cfRule>
  </conditionalFormatting>
  <conditionalFormatting sqref="H89:H110">
    <cfRule type="expression" dxfId="3415" priority="15">
      <formula>H89&gt;0</formula>
    </cfRule>
    <cfRule type="expression" dxfId="3414" priority="16">
      <formula>H89&lt;0</formula>
    </cfRule>
  </conditionalFormatting>
  <conditionalFormatting sqref="J89:J102">
    <cfRule type="expression" dxfId="3413" priority="13">
      <formula>J89&gt;0</formula>
    </cfRule>
    <cfRule type="expression" dxfId="3412" priority="14">
      <formula>J89&lt;0</formula>
    </cfRule>
  </conditionalFormatting>
  <conditionalFormatting sqref="K89:K102">
    <cfRule type="expression" dxfId="3411" priority="11">
      <formula>K89&gt;0</formula>
    </cfRule>
    <cfRule type="expression" dxfId="3410" priority="12">
      <formula>K89&lt;0</formula>
    </cfRule>
  </conditionalFormatting>
  <conditionalFormatting sqref="L89:L102">
    <cfRule type="expression" dxfId="3409" priority="9">
      <formula>L89&gt;0</formula>
    </cfRule>
    <cfRule type="expression" dxfId="3408" priority="10">
      <formula>L89&lt;0</formula>
    </cfRule>
  </conditionalFormatting>
  <conditionalFormatting sqref="F29 F25:F26">
    <cfRule type="expression" dxfId="3407" priority="7">
      <formula>F25&gt;0</formula>
    </cfRule>
    <cfRule type="expression" dxfId="3406" priority="8">
      <formula>F25&lt;0</formula>
    </cfRule>
  </conditionalFormatting>
  <conditionalFormatting sqref="H29 H25:H27">
    <cfRule type="expression" dxfId="3405" priority="5">
      <formula>H25&gt;0</formula>
    </cfRule>
    <cfRule type="expression" dxfId="3404" priority="6">
      <formula>H25&lt;0</formula>
    </cfRule>
  </conditionalFormatting>
  <conditionalFormatting sqref="F27:F28">
    <cfRule type="expression" dxfId="3403" priority="3">
      <formula>F27&gt;0</formula>
    </cfRule>
    <cfRule type="expression" dxfId="3402" priority="4">
      <formula>F27&lt;0</formula>
    </cfRule>
  </conditionalFormatting>
  <conditionalFormatting sqref="H28">
    <cfRule type="expression" dxfId="3401" priority="1">
      <formula>H28&gt;0</formula>
    </cfRule>
    <cfRule type="expression" dxfId="3400"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99" priority="43">
      <formula>F54&gt;0</formula>
    </cfRule>
    <cfRule type="expression" dxfId="3398" priority="44">
      <formula>F54&lt;0</formula>
    </cfRule>
  </conditionalFormatting>
  <conditionalFormatting sqref="Q7">
    <cfRule type="expression" dxfId="3397" priority="41">
      <formula>Q7&gt;0</formula>
    </cfRule>
    <cfRule type="expression" dxfId="3396" priority="42">
      <formula>Q7&lt;0</formula>
    </cfRule>
  </conditionalFormatting>
  <conditionalFormatting sqref="Q8">
    <cfRule type="expression" dxfId="3395" priority="39">
      <formula>Q8&gt;0</formula>
    </cfRule>
    <cfRule type="expression" dxfId="3394" priority="40">
      <formula>Q8&lt;0</formula>
    </cfRule>
  </conditionalFormatting>
  <conditionalFormatting sqref="F33:F36 F38:F53">
    <cfRule type="expression" dxfId="3393" priority="37">
      <formula>F33&gt;0</formula>
    </cfRule>
    <cfRule type="expression" dxfId="3392" priority="38">
      <formula>F33&lt;0</formula>
    </cfRule>
  </conditionalFormatting>
  <conditionalFormatting sqref="H33:H36 H38:H53">
    <cfRule type="expression" dxfId="3391" priority="35">
      <formula>H33&gt;0</formula>
    </cfRule>
    <cfRule type="expression" dxfId="3390" priority="36">
      <formula>H33&lt;0</formula>
    </cfRule>
  </conditionalFormatting>
  <conditionalFormatting sqref="Q10">
    <cfRule type="expression" dxfId="3389" priority="33">
      <formula>Q10&gt;0</formula>
    </cfRule>
    <cfRule type="expression" dxfId="3388" priority="34">
      <formula>Q10&lt;0</formula>
    </cfRule>
  </conditionalFormatting>
  <conditionalFormatting sqref="J25:J37">
    <cfRule type="expression" dxfId="3387" priority="31">
      <formula>J25&gt;0</formula>
    </cfRule>
    <cfRule type="expression" dxfId="3386" priority="32">
      <formula>J25&lt;0</formula>
    </cfRule>
  </conditionalFormatting>
  <conditionalFormatting sqref="K25:K38">
    <cfRule type="expression" dxfId="3385" priority="29">
      <formula>K25&gt;0</formula>
    </cfRule>
    <cfRule type="expression" dxfId="3384" priority="30">
      <formula>K25&lt;0</formula>
    </cfRule>
  </conditionalFormatting>
  <conditionalFormatting sqref="L25">
    <cfRule type="expression" dxfId="3383" priority="27">
      <formula>L25&gt;0</formula>
    </cfRule>
    <cfRule type="expression" dxfId="3382" priority="28">
      <formula>L25&lt;0</formula>
    </cfRule>
  </conditionalFormatting>
  <conditionalFormatting sqref="F89:F110">
    <cfRule type="expression" dxfId="3381" priority="25">
      <formula>F89&gt;0</formula>
    </cfRule>
    <cfRule type="expression" dxfId="3380" priority="26">
      <formula>F89&lt;0</formula>
    </cfRule>
  </conditionalFormatting>
  <conditionalFormatting sqref="H89:H110">
    <cfRule type="expression" dxfId="3379" priority="23">
      <formula>H89&gt;0</formula>
    </cfRule>
    <cfRule type="expression" dxfId="3378" priority="24">
      <formula>H89&lt;0</formula>
    </cfRule>
  </conditionalFormatting>
  <conditionalFormatting sqref="J89:J102">
    <cfRule type="expression" dxfId="3377" priority="21">
      <formula>J89&gt;0</formula>
    </cfRule>
    <cfRule type="expression" dxfId="3376" priority="22">
      <formula>J89&lt;0</formula>
    </cfRule>
  </conditionalFormatting>
  <conditionalFormatting sqref="K89:K102">
    <cfRule type="expression" dxfId="3375" priority="19">
      <formula>K89&gt;0</formula>
    </cfRule>
    <cfRule type="expression" dxfId="3374" priority="20">
      <formula>K89&lt;0</formula>
    </cfRule>
  </conditionalFormatting>
  <conditionalFormatting sqref="L89:L102">
    <cfRule type="expression" dxfId="3373" priority="17">
      <formula>L89&gt;0</formula>
    </cfRule>
    <cfRule type="expression" dxfId="3372" priority="18">
      <formula>L89&lt;0</formula>
    </cfRule>
  </conditionalFormatting>
  <conditionalFormatting sqref="F29:F32">
    <cfRule type="expression" dxfId="3371" priority="15">
      <formula>F29&gt;0</formula>
    </cfRule>
    <cfRule type="expression" dxfId="3370" priority="16">
      <formula>F29&lt;0</formula>
    </cfRule>
  </conditionalFormatting>
  <conditionalFormatting sqref="H29:H32">
    <cfRule type="expression" dxfId="3369" priority="13">
      <formula>H29&gt;0</formula>
    </cfRule>
    <cfRule type="expression" dxfId="3368" priority="14">
      <formula>H29&lt;0</formula>
    </cfRule>
  </conditionalFormatting>
  <conditionalFormatting sqref="F25:F28">
    <cfRule type="expression" dxfId="3367" priority="11">
      <formula>F25&gt;0</formula>
    </cfRule>
    <cfRule type="expression" dxfId="3366" priority="12">
      <formula>F25&lt;0</formula>
    </cfRule>
  </conditionalFormatting>
  <conditionalFormatting sqref="H25:H28">
    <cfRule type="expression" dxfId="3365" priority="9">
      <formula>H25&gt;0</formula>
    </cfRule>
    <cfRule type="expression" dxfId="3364" priority="10">
      <formula>H25&lt;0</formula>
    </cfRule>
  </conditionalFormatting>
  <conditionalFormatting sqref="F37">
    <cfRule type="expression" dxfId="3363" priority="7">
      <formula>F37&gt;0</formula>
    </cfRule>
    <cfRule type="expression" dxfId="3362" priority="8">
      <formula>F37&lt;0</formula>
    </cfRule>
  </conditionalFormatting>
  <conditionalFormatting sqref="H37">
    <cfRule type="expression" dxfId="3361" priority="5">
      <formula>H37&gt;0</formula>
    </cfRule>
    <cfRule type="expression" dxfId="3360" priority="6">
      <formula>H37&lt;0</formula>
    </cfRule>
  </conditionalFormatting>
  <conditionalFormatting sqref="J49">
    <cfRule type="expression" dxfId="3359" priority="3">
      <formula>J49&gt;0</formula>
    </cfRule>
    <cfRule type="expression" dxfId="3358" priority="4">
      <formula>J49&lt;0</formula>
    </cfRule>
  </conditionalFormatting>
  <conditionalFormatting sqref="J38:J48">
    <cfRule type="expression" dxfId="3357" priority="1">
      <formula>J38&gt;0</formula>
    </cfRule>
    <cfRule type="expression" dxfId="3356"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66.849999999999994</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6684.9999999999991</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-1103.2700000000013</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-1103.2700000000013</v>
      </c>
      <c r="T8" s="1"/>
      <c r="U8" s="736"/>
    </row>
    <row r="9" spans="1:21" x14ac:dyDescent="0.25">
      <c r="B9" s="402"/>
      <c r="C9" s="4"/>
      <c r="D9" s="3"/>
      <c r="E9" s="3"/>
      <c r="F9" s="3"/>
      <c r="G9" s="402"/>
      <c r="H9" s="159"/>
      <c r="I9" s="3"/>
      <c r="J9" s="3"/>
      <c r="K9" s="3"/>
      <c r="L9" s="4"/>
      <c r="M9" s="4"/>
      <c r="O9" s="11" t="s">
        <v>204</v>
      </c>
      <c r="Q9" s="132">
        <f>IF(Q2=0, 0, Q8/Q6)</f>
        <v>-0.14165790348819457</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73.534999999999997</v>
      </c>
    </row>
    <row r="20" spans="1:20" x14ac:dyDescent="0.25">
      <c r="O20" s="79">
        <v>1.0900000000000001</v>
      </c>
      <c r="P20" s="79">
        <f t="shared" ref="P20:P39" si="1">O20*$Q$4</f>
        <v>72.866500000000002</v>
      </c>
    </row>
    <row r="21" spans="1:20" x14ac:dyDescent="0.25">
      <c r="O21" s="79">
        <v>1.08</v>
      </c>
      <c r="P21" s="79">
        <f t="shared" si="1"/>
        <v>72.197999999999993</v>
      </c>
      <c r="T21" s="1"/>
    </row>
    <row r="22" spans="1:20" x14ac:dyDescent="0.25">
      <c r="O22" s="79">
        <v>1.07</v>
      </c>
      <c r="P22" s="79">
        <f t="shared" si="1"/>
        <v>71.529499999999999</v>
      </c>
    </row>
    <row r="23" spans="1:20" x14ac:dyDescent="0.25">
      <c r="O23" s="79">
        <v>1.06</v>
      </c>
      <c r="P23" s="79">
        <f t="shared" si="1"/>
        <v>70.861000000000004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70.192499999999995</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69.524000000000001</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68.855499999999992</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68.186999999999998</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67.518499999999989</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66.849999999999994</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66.1815</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65.512999999999991</v>
      </c>
    </row>
    <row r="32" spans="1:20" x14ac:dyDescent="0.25">
      <c r="B32" s="162"/>
      <c r="C32" s="10"/>
      <c r="D32" s="39"/>
      <c r="E32" s="39"/>
      <c r="F32" s="39"/>
      <c r="G32" s="39"/>
      <c r="H32" s="177"/>
      <c r="I32" s="39"/>
      <c r="J32" s="39"/>
      <c r="K32" s="39"/>
      <c r="L32" s="39"/>
      <c r="O32" s="79">
        <v>0.97</v>
      </c>
      <c r="P32" s="79">
        <f t="shared" si="1"/>
        <v>64.844499999999996</v>
      </c>
    </row>
    <row r="33" spans="1:17" x14ac:dyDescent="0.25">
      <c r="B33" s="162"/>
      <c r="C33" s="10"/>
      <c r="D33" s="39"/>
      <c r="E33" s="39"/>
      <c r="F33" s="39"/>
      <c r="G33" s="39"/>
      <c r="H33" s="177"/>
      <c r="I33" s="39"/>
      <c r="J33" s="39"/>
      <c r="K33" s="39"/>
      <c r="L33" s="39"/>
      <c r="O33" s="79">
        <v>0.96</v>
      </c>
      <c r="P33" s="79">
        <f t="shared" si="1"/>
        <v>64.175999999999988</v>
      </c>
    </row>
    <row r="34" spans="1:17" x14ac:dyDescent="0.25">
      <c r="B34" s="162"/>
      <c r="C34" s="10"/>
      <c r="D34" s="39"/>
      <c r="E34" s="39"/>
      <c r="F34" s="39"/>
      <c r="G34" s="39"/>
      <c r="H34" s="177"/>
      <c r="I34" s="39"/>
      <c r="J34" s="39"/>
      <c r="K34" s="39"/>
      <c r="L34" s="39"/>
      <c r="O34" s="79">
        <v>0.95</v>
      </c>
      <c r="P34" s="79">
        <f t="shared" si="1"/>
        <v>63.507499999999993</v>
      </c>
    </row>
    <row r="35" spans="1:17" x14ac:dyDescent="0.25">
      <c r="B35" s="162"/>
      <c r="C35" s="10"/>
      <c r="D35" s="39"/>
      <c r="E35" s="39"/>
      <c r="F35" s="39"/>
      <c r="G35" s="39"/>
      <c r="H35" s="177"/>
      <c r="I35" s="39"/>
      <c r="J35" s="39"/>
      <c r="K35" s="39"/>
      <c r="L35" s="39"/>
      <c r="O35" s="79">
        <v>0.94</v>
      </c>
      <c r="P35" s="79">
        <f t="shared" si="1"/>
        <v>62.838999999999992</v>
      </c>
    </row>
    <row r="36" spans="1:17" x14ac:dyDescent="0.25">
      <c r="B36" s="162"/>
      <c r="C36" s="10"/>
      <c r="D36" s="39"/>
      <c r="E36" s="39"/>
      <c r="F36" s="39"/>
      <c r="G36" s="39"/>
      <c r="H36" s="177"/>
      <c r="I36" s="39"/>
      <c r="J36" s="39"/>
      <c r="K36" s="39"/>
      <c r="L36" s="39"/>
      <c r="O36" s="79">
        <v>0.93</v>
      </c>
      <c r="P36" s="79">
        <f t="shared" si="1"/>
        <v>62.170499999999997</v>
      </c>
    </row>
    <row r="37" spans="1:17" x14ac:dyDescent="0.25">
      <c r="B37" s="162"/>
      <c r="C37" s="10"/>
      <c r="D37" s="39"/>
      <c r="E37" s="39"/>
      <c r="F37" s="39"/>
      <c r="G37" s="39"/>
      <c r="H37" s="177"/>
      <c r="I37" s="39"/>
      <c r="J37" s="39"/>
      <c r="K37" s="39"/>
      <c r="L37" s="39"/>
      <c r="O37" s="79">
        <v>0.92</v>
      </c>
      <c r="P37" s="79">
        <f t="shared" si="1"/>
        <v>61.501999999999995</v>
      </c>
    </row>
    <row r="38" spans="1:17" x14ac:dyDescent="0.25">
      <c r="B38" s="162"/>
      <c r="C38" s="10"/>
      <c r="D38" s="39"/>
      <c r="E38" s="39"/>
      <c r="F38" s="39"/>
      <c r="G38" s="39"/>
      <c r="H38" s="177"/>
      <c r="I38" s="39"/>
      <c r="J38" s="39"/>
      <c r="K38" s="39"/>
      <c r="L38" s="39"/>
      <c r="O38" s="79">
        <v>0.91</v>
      </c>
      <c r="P38" s="79">
        <f t="shared" si="1"/>
        <v>60.833499999999994</v>
      </c>
    </row>
    <row r="39" spans="1:17" x14ac:dyDescent="0.25">
      <c r="B39" s="162"/>
      <c r="C39" s="10"/>
      <c r="D39" s="39"/>
      <c r="E39" s="39"/>
      <c r="F39" s="39"/>
      <c r="G39" s="39"/>
      <c r="H39" s="177"/>
      <c r="I39" s="39"/>
      <c r="J39" s="39"/>
      <c r="K39" s="39"/>
      <c r="L39" s="39"/>
      <c r="O39" s="79">
        <v>0.9</v>
      </c>
      <c r="P39" s="79">
        <f t="shared" si="1"/>
        <v>60.164999999999999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55" priority="37">
      <formula>F7&gt;0</formula>
    </cfRule>
    <cfRule type="expression" dxfId="3354" priority="38">
      <formula>F7&lt;0</formula>
    </cfRule>
  </conditionalFormatting>
  <conditionalFormatting sqref="Q8">
    <cfRule type="expression" dxfId="3353" priority="35">
      <formula>Q8&gt;0</formula>
    </cfRule>
    <cfRule type="expression" dxfId="3352" priority="36">
      <formula>Q8&lt;0</formula>
    </cfRule>
  </conditionalFormatting>
  <conditionalFormatting sqref="F46:F51">
    <cfRule type="expression" dxfId="3351" priority="33">
      <formula>F46&gt;0</formula>
    </cfRule>
    <cfRule type="expression" dxfId="3350" priority="34">
      <formula>F46&lt;0</formula>
    </cfRule>
  </conditionalFormatting>
  <conditionalFormatting sqref="H46:H51">
    <cfRule type="expression" dxfId="3349" priority="31">
      <formula>H46&gt;0</formula>
    </cfRule>
    <cfRule type="expression" dxfId="3348" priority="32">
      <formula>H46&lt;0</formula>
    </cfRule>
  </conditionalFormatting>
  <conditionalFormatting sqref="Q10">
    <cfRule type="expression" dxfId="3347" priority="29">
      <formula>Q10&gt;0</formula>
    </cfRule>
    <cfRule type="expression" dxfId="3346" priority="30">
      <formula>Q10&lt;0</formula>
    </cfRule>
  </conditionalFormatting>
  <conditionalFormatting sqref="K25:K26">
    <cfRule type="expression" dxfId="3345" priority="25">
      <formula>K25&gt;0</formula>
    </cfRule>
    <cfRule type="expression" dxfId="3344" priority="26">
      <formula>K25&lt;0</formula>
    </cfRule>
  </conditionalFormatting>
  <conditionalFormatting sqref="F77:F98">
    <cfRule type="expression" dxfId="3343" priority="21">
      <formula>F77&gt;0</formula>
    </cfRule>
    <cfRule type="expression" dxfId="3342" priority="22">
      <formula>F77&lt;0</formula>
    </cfRule>
  </conditionalFormatting>
  <conditionalFormatting sqref="H77:H98">
    <cfRule type="expression" dxfId="3341" priority="19">
      <formula>H77&gt;0</formula>
    </cfRule>
    <cfRule type="expression" dxfId="3340" priority="20">
      <formula>H77&lt;0</formula>
    </cfRule>
  </conditionalFormatting>
  <conditionalFormatting sqref="J77:J90">
    <cfRule type="expression" dxfId="3339" priority="17">
      <formula>J77&gt;0</formula>
    </cfRule>
    <cfRule type="expression" dxfId="3338" priority="18">
      <formula>J77&lt;0</formula>
    </cfRule>
  </conditionalFormatting>
  <conditionalFormatting sqref="K77:K90">
    <cfRule type="expression" dxfId="3337" priority="15">
      <formula>K77&gt;0</formula>
    </cfRule>
    <cfRule type="expression" dxfId="3336" priority="16">
      <formula>K77&lt;0</formula>
    </cfRule>
  </conditionalFormatting>
  <conditionalFormatting sqref="L77:L90">
    <cfRule type="expression" dxfId="3335" priority="13">
      <formula>L77&gt;0</formula>
    </cfRule>
    <cfRule type="expression" dxfId="3334" priority="14">
      <formula>L77&lt;0</formula>
    </cfRule>
  </conditionalFormatting>
  <conditionalFormatting sqref="J42">
    <cfRule type="expression" dxfId="3333" priority="7">
      <formula>J42&gt;0</formula>
    </cfRule>
    <cfRule type="expression" dxfId="3332" priority="8">
      <formula>J42&lt;0</formula>
    </cfRule>
  </conditionalFormatting>
  <conditionalFormatting sqref="F43:F45">
    <cfRule type="expression" dxfId="3331" priority="5">
      <formula>F43&gt;0</formula>
    </cfRule>
    <cfRule type="expression" dxfId="3330" priority="6">
      <formula>F43&lt;0</formula>
    </cfRule>
  </conditionalFormatting>
  <conditionalFormatting sqref="H43:H45">
    <cfRule type="expression" dxfId="3329" priority="3">
      <formula>H43&gt;0</formula>
    </cfRule>
    <cfRule type="expression" dxfId="3328" priority="4">
      <formula>H43&lt;0</formula>
    </cfRule>
  </conditionalFormatting>
  <conditionalFormatting sqref="F26:F28 H26:H28">
    <cfRule type="expression" dxfId="3327" priority="1">
      <formula>F26&gt;0</formula>
    </cfRule>
    <cfRule type="expression" dxfId="3326"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2" t="s">
        <v>78</v>
      </c>
      <c r="P16" s="892"/>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25" priority="43">
      <formula>F54&gt;0</formula>
    </cfRule>
    <cfRule type="expression" dxfId="3324" priority="44">
      <formula>F54&lt;0</formula>
    </cfRule>
  </conditionalFormatting>
  <conditionalFormatting sqref="Q7">
    <cfRule type="expression" dxfId="3323" priority="41">
      <formula>Q7&gt;0</formula>
    </cfRule>
    <cfRule type="expression" dxfId="3322" priority="42">
      <formula>Q7&lt;0</formula>
    </cfRule>
  </conditionalFormatting>
  <conditionalFormatting sqref="Q8">
    <cfRule type="expression" dxfId="3321" priority="39">
      <formula>Q8&gt;0</formula>
    </cfRule>
    <cfRule type="expression" dxfId="3320" priority="40">
      <formula>Q8&lt;0</formula>
    </cfRule>
  </conditionalFormatting>
  <conditionalFormatting sqref="F33:F36 F38:F53">
    <cfRule type="expression" dxfId="3319" priority="37">
      <formula>F33&gt;0</formula>
    </cfRule>
    <cfRule type="expression" dxfId="3318" priority="38">
      <formula>F33&lt;0</formula>
    </cfRule>
  </conditionalFormatting>
  <conditionalFormatting sqref="H33:H36 H38:H53">
    <cfRule type="expression" dxfId="3317" priority="35">
      <formula>H33&gt;0</formula>
    </cfRule>
    <cfRule type="expression" dxfId="3316" priority="36">
      <formula>H33&lt;0</formula>
    </cfRule>
  </conditionalFormatting>
  <conditionalFormatting sqref="Q10">
    <cfRule type="expression" dxfId="3315" priority="33">
      <formula>Q10&gt;0</formula>
    </cfRule>
    <cfRule type="expression" dxfId="3314" priority="34">
      <formula>Q10&lt;0</formula>
    </cfRule>
  </conditionalFormatting>
  <conditionalFormatting sqref="J25:J37">
    <cfRule type="expression" dxfId="3313" priority="31">
      <formula>J25&gt;0</formula>
    </cfRule>
    <cfRule type="expression" dxfId="3312" priority="32">
      <formula>J25&lt;0</formula>
    </cfRule>
  </conditionalFormatting>
  <conditionalFormatting sqref="K25:K38">
    <cfRule type="expression" dxfId="3311" priority="29">
      <formula>K25&gt;0</formula>
    </cfRule>
    <cfRule type="expression" dxfId="3310" priority="30">
      <formula>K25&lt;0</formula>
    </cfRule>
  </conditionalFormatting>
  <conditionalFormatting sqref="L25">
    <cfRule type="expression" dxfId="3309" priority="27">
      <formula>L25&gt;0</formula>
    </cfRule>
    <cfRule type="expression" dxfId="3308" priority="28">
      <formula>L25&lt;0</formula>
    </cfRule>
  </conditionalFormatting>
  <conditionalFormatting sqref="F89:F110">
    <cfRule type="expression" dxfId="3307" priority="25">
      <formula>F89&gt;0</formula>
    </cfRule>
    <cfRule type="expression" dxfId="3306" priority="26">
      <formula>F89&lt;0</formula>
    </cfRule>
  </conditionalFormatting>
  <conditionalFormatting sqref="H89:H110">
    <cfRule type="expression" dxfId="3305" priority="23">
      <formula>H89&gt;0</formula>
    </cfRule>
    <cfRule type="expression" dxfId="3304" priority="24">
      <formula>H89&lt;0</formula>
    </cfRule>
  </conditionalFormatting>
  <conditionalFormatting sqref="J89:J102">
    <cfRule type="expression" dxfId="3303" priority="21">
      <formula>J89&gt;0</formula>
    </cfRule>
    <cfRule type="expression" dxfId="3302" priority="22">
      <formula>J89&lt;0</formula>
    </cfRule>
  </conditionalFormatting>
  <conditionalFormatting sqref="K89:K102">
    <cfRule type="expression" dxfId="3301" priority="19">
      <formula>K89&gt;0</formula>
    </cfRule>
    <cfRule type="expression" dxfId="3300" priority="20">
      <formula>K89&lt;0</formula>
    </cfRule>
  </conditionalFormatting>
  <conditionalFormatting sqref="L89:L102">
    <cfRule type="expression" dxfId="3299" priority="17">
      <formula>L89&gt;0</formula>
    </cfRule>
    <cfRule type="expression" dxfId="3298" priority="18">
      <formula>L89&lt;0</formula>
    </cfRule>
  </conditionalFormatting>
  <conditionalFormatting sqref="F29:F32">
    <cfRule type="expression" dxfId="3297" priority="15">
      <formula>F29&gt;0</formula>
    </cfRule>
    <cfRule type="expression" dxfId="3296" priority="16">
      <formula>F29&lt;0</formula>
    </cfRule>
  </conditionalFormatting>
  <conditionalFormatting sqref="H29:H32">
    <cfRule type="expression" dxfId="3295" priority="13">
      <formula>H29&gt;0</formula>
    </cfRule>
    <cfRule type="expression" dxfId="3294" priority="14">
      <formula>H29&lt;0</formula>
    </cfRule>
  </conditionalFormatting>
  <conditionalFormatting sqref="F25:F28">
    <cfRule type="expression" dxfId="3293" priority="11">
      <formula>F25&gt;0</formula>
    </cfRule>
    <cfRule type="expression" dxfId="3292" priority="12">
      <formula>F25&lt;0</formula>
    </cfRule>
  </conditionalFormatting>
  <conditionalFormatting sqref="H25:H28">
    <cfRule type="expression" dxfId="3291" priority="9">
      <formula>H25&gt;0</formula>
    </cfRule>
    <cfRule type="expression" dxfId="3290" priority="10">
      <formula>H25&lt;0</formula>
    </cfRule>
  </conditionalFormatting>
  <conditionalFormatting sqref="F37">
    <cfRule type="expression" dxfId="3289" priority="7">
      <formula>F37&gt;0</formula>
    </cfRule>
    <cfRule type="expression" dxfId="3288" priority="8">
      <formula>F37&lt;0</formula>
    </cfRule>
  </conditionalFormatting>
  <conditionalFormatting sqref="H37">
    <cfRule type="expression" dxfId="3287" priority="5">
      <formula>H37&gt;0</formula>
    </cfRule>
    <cfRule type="expression" dxfId="3286" priority="6">
      <formula>H37&lt;0</formula>
    </cfRule>
  </conditionalFormatting>
  <conditionalFormatting sqref="J49">
    <cfRule type="expression" dxfId="3285" priority="3">
      <formula>J49&gt;0</formula>
    </cfRule>
    <cfRule type="expression" dxfId="3284" priority="4">
      <formula>J49&lt;0</formula>
    </cfRule>
  </conditionalFormatting>
  <conditionalFormatting sqref="J38:J48">
    <cfRule type="expression" dxfId="3283" priority="1">
      <formula>J38&gt;0</formula>
    </cfRule>
    <cfRule type="expression" dxfId="328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2" t="s">
        <v>78</v>
      </c>
      <c r="P40" s="892"/>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81" priority="11">
      <formula>F33&gt;0</formula>
    </cfRule>
    <cfRule type="expression" dxfId="3280" priority="12">
      <formula>F33&lt;0</formula>
    </cfRule>
  </conditionalFormatting>
  <conditionalFormatting sqref="Q7">
    <cfRule type="expression" dxfId="3279" priority="9">
      <formula>Q7&gt;0</formula>
    </cfRule>
    <cfRule type="expression" dxfId="3278" priority="10">
      <formula>Q7&lt;0</formula>
    </cfRule>
  </conditionalFormatting>
  <conditionalFormatting sqref="Q8">
    <cfRule type="expression" dxfId="3277" priority="7">
      <formula>Q8&gt;0</formula>
    </cfRule>
    <cfRule type="expression" dxfId="3276" priority="8">
      <formula>Q8&lt;0</formula>
    </cfRule>
  </conditionalFormatting>
  <conditionalFormatting sqref="F25:F32">
    <cfRule type="expression" dxfId="3275" priority="5">
      <formula>F25&gt;0</formula>
    </cfRule>
    <cfRule type="expression" dxfId="3274" priority="6">
      <formula>F25&lt;0</formula>
    </cfRule>
  </conditionalFormatting>
  <conditionalFormatting sqref="H25:H32">
    <cfRule type="expression" dxfId="3273" priority="3">
      <formula>H25&gt;0</formula>
    </cfRule>
    <cfRule type="expression" dxfId="3272" priority="4">
      <formula>H25&lt;0</formula>
    </cfRule>
  </conditionalFormatting>
  <conditionalFormatting sqref="Q10">
    <cfRule type="expression" dxfId="3271" priority="1">
      <formula>Q10&gt;0</formula>
    </cfRule>
    <cfRule type="expression" dxfId="3270"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69" priority="39">
      <formula>F47&gt;0</formula>
    </cfRule>
    <cfRule type="expression" dxfId="3268" priority="40">
      <formula>F47&lt;0</formula>
    </cfRule>
  </conditionalFormatting>
  <conditionalFormatting sqref="Q7">
    <cfRule type="expression" dxfId="3267" priority="37">
      <formula>Q7&gt;0</formula>
    </cfRule>
    <cfRule type="expression" dxfId="3266" priority="38">
      <formula>Q7&lt;0</formula>
    </cfRule>
  </conditionalFormatting>
  <conditionalFormatting sqref="Q8">
    <cfRule type="expression" dxfId="3265" priority="35">
      <formula>Q8&gt;0</formula>
    </cfRule>
    <cfRule type="expression" dxfId="3264" priority="36">
      <formula>Q8&lt;0</formula>
    </cfRule>
  </conditionalFormatting>
  <conditionalFormatting sqref="F30:F46">
    <cfRule type="expression" dxfId="3263" priority="33">
      <formula>F30&gt;0</formula>
    </cfRule>
    <cfRule type="expression" dxfId="3262" priority="34">
      <formula>F30&lt;0</formula>
    </cfRule>
  </conditionalFormatting>
  <conditionalFormatting sqref="H30:H46">
    <cfRule type="expression" dxfId="3261" priority="31">
      <formula>H30&gt;0</formula>
    </cfRule>
    <cfRule type="expression" dxfId="3260" priority="32">
      <formula>H30&lt;0</formula>
    </cfRule>
  </conditionalFormatting>
  <conditionalFormatting sqref="Q10">
    <cfRule type="expression" dxfId="3259" priority="29">
      <formula>Q10&gt;0</formula>
    </cfRule>
    <cfRule type="expression" dxfId="3258" priority="30">
      <formula>Q10&lt;0</formula>
    </cfRule>
  </conditionalFormatting>
  <conditionalFormatting sqref="J25:J38">
    <cfRule type="expression" dxfId="3257" priority="27">
      <formula>J25&gt;0</formula>
    </cfRule>
    <cfRule type="expression" dxfId="3256" priority="28">
      <formula>J25&lt;0</formula>
    </cfRule>
  </conditionalFormatting>
  <conditionalFormatting sqref="K25:K38">
    <cfRule type="expression" dxfId="3255" priority="25">
      <formula>K25&gt;0</formula>
    </cfRule>
    <cfRule type="expression" dxfId="3254" priority="26">
      <formula>K25&lt;0</formula>
    </cfRule>
  </conditionalFormatting>
  <conditionalFormatting sqref="L25 L38">
    <cfRule type="expression" dxfId="3253" priority="23">
      <formula>L25&gt;0</formula>
    </cfRule>
    <cfRule type="expression" dxfId="3252" priority="24">
      <formula>L25&lt;0</formula>
    </cfRule>
  </conditionalFormatting>
  <conditionalFormatting sqref="F89:F110">
    <cfRule type="expression" dxfId="3251" priority="21">
      <formula>F89&gt;0</formula>
    </cfRule>
    <cfRule type="expression" dxfId="3250" priority="22">
      <formula>F89&lt;0</formula>
    </cfRule>
  </conditionalFormatting>
  <conditionalFormatting sqref="H89:H110">
    <cfRule type="expression" dxfId="3249" priority="19">
      <formula>H89&gt;0</formula>
    </cfRule>
    <cfRule type="expression" dxfId="3248" priority="20">
      <formula>H89&lt;0</formula>
    </cfRule>
  </conditionalFormatting>
  <conditionalFormatting sqref="J89:J102">
    <cfRule type="expression" dxfId="3247" priority="17">
      <formula>J89&gt;0</formula>
    </cfRule>
    <cfRule type="expression" dxfId="3246" priority="18">
      <formula>J89&lt;0</formula>
    </cfRule>
  </conditionalFormatting>
  <conditionalFormatting sqref="K89:K102">
    <cfRule type="expression" dxfId="3245" priority="15">
      <formula>K89&gt;0</formula>
    </cfRule>
    <cfRule type="expression" dxfId="3244" priority="16">
      <formula>K89&lt;0</formula>
    </cfRule>
  </conditionalFormatting>
  <conditionalFormatting sqref="L89:L102">
    <cfRule type="expression" dxfId="3243" priority="13">
      <formula>L89&gt;0</formula>
    </cfRule>
    <cfRule type="expression" dxfId="3242" priority="14">
      <formula>L89&lt;0</formula>
    </cfRule>
  </conditionalFormatting>
  <conditionalFormatting sqref="F25">
    <cfRule type="expression" dxfId="3241" priority="11">
      <formula>F25&gt;0</formula>
    </cfRule>
    <cfRule type="expression" dxfId="3240" priority="12">
      <formula>F25&lt;0</formula>
    </cfRule>
  </conditionalFormatting>
  <conditionalFormatting sqref="H25:H26">
    <cfRule type="expression" dxfId="3239" priority="9">
      <formula>H25&gt;0</formula>
    </cfRule>
    <cfRule type="expression" dxfId="3238" priority="10">
      <formula>H25&lt;0</formula>
    </cfRule>
  </conditionalFormatting>
  <conditionalFormatting sqref="F26">
    <cfRule type="expression" dxfId="3237" priority="7">
      <formula>F26&gt;0</formula>
    </cfRule>
    <cfRule type="expression" dxfId="3236" priority="8">
      <formula>F26&lt;0</formula>
    </cfRule>
  </conditionalFormatting>
  <conditionalFormatting sqref="F27:F29">
    <cfRule type="expression" dxfId="3235" priority="3">
      <formula>F27&gt;0</formula>
    </cfRule>
    <cfRule type="expression" dxfId="3234" priority="4">
      <formula>F27&lt;0</formula>
    </cfRule>
  </conditionalFormatting>
  <conditionalFormatting sqref="H27:H29">
    <cfRule type="expression" dxfId="3233" priority="1">
      <formula>H27&gt;0</formula>
    </cfRule>
    <cfRule type="expression" dxfId="3232"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1" priority="43">
      <formula>F54&gt;0</formula>
    </cfRule>
    <cfRule type="expression" dxfId="3230" priority="44">
      <formula>F54&lt;0</formula>
    </cfRule>
  </conditionalFormatting>
  <conditionalFormatting sqref="Q7">
    <cfRule type="expression" dxfId="3229" priority="41">
      <formula>Q7&gt;0</formula>
    </cfRule>
    <cfRule type="expression" dxfId="3228" priority="42">
      <formula>Q7&lt;0</formula>
    </cfRule>
  </conditionalFormatting>
  <conditionalFormatting sqref="Q8">
    <cfRule type="expression" dxfId="3227" priority="39">
      <formula>Q8&gt;0</formula>
    </cfRule>
    <cfRule type="expression" dxfId="3226" priority="40">
      <formula>Q8&lt;0</formula>
    </cfRule>
  </conditionalFormatting>
  <conditionalFormatting sqref="F33:F36 F38:F53">
    <cfRule type="expression" dxfId="3225" priority="37">
      <formula>F33&gt;0</formula>
    </cfRule>
    <cfRule type="expression" dxfId="3224" priority="38">
      <formula>F33&lt;0</formula>
    </cfRule>
  </conditionalFormatting>
  <conditionalFormatting sqref="H33:H36 H38:H53">
    <cfRule type="expression" dxfId="3223" priority="35">
      <formula>H33&gt;0</formula>
    </cfRule>
    <cfRule type="expression" dxfId="3222" priority="36">
      <formula>H33&lt;0</formula>
    </cfRule>
  </conditionalFormatting>
  <conditionalFormatting sqref="Q10">
    <cfRule type="expression" dxfId="3221" priority="33">
      <formula>Q10&gt;0</formula>
    </cfRule>
    <cfRule type="expression" dxfId="3220" priority="34">
      <formula>Q10&lt;0</formula>
    </cfRule>
  </conditionalFormatting>
  <conditionalFormatting sqref="J25:J37">
    <cfRule type="expression" dxfId="3219" priority="31">
      <formula>J25&gt;0</formula>
    </cfRule>
    <cfRule type="expression" dxfId="3218" priority="32">
      <formula>J25&lt;0</formula>
    </cfRule>
  </conditionalFormatting>
  <conditionalFormatting sqref="K25:K38">
    <cfRule type="expression" dxfId="3217" priority="29">
      <formula>K25&gt;0</formula>
    </cfRule>
    <cfRule type="expression" dxfId="3216" priority="30">
      <formula>K25&lt;0</formula>
    </cfRule>
  </conditionalFormatting>
  <conditionalFormatting sqref="L25">
    <cfRule type="expression" dxfId="3215" priority="27">
      <formula>L25&gt;0</formula>
    </cfRule>
    <cfRule type="expression" dxfId="3214" priority="28">
      <formula>L25&lt;0</formula>
    </cfRule>
  </conditionalFormatting>
  <conditionalFormatting sqref="F89:F110">
    <cfRule type="expression" dxfId="3213" priority="25">
      <formula>F89&gt;0</formula>
    </cfRule>
    <cfRule type="expression" dxfId="3212" priority="26">
      <formula>F89&lt;0</formula>
    </cfRule>
  </conditionalFormatting>
  <conditionalFormatting sqref="H89:H110">
    <cfRule type="expression" dxfId="3211" priority="23">
      <formula>H89&gt;0</formula>
    </cfRule>
    <cfRule type="expression" dxfId="3210" priority="24">
      <formula>H89&lt;0</formula>
    </cfRule>
  </conditionalFormatting>
  <conditionalFormatting sqref="J89:J102">
    <cfRule type="expression" dxfId="3209" priority="21">
      <formula>J89&gt;0</formula>
    </cfRule>
    <cfRule type="expression" dxfId="3208" priority="22">
      <formula>J89&lt;0</formula>
    </cfRule>
  </conditionalFormatting>
  <conditionalFormatting sqref="K89:K102">
    <cfRule type="expression" dxfId="3207" priority="19">
      <formula>K89&gt;0</formula>
    </cfRule>
    <cfRule type="expression" dxfId="3206" priority="20">
      <formula>K89&lt;0</formula>
    </cfRule>
  </conditionalFormatting>
  <conditionalFormatting sqref="L89:L102">
    <cfRule type="expression" dxfId="3205" priority="17">
      <formula>L89&gt;0</formula>
    </cfRule>
    <cfRule type="expression" dxfId="3204" priority="18">
      <formula>L89&lt;0</formula>
    </cfRule>
  </conditionalFormatting>
  <conditionalFormatting sqref="F29:F32">
    <cfRule type="expression" dxfId="3203" priority="15">
      <formula>F29&gt;0</formula>
    </cfRule>
    <cfRule type="expression" dxfId="3202" priority="16">
      <formula>F29&lt;0</formula>
    </cfRule>
  </conditionalFormatting>
  <conditionalFormatting sqref="H29:H32">
    <cfRule type="expression" dxfId="3201" priority="13">
      <formula>H29&gt;0</formula>
    </cfRule>
    <cfRule type="expression" dxfId="3200" priority="14">
      <formula>H29&lt;0</formula>
    </cfRule>
  </conditionalFormatting>
  <conditionalFormatting sqref="F25:F28">
    <cfRule type="expression" dxfId="3199" priority="11">
      <formula>F25&gt;0</formula>
    </cfRule>
    <cfRule type="expression" dxfId="3198" priority="12">
      <formula>F25&lt;0</formula>
    </cfRule>
  </conditionalFormatting>
  <conditionalFormatting sqref="H25:H28">
    <cfRule type="expression" dxfId="3197" priority="9">
      <formula>H25&gt;0</formula>
    </cfRule>
    <cfRule type="expression" dxfId="3196" priority="10">
      <formula>H25&lt;0</formula>
    </cfRule>
  </conditionalFormatting>
  <conditionalFormatting sqref="F37">
    <cfRule type="expression" dxfId="3195" priority="7">
      <formula>F37&gt;0</formula>
    </cfRule>
    <cfRule type="expression" dxfId="3194" priority="8">
      <formula>F37&lt;0</formula>
    </cfRule>
  </conditionalFormatting>
  <conditionalFormatting sqref="H37">
    <cfRule type="expression" dxfId="3193" priority="5">
      <formula>H37&gt;0</formula>
    </cfRule>
    <cfRule type="expression" dxfId="3192" priority="6">
      <formula>H37&lt;0</formula>
    </cfRule>
  </conditionalFormatting>
  <conditionalFormatting sqref="J49">
    <cfRule type="expression" dxfId="3191" priority="3">
      <formula>J49&gt;0</formula>
    </cfRule>
    <cfRule type="expression" dxfId="3190" priority="4">
      <formula>J49&lt;0</formula>
    </cfRule>
  </conditionalFormatting>
  <conditionalFormatting sqref="J38:J48">
    <cfRule type="expression" dxfId="3189" priority="1">
      <formula>J38&gt;0</formula>
    </cfRule>
    <cfRule type="expression" dxfId="3188"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78">
        <v>66</v>
      </c>
      <c r="I2" s="43">
        <v>45.1</v>
      </c>
      <c r="J2" s="43">
        <v>0.06</v>
      </c>
      <c r="K2" s="43">
        <f>H2*I2-J2</f>
        <v>2976.54</v>
      </c>
      <c r="L2" s="70">
        <v>43631</v>
      </c>
      <c r="M2" s="43">
        <v>46.2</v>
      </c>
      <c r="O2" s="11" t="s">
        <v>57</v>
      </c>
      <c r="Q2">
        <f>C18-H18</f>
        <v>66</v>
      </c>
      <c r="T2" s="1"/>
      <c r="U2" t="s">
        <v>1359</v>
      </c>
    </row>
    <row r="3" spans="1:21" x14ac:dyDescent="0.25">
      <c r="A3" s="22" t="s">
        <v>71</v>
      </c>
      <c r="B3" s="402">
        <v>43697</v>
      </c>
      <c r="C3" s="7">
        <v>66</v>
      </c>
      <c r="D3" s="43">
        <v>43.35</v>
      </c>
      <c r="E3" s="43">
        <v>0</v>
      </c>
      <c r="F3" s="43">
        <f>C3*D3+E3</f>
        <v>2861.1</v>
      </c>
      <c r="G3" s="401">
        <v>43749</v>
      </c>
      <c r="H3" s="78">
        <v>18</v>
      </c>
      <c r="I3" s="43">
        <v>47.45</v>
      </c>
      <c r="J3" s="43">
        <v>0.02</v>
      </c>
      <c r="K3" s="43">
        <f>H3*I3-J3</f>
        <v>854.08</v>
      </c>
      <c r="L3" s="70">
        <v>43722</v>
      </c>
      <c r="M3" s="43">
        <v>105</v>
      </c>
      <c r="O3" s="11" t="s">
        <v>58</v>
      </c>
      <c r="Q3" s="176">
        <f>IF(Q2=0, Q4, (F18-K18-M18)/Q2)</f>
        <v>51.972121212121223</v>
      </c>
      <c r="T3" s="1"/>
    </row>
    <row r="4" spans="1:21" x14ac:dyDescent="0.25">
      <c r="B4" s="401">
        <v>43697</v>
      </c>
      <c r="C4" s="7">
        <v>18</v>
      </c>
      <c r="D4" s="43">
        <v>43.35</v>
      </c>
      <c r="E4" s="43">
        <v>0</v>
      </c>
      <c r="F4" s="43">
        <f>C4*D4+E4</f>
        <v>780.30000000000007</v>
      </c>
      <c r="G4" s="402"/>
      <c r="H4" s="159"/>
      <c r="I4" s="3"/>
      <c r="J4" s="3"/>
      <c r="K4" s="3"/>
      <c r="L4" s="4"/>
      <c r="M4" s="4"/>
      <c r="O4" s="11" t="s">
        <v>66</v>
      </c>
      <c r="Q4" s="53">
        <v>50.48</v>
      </c>
      <c r="R4" s="420">
        <v>-3.2000000000000002E-3</v>
      </c>
      <c r="T4" s="1"/>
    </row>
    <row r="5" spans="1:21" x14ac:dyDescent="0.25">
      <c r="B5" s="402"/>
      <c r="C5" s="4"/>
      <c r="D5" s="3"/>
      <c r="E5" s="3"/>
      <c r="F5" s="3"/>
      <c r="G5" s="402"/>
      <c r="H5" s="159"/>
      <c r="I5" s="3"/>
      <c r="J5" s="3"/>
      <c r="K5" s="3"/>
      <c r="L5" s="4"/>
      <c r="M5" s="4"/>
      <c r="O5" s="11" t="s">
        <v>67</v>
      </c>
      <c r="Q5" s="3">
        <f>Q4*Q2</f>
        <v>3331.68</v>
      </c>
      <c r="T5" s="688"/>
      <c r="U5" s="30"/>
    </row>
    <row r="6" spans="1:21" x14ac:dyDescent="0.25">
      <c r="B6" s="402"/>
      <c r="C6" s="4"/>
      <c r="D6" s="3"/>
      <c r="E6" s="3"/>
      <c r="F6" s="3"/>
      <c r="G6" s="402"/>
      <c r="H6" s="159"/>
      <c r="I6" s="3"/>
      <c r="J6" s="3"/>
      <c r="K6" s="3"/>
      <c r="L6" s="4"/>
      <c r="M6" s="4"/>
      <c r="O6" s="11" t="s">
        <v>64</v>
      </c>
      <c r="Q6" s="2">
        <f>Q3*Q2</f>
        <v>3430.1600000000008</v>
      </c>
      <c r="U6" s="400"/>
    </row>
    <row r="7" spans="1:21" x14ac:dyDescent="0.25">
      <c r="B7" s="402"/>
      <c r="C7" s="4"/>
      <c r="D7" s="3"/>
      <c r="E7" s="3"/>
      <c r="F7" s="3"/>
      <c r="G7" s="402"/>
      <c r="H7" s="159"/>
      <c r="I7" s="3"/>
      <c r="J7" s="3"/>
      <c r="K7" s="3"/>
      <c r="L7" s="4"/>
      <c r="M7" s="4"/>
      <c r="O7" s="11" t="s">
        <v>177</v>
      </c>
      <c r="Q7" s="2">
        <f>Q10+Q8</f>
        <v>-98.480000000000928</v>
      </c>
      <c r="R7">
        <v>66</v>
      </c>
    </row>
    <row r="8" spans="1:21" x14ac:dyDescent="0.25">
      <c r="B8" s="402"/>
      <c r="C8" s="4"/>
      <c r="D8" s="3"/>
      <c r="E8" s="3"/>
      <c r="F8" s="3"/>
      <c r="G8" s="402"/>
      <c r="H8" s="159"/>
      <c r="I8" s="3"/>
      <c r="J8" s="3"/>
      <c r="K8" s="3"/>
      <c r="L8" s="4"/>
      <c r="M8" s="4"/>
      <c r="O8" s="11" t="s">
        <v>179</v>
      </c>
      <c r="P8" s="33"/>
      <c r="Q8" s="2">
        <f>K18+M18-F18+Q2*Q4</f>
        <v>-98.480000000000928</v>
      </c>
      <c r="T8" s="1"/>
      <c r="U8" s="736"/>
    </row>
    <row r="9" spans="1:21" x14ac:dyDescent="0.25">
      <c r="B9" s="402"/>
      <c r="C9" s="4"/>
      <c r="D9" s="3"/>
      <c r="E9" s="3"/>
      <c r="F9" s="3"/>
      <c r="G9" s="402"/>
      <c r="H9" s="159"/>
      <c r="I9" s="3"/>
      <c r="J9" s="3"/>
      <c r="K9" s="3"/>
      <c r="L9" s="4"/>
      <c r="M9" s="4"/>
      <c r="O9" s="11" t="s">
        <v>204</v>
      </c>
      <c r="Q9" s="177">
        <f>IF(Q2=0, 0, Q8/Q6)</f>
        <v>-2.8710031018961479E-2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84</v>
      </c>
      <c r="I18" s="18"/>
      <c r="J18" s="18"/>
      <c r="K18" s="18">
        <f>SUM(K2:K8)</f>
        <v>3830.62</v>
      </c>
      <c r="L18" s="14"/>
      <c r="M18" s="18">
        <f>SUM(M2:M10)</f>
        <v>151.19999999999999</v>
      </c>
      <c r="O18" s="863" t="s">
        <v>78</v>
      </c>
      <c r="P18" s="863"/>
      <c r="T18" s="1"/>
    </row>
    <row r="19" spans="1:20" ht="16.5" thickTop="1" thickBot="1" x14ac:dyDescent="0.3">
      <c r="A19" s="275" t="s">
        <v>191</v>
      </c>
      <c r="B19" s="276"/>
      <c r="C19" s="277">
        <f>SumByColor($A$19,C2:C17)</f>
        <v>84</v>
      </c>
      <c r="D19" s="277"/>
      <c r="E19" s="277"/>
      <c r="F19" s="278">
        <f>SumByColor($A$19,F2:F17)</f>
        <v>3641</v>
      </c>
      <c r="G19" s="277"/>
      <c r="H19" s="277">
        <f>SumByColor($A$19,H2:H17)</f>
        <v>84</v>
      </c>
      <c r="I19" s="277"/>
      <c r="J19" s="277"/>
      <c r="K19" s="278">
        <f>SumByColor($A$19,K2:K17)</f>
        <v>3831</v>
      </c>
      <c r="L19" s="277"/>
      <c r="M19" s="278">
        <f>SumByColor($A$19,M2:M17)</f>
        <v>151</v>
      </c>
      <c r="O19" s="79">
        <v>1.1000000000000001</v>
      </c>
      <c r="P19" s="79">
        <f>O19*$Q$4</f>
        <v>55.527999999999999</v>
      </c>
    </row>
    <row r="20" spans="1:20" x14ac:dyDescent="0.25">
      <c r="O20" s="79">
        <v>1.0900000000000001</v>
      </c>
      <c r="P20" s="79">
        <f t="shared" ref="P20:P39" si="0">O20*$Q$4</f>
        <v>55.023200000000003</v>
      </c>
    </row>
    <row r="21" spans="1:20" x14ac:dyDescent="0.25">
      <c r="O21" s="79">
        <v>1.08</v>
      </c>
      <c r="P21" s="79">
        <f t="shared" si="0"/>
        <v>54.5184</v>
      </c>
      <c r="T21" s="1"/>
    </row>
    <row r="22" spans="1:20" x14ac:dyDescent="0.25">
      <c r="O22" s="79">
        <v>1.07</v>
      </c>
      <c r="P22" s="79">
        <f t="shared" si="0"/>
        <v>54.013599999999997</v>
      </c>
    </row>
    <row r="23" spans="1:20" x14ac:dyDescent="0.25">
      <c r="O23" s="79">
        <v>1.06</v>
      </c>
      <c r="P23" s="79">
        <f t="shared" si="0"/>
        <v>53.508800000000001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53.003999999999998</v>
      </c>
    </row>
    <row r="25" spans="1:20" x14ac:dyDescent="0.25">
      <c r="B25" s="162">
        <v>43558</v>
      </c>
      <c r="C25" s="10">
        <v>66</v>
      </c>
      <c r="D25" s="39">
        <v>57.13</v>
      </c>
      <c r="E25" s="39">
        <v>56.88</v>
      </c>
      <c r="F25" s="39">
        <f t="shared" ref="F25:F30" si="1">C25*(E25-D25)</f>
        <v>-16.5</v>
      </c>
      <c r="G25" s="39">
        <f t="shared" ref="G25:G30" si="2">D25*C25</f>
        <v>3770.5800000000004</v>
      </c>
      <c r="H25" s="177">
        <f t="shared" ref="H25:H30" si="3">F25/G25</f>
        <v>-4.3759845965342199E-3</v>
      </c>
      <c r="I25" s="39"/>
      <c r="J25" s="39"/>
      <c r="K25" s="39"/>
      <c r="L25" s="39"/>
      <c r="O25" s="79">
        <v>1.04</v>
      </c>
      <c r="P25" s="79">
        <f t="shared" si="0"/>
        <v>52.499200000000002</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51.994399999999999</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51.489599999999996</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50.9848</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50.48</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49.975199999999994</v>
      </c>
      <c r="T30" s="154"/>
    </row>
    <row r="31" spans="1:20" x14ac:dyDescent="0.25">
      <c r="B31" s="162"/>
      <c r="C31" s="10"/>
      <c r="D31" s="39"/>
      <c r="E31" s="39"/>
      <c r="F31" s="39"/>
      <c r="G31" s="39"/>
      <c r="H31" s="177"/>
      <c r="I31" s="39"/>
      <c r="J31" s="39"/>
      <c r="K31" s="39"/>
      <c r="L31" s="39"/>
      <c r="O31" s="79">
        <v>0.98</v>
      </c>
      <c r="P31" s="79">
        <f t="shared" si="0"/>
        <v>49.470399999999998</v>
      </c>
    </row>
    <row r="32" spans="1:20" x14ac:dyDescent="0.25">
      <c r="B32" s="162"/>
      <c r="C32" s="10"/>
      <c r="D32" s="39"/>
      <c r="E32" s="39"/>
      <c r="F32" s="39"/>
      <c r="G32" s="39"/>
      <c r="H32" s="177"/>
      <c r="I32" s="39"/>
      <c r="J32" s="39"/>
      <c r="K32" s="39"/>
      <c r="L32" s="39"/>
      <c r="O32" s="79">
        <v>0.97</v>
      </c>
      <c r="P32" s="79">
        <f t="shared" si="0"/>
        <v>48.965599999999995</v>
      </c>
    </row>
    <row r="33" spans="2:17" x14ac:dyDescent="0.25">
      <c r="B33" s="162"/>
      <c r="C33" s="10"/>
      <c r="D33" s="39"/>
      <c r="E33" s="39"/>
      <c r="F33" s="39"/>
      <c r="G33" s="39"/>
      <c r="H33" s="177"/>
      <c r="I33" s="39"/>
      <c r="J33" s="39"/>
      <c r="K33" s="39"/>
      <c r="L33" s="39"/>
      <c r="O33" s="79">
        <v>0.96</v>
      </c>
      <c r="P33" s="79">
        <f t="shared" si="0"/>
        <v>48.460799999999992</v>
      </c>
    </row>
    <row r="34" spans="2:17" x14ac:dyDescent="0.25">
      <c r="B34" s="162"/>
      <c r="C34" s="10"/>
      <c r="D34" s="39"/>
      <c r="E34" s="39"/>
      <c r="F34" s="39"/>
      <c r="G34" s="39"/>
      <c r="H34" s="177"/>
      <c r="I34" s="39"/>
      <c r="J34" s="39"/>
      <c r="K34" s="39"/>
      <c r="L34" s="39"/>
      <c r="O34" s="79">
        <v>0.95</v>
      </c>
      <c r="P34" s="79">
        <f t="shared" si="0"/>
        <v>47.955999999999996</v>
      </c>
    </row>
    <row r="35" spans="2:17" x14ac:dyDescent="0.25">
      <c r="B35" s="162"/>
      <c r="C35" s="10"/>
      <c r="D35" s="39"/>
      <c r="E35" s="39"/>
      <c r="F35" s="39"/>
      <c r="G35" s="39"/>
      <c r="H35" s="177"/>
      <c r="I35" s="39"/>
      <c r="J35" s="39"/>
      <c r="K35" s="39"/>
      <c r="L35" s="39"/>
      <c r="O35" s="79">
        <v>0.94</v>
      </c>
      <c r="P35" s="79">
        <f t="shared" si="0"/>
        <v>47.451199999999993</v>
      </c>
    </row>
    <row r="36" spans="2:17" x14ac:dyDescent="0.25">
      <c r="B36" s="162"/>
      <c r="C36" s="10"/>
      <c r="D36" s="39"/>
      <c r="E36" s="39"/>
      <c r="F36" s="39"/>
      <c r="G36" s="39"/>
      <c r="H36" s="177"/>
      <c r="I36" s="39"/>
      <c r="J36" s="39"/>
      <c r="K36" s="39"/>
      <c r="L36" s="39"/>
      <c r="O36" s="79">
        <v>0.93</v>
      </c>
      <c r="P36" s="79">
        <f t="shared" si="0"/>
        <v>46.946399999999997</v>
      </c>
    </row>
    <row r="37" spans="2:17" x14ac:dyDescent="0.25">
      <c r="B37" s="162"/>
      <c r="C37" s="10"/>
      <c r="D37" s="39"/>
      <c r="E37" s="39"/>
      <c r="F37" s="39"/>
      <c r="G37" s="39"/>
      <c r="H37" s="177"/>
      <c r="I37" s="39"/>
      <c r="J37" s="39"/>
      <c r="K37" s="39"/>
      <c r="L37" s="39"/>
      <c r="O37" s="79">
        <v>0.92</v>
      </c>
      <c r="P37" s="79">
        <f t="shared" si="0"/>
        <v>46.441600000000001</v>
      </c>
    </row>
    <row r="38" spans="2:17" x14ac:dyDescent="0.25">
      <c r="B38" s="162"/>
      <c r="C38" s="10"/>
      <c r="D38" s="39"/>
      <c r="E38" s="39"/>
      <c r="F38" s="39"/>
      <c r="G38" s="39"/>
      <c r="H38" s="177"/>
      <c r="I38" s="39"/>
      <c r="J38" s="39"/>
      <c r="K38" s="39"/>
      <c r="L38" s="39"/>
      <c r="O38" s="79">
        <v>0.91</v>
      </c>
      <c r="P38" s="79">
        <f t="shared" si="0"/>
        <v>45.936799999999998</v>
      </c>
    </row>
    <row r="39" spans="2:17" x14ac:dyDescent="0.25">
      <c r="B39" s="162"/>
      <c r="C39" s="10"/>
      <c r="D39" s="39"/>
      <c r="E39" s="39"/>
      <c r="F39" s="39"/>
      <c r="G39" s="39"/>
      <c r="H39" s="177"/>
      <c r="I39" s="39"/>
      <c r="J39" s="39"/>
      <c r="K39" s="39"/>
      <c r="L39" s="39"/>
      <c r="O39" s="79">
        <v>0.9</v>
      </c>
      <c r="P39" s="79">
        <f t="shared" si="0"/>
        <v>45.431999999999995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7" priority="35">
      <formula>Q7&gt;0</formula>
    </cfRule>
    <cfRule type="expression" dxfId="3186" priority="36">
      <formula>Q7&lt;0</formula>
    </cfRule>
  </conditionalFormatting>
  <conditionalFormatting sqref="Q8">
    <cfRule type="expression" dxfId="3185" priority="33">
      <formula>Q8&gt;0</formula>
    </cfRule>
    <cfRule type="expression" dxfId="3184" priority="34">
      <formula>Q8&lt;0</formula>
    </cfRule>
  </conditionalFormatting>
  <conditionalFormatting sqref="F34:F54 F58:F63">
    <cfRule type="expression" dxfId="3183" priority="31">
      <formula>F34&gt;0</formula>
    </cfRule>
    <cfRule type="expression" dxfId="3182" priority="32">
      <formula>F34&lt;0</formula>
    </cfRule>
  </conditionalFormatting>
  <conditionalFormatting sqref="H34:H54 H58:H63">
    <cfRule type="expression" dxfId="3181" priority="29">
      <formula>H34&gt;0</formula>
    </cfRule>
    <cfRule type="expression" dxfId="3180" priority="30">
      <formula>H34&lt;0</formula>
    </cfRule>
  </conditionalFormatting>
  <conditionalFormatting sqref="Q10">
    <cfRule type="expression" dxfId="3179" priority="27">
      <formula>Q10&gt;0</formula>
    </cfRule>
    <cfRule type="expression" dxfId="3178" priority="28">
      <formula>Q10&lt;0</formula>
    </cfRule>
  </conditionalFormatting>
  <conditionalFormatting sqref="J25:J38">
    <cfRule type="expression" dxfId="3177" priority="25">
      <formula>J25&gt;0</formula>
    </cfRule>
    <cfRule type="expression" dxfId="3176" priority="26">
      <formula>J25&lt;0</formula>
    </cfRule>
  </conditionalFormatting>
  <conditionalFormatting sqref="K25:K35 K37:K38">
    <cfRule type="expression" dxfId="3175" priority="23">
      <formula>K25&gt;0</formula>
    </cfRule>
    <cfRule type="expression" dxfId="3174" priority="24">
      <formula>K25&lt;0</formula>
    </cfRule>
  </conditionalFormatting>
  <conditionalFormatting sqref="F89:F110">
    <cfRule type="expression" dxfId="3173" priority="21">
      <formula>F89&gt;0</formula>
    </cfRule>
    <cfRule type="expression" dxfId="3172" priority="22">
      <formula>F89&lt;0</formula>
    </cfRule>
  </conditionalFormatting>
  <conditionalFormatting sqref="H89:H110">
    <cfRule type="expression" dxfId="3171" priority="19">
      <formula>H89&gt;0</formula>
    </cfRule>
    <cfRule type="expression" dxfId="3170" priority="20">
      <formula>H89&lt;0</formula>
    </cfRule>
  </conditionalFormatting>
  <conditionalFormatting sqref="J89:J102">
    <cfRule type="expression" dxfId="3169" priority="17">
      <formula>J89&gt;0</formula>
    </cfRule>
    <cfRule type="expression" dxfId="3168" priority="18">
      <formula>J89&lt;0</formula>
    </cfRule>
  </conditionalFormatting>
  <conditionalFormatting sqref="K89:K102">
    <cfRule type="expression" dxfId="3167" priority="15">
      <formula>K89&gt;0</formula>
    </cfRule>
    <cfRule type="expression" dxfId="3166" priority="16">
      <formula>K89&lt;0</formula>
    </cfRule>
  </conditionalFormatting>
  <conditionalFormatting sqref="L89:L102">
    <cfRule type="expression" dxfId="3165" priority="13">
      <formula>L89&gt;0</formula>
    </cfRule>
    <cfRule type="expression" dxfId="3164" priority="14">
      <formula>L89&lt;0</formula>
    </cfRule>
  </conditionalFormatting>
  <conditionalFormatting sqref="F25:F33">
    <cfRule type="expression" dxfId="3163" priority="11">
      <formula>F25&gt;0</formula>
    </cfRule>
    <cfRule type="expression" dxfId="3162" priority="12">
      <formula>F25&lt;0</formula>
    </cfRule>
  </conditionalFormatting>
  <conditionalFormatting sqref="H25:H33">
    <cfRule type="expression" dxfId="3161" priority="9">
      <formula>H25&gt;0</formula>
    </cfRule>
    <cfRule type="expression" dxfId="3160" priority="10">
      <formula>H25&lt;0</formula>
    </cfRule>
  </conditionalFormatting>
  <conditionalFormatting sqref="J54">
    <cfRule type="expression" dxfId="3159" priority="7">
      <formula>J54&gt;0</formula>
    </cfRule>
    <cfRule type="expression" dxfId="3158" priority="8">
      <formula>J54&lt;0</formula>
    </cfRule>
  </conditionalFormatting>
  <conditionalFormatting sqref="F55:F57">
    <cfRule type="expression" dxfId="3157" priority="5">
      <formula>F55&gt;0</formula>
    </cfRule>
    <cfRule type="expression" dxfId="3156" priority="6">
      <formula>F55&lt;0</formula>
    </cfRule>
  </conditionalFormatting>
  <conditionalFormatting sqref="H55:H57">
    <cfRule type="expression" dxfId="3155" priority="3">
      <formula>H55&gt;0</formula>
    </cfRule>
    <cfRule type="expression" dxfId="3154" priority="4">
      <formula>H55&lt;0</formula>
    </cfRule>
  </conditionalFormatting>
  <conditionalFormatting sqref="Q9">
    <cfRule type="expression" dxfId="3153" priority="1">
      <formula>Q9&gt;0</formula>
    </cfRule>
    <cfRule type="expression" dxfId="3152"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51" priority="53">
      <formula>F54&gt;0</formula>
    </cfRule>
    <cfRule type="expression" dxfId="3150" priority="54">
      <formula>F54&lt;0</formula>
    </cfRule>
  </conditionalFormatting>
  <conditionalFormatting sqref="Q7">
    <cfRule type="expression" dxfId="3149" priority="51">
      <formula>Q7&gt;0</formula>
    </cfRule>
    <cfRule type="expression" dxfId="3148" priority="52">
      <formula>Q7&lt;0</formula>
    </cfRule>
  </conditionalFormatting>
  <conditionalFormatting sqref="Q8">
    <cfRule type="expression" dxfId="3147" priority="49">
      <formula>Q8&gt;0</formula>
    </cfRule>
    <cfRule type="expression" dxfId="3146" priority="50">
      <formula>Q8&lt;0</formula>
    </cfRule>
  </conditionalFormatting>
  <conditionalFormatting sqref="F33:F36 F38:F53">
    <cfRule type="expression" dxfId="3145" priority="47">
      <formula>F33&gt;0</formula>
    </cfRule>
    <cfRule type="expression" dxfId="3144" priority="48">
      <formula>F33&lt;0</formula>
    </cfRule>
  </conditionalFormatting>
  <conditionalFormatting sqref="H38:H53 H33:H36">
    <cfRule type="expression" dxfId="3143" priority="45">
      <formula>H33&gt;0</formula>
    </cfRule>
    <cfRule type="expression" dxfId="3142" priority="46">
      <formula>H33&lt;0</formula>
    </cfRule>
  </conditionalFormatting>
  <conditionalFormatting sqref="Q10">
    <cfRule type="expression" dxfId="3141" priority="43">
      <formula>Q10&gt;0</formula>
    </cfRule>
    <cfRule type="expression" dxfId="3140" priority="44">
      <formula>Q10&lt;0</formula>
    </cfRule>
  </conditionalFormatting>
  <conditionalFormatting sqref="J25:J27 J34:J37">
    <cfRule type="expression" dxfId="3139" priority="41">
      <formula>J25&gt;0</formula>
    </cfRule>
    <cfRule type="expression" dxfId="3138" priority="42">
      <formula>J25&lt;0</formula>
    </cfRule>
  </conditionalFormatting>
  <conditionalFormatting sqref="K25:K38">
    <cfRule type="expression" dxfId="3137" priority="39">
      <formula>K25&gt;0</formula>
    </cfRule>
    <cfRule type="expression" dxfId="3136" priority="40">
      <formula>K25&lt;0</formula>
    </cfRule>
  </conditionalFormatting>
  <conditionalFormatting sqref="L25">
    <cfRule type="expression" dxfId="3135" priority="37">
      <formula>L25&gt;0</formula>
    </cfRule>
    <cfRule type="expression" dxfId="3134" priority="38">
      <formula>L25&lt;0</formula>
    </cfRule>
  </conditionalFormatting>
  <conditionalFormatting sqref="F89:F110">
    <cfRule type="expression" dxfId="3133" priority="35">
      <formula>F89&gt;0</formula>
    </cfRule>
    <cfRule type="expression" dxfId="3132" priority="36">
      <formula>F89&lt;0</formula>
    </cfRule>
  </conditionalFormatting>
  <conditionalFormatting sqref="H89:H110">
    <cfRule type="expression" dxfId="3131" priority="33">
      <formula>H89&gt;0</formula>
    </cfRule>
    <cfRule type="expression" dxfId="3130" priority="34">
      <formula>H89&lt;0</formula>
    </cfRule>
  </conditionalFormatting>
  <conditionalFormatting sqref="J89:J102">
    <cfRule type="expression" dxfId="3129" priority="31">
      <formula>J89&gt;0</formula>
    </cfRule>
    <cfRule type="expression" dxfId="3128" priority="32">
      <formula>J89&lt;0</formula>
    </cfRule>
  </conditionalFormatting>
  <conditionalFormatting sqref="K89:K102">
    <cfRule type="expression" dxfId="3127" priority="29">
      <formula>K89&gt;0</formula>
    </cfRule>
    <cfRule type="expression" dxfId="3126" priority="30">
      <formula>K89&lt;0</formula>
    </cfRule>
  </conditionalFormatting>
  <conditionalFormatting sqref="L89:L102">
    <cfRule type="expression" dxfId="3125" priority="27">
      <formula>L89&gt;0</formula>
    </cfRule>
    <cfRule type="expression" dxfId="3124" priority="28">
      <formula>L89&lt;0</formula>
    </cfRule>
  </conditionalFormatting>
  <conditionalFormatting sqref="F31:F32">
    <cfRule type="expression" dxfId="3123" priority="25">
      <formula>F31&gt;0</formula>
    </cfRule>
    <cfRule type="expression" dxfId="3122" priority="26">
      <formula>F31&lt;0</formula>
    </cfRule>
  </conditionalFormatting>
  <conditionalFormatting sqref="H31:H32">
    <cfRule type="expression" dxfId="3121" priority="23">
      <formula>H31&gt;0</formula>
    </cfRule>
    <cfRule type="expression" dxfId="3120" priority="24">
      <formula>H31&lt;0</formula>
    </cfRule>
  </conditionalFormatting>
  <conditionalFormatting sqref="F25:F26">
    <cfRule type="expression" dxfId="3119" priority="21">
      <formula>F25&gt;0</formula>
    </cfRule>
    <cfRule type="expression" dxfId="3118" priority="22">
      <formula>F25&lt;0</formula>
    </cfRule>
  </conditionalFormatting>
  <conditionalFormatting sqref="H25:H26">
    <cfRule type="expression" dxfId="3117" priority="19">
      <formula>H25&gt;0</formula>
    </cfRule>
    <cfRule type="expression" dxfId="3116" priority="20">
      <formula>H25&lt;0</formula>
    </cfRule>
  </conditionalFormatting>
  <conditionalFormatting sqref="F37">
    <cfRule type="expression" dxfId="3115" priority="17">
      <formula>F37&gt;0</formula>
    </cfRule>
    <cfRule type="expression" dxfId="3114" priority="18">
      <formula>F37&lt;0</formula>
    </cfRule>
  </conditionalFormatting>
  <conditionalFormatting sqref="H37">
    <cfRule type="expression" dxfId="3113" priority="15">
      <formula>H37&gt;0</formula>
    </cfRule>
    <cfRule type="expression" dxfId="3112" priority="16">
      <formula>H37&lt;0</formula>
    </cfRule>
  </conditionalFormatting>
  <conditionalFormatting sqref="J49">
    <cfRule type="expression" dxfId="3111" priority="13">
      <formula>J49&gt;0</formula>
    </cfRule>
    <cfRule type="expression" dxfId="3110" priority="14">
      <formula>J49&lt;0</formula>
    </cfRule>
  </conditionalFormatting>
  <conditionalFormatting sqref="J38:J48">
    <cfRule type="expression" dxfId="3109" priority="11">
      <formula>J38&gt;0</formula>
    </cfRule>
    <cfRule type="expression" dxfId="3108" priority="12">
      <formula>J38&lt;0</formula>
    </cfRule>
  </conditionalFormatting>
  <conditionalFormatting sqref="F27:F30">
    <cfRule type="expression" dxfId="3107" priority="9">
      <formula>F27&gt;0</formula>
    </cfRule>
    <cfRule type="expression" dxfId="3106" priority="10">
      <formula>F27&lt;0</formula>
    </cfRule>
  </conditionalFormatting>
  <conditionalFormatting sqref="H27:H30">
    <cfRule type="expression" dxfId="3105" priority="7">
      <formula>H27&gt;0</formula>
    </cfRule>
    <cfRule type="expression" dxfId="3104" priority="8">
      <formula>H27&lt;0</formula>
    </cfRule>
  </conditionalFormatting>
  <conditionalFormatting sqref="J33">
    <cfRule type="expression" dxfId="3103" priority="5">
      <formula>J33&gt;0</formula>
    </cfRule>
    <cfRule type="expression" dxfId="3102" priority="6">
      <formula>J33&lt;0</formula>
    </cfRule>
  </conditionalFormatting>
  <conditionalFormatting sqref="J31:J32">
    <cfRule type="expression" dxfId="3101" priority="3">
      <formula>J31&gt;0</formula>
    </cfRule>
    <cfRule type="expression" dxfId="3100" priority="4">
      <formula>J31&lt;0</formula>
    </cfRule>
  </conditionalFormatting>
  <conditionalFormatting sqref="J28:J30">
    <cfRule type="expression" dxfId="3099" priority="1">
      <formula>J28&gt;0</formula>
    </cfRule>
    <cfRule type="expression" dxfId="3098"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7" priority="35">
      <formula>F47&gt;0</formula>
    </cfRule>
    <cfRule type="expression" dxfId="3096" priority="36">
      <formula>F47&lt;0</formula>
    </cfRule>
  </conditionalFormatting>
  <conditionalFormatting sqref="Q7">
    <cfRule type="expression" dxfId="3095" priority="33">
      <formula>Q7&gt;0</formula>
    </cfRule>
    <cfRule type="expression" dxfId="3094" priority="34">
      <formula>Q7&lt;0</formula>
    </cfRule>
  </conditionalFormatting>
  <conditionalFormatting sqref="Q8">
    <cfRule type="expression" dxfId="3093" priority="31">
      <formula>Q8&gt;0</formula>
    </cfRule>
    <cfRule type="expression" dxfId="3092" priority="32">
      <formula>Q8&lt;0</formula>
    </cfRule>
  </conditionalFormatting>
  <conditionalFormatting sqref="F30:F46">
    <cfRule type="expression" dxfId="3091" priority="29">
      <formula>F30&gt;0</formula>
    </cfRule>
    <cfRule type="expression" dxfId="3090" priority="30">
      <formula>F30&lt;0</formula>
    </cfRule>
  </conditionalFormatting>
  <conditionalFormatting sqref="H30:H46">
    <cfRule type="expression" dxfId="3089" priority="27">
      <formula>H30&gt;0</formula>
    </cfRule>
    <cfRule type="expression" dxfId="3088" priority="28">
      <formula>H30&lt;0</formula>
    </cfRule>
  </conditionalFormatting>
  <conditionalFormatting sqref="Q10">
    <cfRule type="expression" dxfId="3087" priority="25">
      <formula>Q10&gt;0</formula>
    </cfRule>
    <cfRule type="expression" dxfId="3086" priority="26">
      <formula>Q10&lt;0</formula>
    </cfRule>
  </conditionalFormatting>
  <conditionalFormatting sqref="J25:J38">
    <cfRule type="expression" dxfId="3085" priority="23">
      <formula>J25&gt;0</formula>
    </cfRule>
    <cfRule type="expression" dxfId="3084" priority="24">
      <formula>J25&lt;0</formula>
    </cfRule>
  </conditionalFormatting>
  <conditionalFormatting sqref="K25:K38">
    <cfRule type="expression" dxfId="3083" priority="21">
      <formula>K25&gt;0</formula>
    </cfRule>
    <cfRule type="expression" dxfId="3082" priority="22">
      <formula>K25&lt;0</formula>
    </cfRule>
  </conditionalFormatting>
  <conditionalFormatting sqref="L25 L38">
    <cfRule type="expression" dxfId="3081" priority="19">
      <formula>L25&gt;0</formula>
    </cfRule>
    <cfRule type="expression" dxfId="3080" priority="20">
      <formula>L25&lt;0</formula>
    </cfRule>
  </conditionalFormatting>
  <conditionalFormatting sqref="F89:F110">
    <cfRule type="expression" dxfId="3079" priority="17">
      <formula>F89&gt;0</formula>
    </cfRule>
    <cfRule type="expression" dxfId="3078" priority="18">
      <formula>F89&lt;0</formula>
    </cfRule>
  </conditionalFormatting>
  <conditionalFormatting sqref="H89:H110">
    <cfRule type="expression" dxfId="3077" priority="15">
      <formula>H89&gt;0</formula>
    </cfRule>
    <cfRule type="expression" dxfId="3076" priority="16">
      <formula>H89&lt;0</formula>
    </cfRule>
  </conditionalFormatting>
  <conditionalFormatting sqref="J89:J102">
    <cfRule type="expression" dxfId="3075" priority="13">
      <formula>J89&gt;0</formula>
    </cfRule>
    <cfRule type="expression" dxfId="3074" priority="14">
      <formula>J89&lt;0</formula>
    </cfRule>
  </conditionalFormatting>
  <conditionalFormatting sqref="K89:K102">
    <cfRule type="expression" dxfId="3073" priority="11">
      <formula>K89&gt;0</formula>
    </cfRule>
    <cfRule type="expression" dxfId="3072" priority="12">
      <formula>K89&lt;0</formula>
    </cfRule>
  </conditionalFormatting>
  <conditionalFormatting sqref="L89:L102">
    <cfRule type="expression" dxfId="3071" priority="9">
      <formula>L89&gt;0</formula>
    </cfRule>
    <cfRule type="expression" dxfId="3070" priority="10">
      <formula>L89&lt;0</formula>
    </cfRule>
  </conditionalFormatting>
  <conditionalFormatting sqref="F29 F25:F26">
    <cfRule type="expression" dxfId="3069" priority="7">
      <formula>F25&gt;0</formula>
    </cfRule>
    <cfRule type="expression" dxfId="3068" priority="8">
      <formula>F25&lt;0</formula>
    </cfRule>
  </conditionalFormatting>
  <conditionalFormatting sqref="H29 H25:H27">
    <cfRule type="expression" dxfId="3067" priority="5">
      <formula>H25&gt;0</formula>
    </cfRule>
    <cfRule type="expression" dxfId="3066" priority="6">
      <formula>H25&lt;0</formula>
    </cfRule>
  </conditionalFormatting>
  <conditionalFormatting sqref="F27:F28">
    <cfRule type="expression" dxfId="3065" priority="3">
      <formula>F27&gt;0</formula>
    </cfRule>
    <cfRule type="expression" dxfId="3064" priority="4">
      <formula>F27&lt;0</formula>
    </cfRule>
  </conditionalFormatting>
  <conditionalFormatting sqref="H28">
    <cfRule type="expression" dxfId="3063" priority="1">
      <formula>H28&gt;0</formula>
    </cfRule>
    <cfRule type="expression" dxfId="3062"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61" priority="39">
      <formula>F51&gt;0</formula>
    </cfRule>
    <cfRule type="expression" dxfId="3060" priority="40">
      <formula>F51&lt;0</formula>
    </cfRule>
  </conditionalFormatting>
  <conditionalFormatting sqref="Q7">
    <cfRule type="expression" dxfId="3059" priority="37">
      <formula>Q7&gt;0</formula>
    </cfRule>
    <cfRule type="expression" dxfId="3058" priority="38">
      <formula>Q7&lt;0</formula>
    </cfRule>
  </conditionalFormatting>
  <conditionalFormatting sqref="Q8">
    <cfRule type="expression" dxfId="3057" priority="35">
      <formula>Q8&gt;0</formula>
    </cfRule>
    <cfRule type="expression" dxfId="3056" priority="36">
      <formula>Q8&lt;0</formula>
    </cfRule>
  </conditionalFormatting>
  <conditionalFormatting sqref="F31:F49">
    <cfRule type="expression" dxfId="3055" priority="33">
      <formula>F31&gt;0</formula>
    </cfRule>
    <cfRule type="expression" dxfId="3054" priority="34">
      <formula>F31&lt;0</formula>
    </cfRule>
  </conditionalFormatting>
  <conditionalFormatting sqref="H31:H49">
    <cfRule type="expression" dxfId="3053" priority="31">
      <formula>H31&gt;0</formula>
    </cfRule>
    <cfRule type="expression" dxfId="3052" priority="32">
      <formula>H31&lt;0</formula>
    </cfRule>
  </conditionalFormatting>
  <conditionalFormatting sqref="Q10">
    <cfRule type="expression" dxfId="3051" priority="29">
      <formula>Q10&gt;0</formula>
    </cfRule>
    <cfRule type="expression" dxfId="3050" priority="30">
      <formula>Q10&lt;0</formula>
    </cfRule>
  </conditionalFormatting>
  <conditionalFormatting sqref="J25:J38">
    <cfRule type="expression" dxfId="3049" priority="27">
      <formula>J25&gt;0</formula>
    </cfRule>
    <cfRule type="expression" dxfId="3048" priority="28">
      <formula>J25&lt;0</formula>
    </cfRule>
  </conditionalFormatting>
  <conditionalFormatting sqref="K38">
    <cfRule type="expression" dxfId="3047" priority="25">
      <formula>K38&gt;0</formula>
    </cfRule>
    <cfRule type="expression" dxfId="3046" priority="26">
      <formula>K38&lt;0</formula>
    </cfRule>
  </conditionalFormatting>
  <conditionalFormatting sqref="L25:L38">
    <cfRule type="expression" dxfId="3045" priority="23">
      <formula>L25&gt;0</formula>
    </cfRule>
    <cfRule type="expression" dxfId="3044" priority="24">
      <formula>L25&lt;0</formula>
    </cfRule>
  </conditionalFormatting>
  <conditionalFormatting sqref="F95:F116">
    <cfRule type="expression" dxfId="3043" priority="21">
      <formula>F95&gt;0</formula>
    </cfRule>
    <cfRule type="expression" dxfId="3042" priority="22">
      <formula>F95&lt;0</formula>
    </cfRule>
  </conditionalFormatting>
  <conditionalFormatting sqref="H95:H116">
    <cfRule type="expression" dxfId="3041" priority="19">
      <formula>H95&gt;0</formula>
    </cfRule>
    <cfRule type="expression" dxfId="3040" priority="20">
      <formula>H95&lt;0</formula>
    </cfRule>
  </conditionalFormatting>
  <conditionalFormatting sqref="J95:J108">
    <cfRule type="expression" dxfId="3039" priority="17">
      <formula>J95&gt;0</formula>
    </cfRule>
    <cfRule type="expression" dxfId="3038" priority="18">
      <formula>J95&lt;0</formula>
    </cfRule>
  </conditionalFormatting>
  <conditionalFormatting sqref="K95:K108">
    <cfRule type="expression" dxfId="3037" priority="15">
      <formula>K95&gt;0</formula>
    </cfRule>
    <cfRule type="expression" dxfId="3036" priority="16">
      <formula>K95&lt;0</formula>
    </cfRule>
  </conditionalFormatting>
  <conditionalFormatting sqref="L95:L108">
    <cfRule type="expression" dxfId="3035" priority="13">
      <formula>L95&gt;0</formula>
    </cfRule>
    <cfRule type="expression" dxfId="3034" priority="14">
      <formula>L95&lt;0</formula>
    </cfRule>
  </conditionalFormatting>
  <conditionalFormatting sqref="F25:F30">
    <cfRule type="expression" dxfId="3033" priority="11">
      <formula>F25&gt;0</formula>
    </cfRule>
    <cfRule type="expression" dxfId="3032" priority="12">
      <formula>F25&lt;0</formula>
    </cfRule>
  </conditionalFormatting>
  <conditionalFormatting sqref="H25:H30">
    <cfRule type="expression" dxfId="3031" priority="9">
      <formula>H25&gt;0</formula>
    </cfRule>
    <cfRule type="expression" dxfId="3030" priority="10">
      <formula>H25&lt;0</formula>
    </cfRule>
  </conditionalFormatting>
  <conditionalFormatting sqref="F50">
    <cfRule type="expression" dxfId="3029" priority="7">
      <formula>F50&gt;0</formula>
    </cfRule>
    <cfRule type="expression" dxfId="3028" priority="8">
      <formula>F50&lt;0</formula>
    </cfRule>
  </conditionalFormatting>
  <conditionalFormatting sqref="H50">
    <cfRule type="expression" dxfId="3027" priority="5">
      <formula>H50&gt;0</formula>
    </cfRule>
    <cfRule type="expression" dxfId="3026" priority="6">
      <formula>H50&lt;0</formula>
    </cfRule>
  </conditionalFormatting>
  <conditionalFormatting sqref="H62:H63 F62:F63">
    <cfRule type="expression" dxfId="3025" priority="3">
      <formula>F62&gt;0</formula>
    </cfRule>
    <cfRule type="expression" dxfId="3024" priority="4">
      <formula>F62&lt;0</formula>
    </cfRule>
  </conditionalFormatting>
  <conditionalFormatting sqref="J60">
    <cfRule type="expression" dxfId="3023" priority="1">
      <formula>J60&gt;0</formula>
    </cfRule>
    <cfRule type="expression" dxfId="302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1" priority="35">
      <formula>F47&gt;0</formula>
    </cfRule>
    <cfRule type="expression" dxfId="3020" priority="36">
      <formula>F47&lt;0</formula>
    </cfRule>
  </conditionalFormatting>
  <conditionalFormatting sqref="Q7">
    <cfRule type="expression" dxfId="3019" priority="33">
      <formula>Q7&gt;0</formula>
    </cfRule>
    <cfRule type="expression" dxfId="3018" priority="34">
      <formula>Q7&lt;0</formula>
    </cfRule>
  </conditionalFormatting>
  <conditionalFormatting sqref="Q8">
    <cfRule type="expression" dxfId="3017" priority="31">
      <formula>Q8&gt;0</formula>
    </cfRule>
    <cfRule type="expression" dxfId="3016" priority="32">
      <formula>Q8&lt;0</formula>
    </cfRule>
  </conditionalFormatting>
  <conditionalFormatting sqref="F30:F46">
    <cfRule type="expression" dxfId="3015" priority="29">
      <formula>F30&gt;0</formula>
    </cfRule>
    <cfRule type="expression" dxfId="3014" priority="30">
      <formula>F30&lt;0</formula>
    </cfRule>
  </conditionalFormatting>
  <conditionalFormatting sqref="H30:H46">
    <cfRule type="expression" dxfId="3013" priority="27">
      <formula>H30&gt;0</formula>
    </cfRule>
    <cfRule type="expression" dxfId="3012" priority="28">
      <formula>H30&lt;0</formula>
    </cfRule>
  </conditionalFormatting>
  <conditionalFormatting sqref="Q10">
    <cfRule type="expression" dxfId="3011" priority="25">
      <formula>Q10&gt;0</formula>
    </cfRule>
    <cfRule type="expression" dxfId="3010" priority="26">
      <formula>Q10&lt;0</formula>
    </cfRule>
  </conditionalFormatting>
  <conditionalFormatting sqref="J25:J38">
    <cfRule type="expression" dxfId="3009" priority="23">
      <formula>J25&gt;0</formula>
    </cfRule>
    <cfRule type="expression" dxfId="3008" priority="24">
      <formula>J25&lt;0</formula>
    </cfRule>
  </conditionalFormatting>
  <conditionalFormatting sqref="K25:K38">
    <cfRule type="expression" dxfId="3007" priority="21">
      <formula>K25&gt;0</formula>
    </cfRule>
    <cfRule type="expression" dxfId="3006" priority="22">
      <formula>K25&lt;0</formula>
    </cfRule>
  </conditionalFormatting>
  <conditionalFormatting sqref="L25 L38">
    <cfRule type="expression" dxfId="3005" priority="19">
      <formula>L25&gt;0</formula>
    </cfRule>
    <cfRule type="expression" dxfId="3004" priority="20">
      <formula>L25&lt;0</formula>
    </cfRule>
  </conditionalFormatting>
  <conditionalFormatting sqref="F89:F110">
    <cfRule type="expression" dxfId="3003" priority="17">
      <formula>F89&gt;0</formula>
    </cfRule>
    <cfRule type="expression" dxfId="3002" priority="18">
      <formula>F89&lt;0</formula>
    </cfRule>
  </conditionalFormatting>
  <conditionalFormatting sqref="H89:H110">
    <cfRule type="expression" dxfId="3001" priority="15">
      <formula>H89&gt;0</formula>
    </cfRule>
    <cfRule type="expression" dxfId="3000" priority="16">
      <formula>H89&lt;0</formula>
    </cfRule>
  </conditionalFormatting>
  <conditionalFormatting sqref="J89:J102">
    <cfRule type="expression" dxfId="2999" priority="13">
      <formula>J89&gt;0</formula>
    </cfRule>
    <cfRule type="expression" dxfId="2998" priority="14">
      <formula>J89&lt;0</formula>
    </cfRule>
  </conditionalFormatting>
  <conditionalFormatting sqref="K89:K102">
    <cfRule type="expression" dxfId="2997" priority="11">
      <formula>K89&gt;0</formula>
    </cfRule>
    <cfRule type="expression" dxfId="2996" priority="12">
      <formula>K89&lt;0</formula>
    </cfRule>
  </conditionalFormatting>
  <conditionalFormatting sqref="L89:L102">
    <cfRule type="expression" dxfId="2995" priority="9">
      <formula>L89&gt;0</formula>
    </cfRule>
    <cfRule type="expression" dxfId="2994" priority="10">
      <formula>L89&lt;0</formula>
    </cfRule>
  </conditionalFormatting>
  <conditionalFormatting sqref="F25:F29">
    <cfRule type="expression" dxfId="2993" priority="7">
      <formula>F25&gt;0</formula>
    </cfRule>
    <cfRule type="expression" dxfId="2992" priority="8">
      <formula>F25&lt;0</formula>
    </cfRule>
  </conditionalFormatting>
  <conditionalFormatting sqref="H25:H29">
    <cfRule type="expression" dxfId="2991" priority="5">
      <formula>H25&gt;0</formula>
    </cfRule>
    <cfRule type="expression" dxfId="2990"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9" priority="35">
      <formula>F47&gt;0</formula>
    </cfRule>
    <cfRule type="expression" dxfId="2988" priority="36">
      <formula>F47&lt;0</formula>
    </cfRule>
  </conditionalFormatting>
  <conditionalFormatting sqref="Q7">
    <cfRule type="expression" dxfId="2987" priority="33">
      <formula>Q7&gt;0</formula>
    </cfRule>
    <cfRule type="expression" dxfId="2986" priority="34">
      <formula>Q7&lt;0</formula>
    </cfRule>
  </conditionalFormatting>
  <conditionalFormatting sqref="Q8">
    <cfRule type="expression" dxfId="2985" priority="31">
      <formula>Q8&gt;0</formula>
    </cfRule>
    <cfRule type="expression" dxfId="2984" priority="32">
      <formula>Q8&lt;0</formula>
    </cfRule>
  </conditionalFormatting>
  <conditionalFormatting sqref="F30:F46">
    <cfRule type="expression" dxfId="2983" priority="29">
      <formula>F30&gt;0</formula>
    </cfRule>
    <cfRule type="expression" dxfId="2982" priority="30">
      <formula>F30&lt;0</formula>
    </cfRule>
  </conditionalFormatting>
  <conditionalFormatting sqref="H30:H46">
    <cfRule type="expression" dxfId="2981" priority="27">
      <formula>H30&gt;0</formula>
    </cfRule>
    <cfRule type="expression" dxfId="2980" priority="28">
      <formula>H30&lt;0</formula>
    </cfRule>
  </conditionalFormatting>
  <conditionalFormatting sqref="Q10">
    <cfRule type="expression" dxfId="2979" priority="25">
      <formula>Q10&gt;0</formula>
    </cfRule>
    <cfRule type="expression" dxfId="2978" priority="26">
      <formula>Q10&lt;0</formula>
    </cfRule>
  </conditionalFormatting>
  <conditionalFormatting sqref="J25:J38">
    <cfRule type="expression" dxfId="2977" priority="23">
      <formula>J25&gt;0</formula>
    </cfRule>
    <cfRule type="expression" dxfId="2976" priority="24">
      <formula>J25&lt;0</formula>
    </cfRule>
  </conditionalFormatting>
  <conditionalFormatting sqref="K25:K38">
    <cfRule type="expression" dxfId="2975" priority="21">
      <formula>K25&gt;0</formula>
    </cfRule>
    <cfRule type="expression" dxfId="2974" priority="22">
      <formula>K25&lt;0</formula>
    </cfRule>
  </conditionalFormatting>
  <conditionalFormatting sqref="L25 L38">
    <cfRule type="expression" dxfId="2973" priority="19">
      <formula>L25&gt;0</formula>
    </cfRule>
    <cfRule type="expression" dxfId="2972" priority="20">
      <formula>L25&lt;0</formula>
    </cfRule>
  </conditionalFormatting>
  <conditionalFormatting sqref="F89:F110">
    <cfRule type="expression" dxfId="2971" priority="17">
      <formula>F89&gt;0</formula>
    </cfRule>
    <cfRule type="expression" dxfId="2970" priority="18">
      <formula>F89&lt;0</formula>
    </cfRule>
  </conditionalFormatting>
  <conditionalFormatting sqref="H89:H110">
    <cfRule type="expression" dxfId="2969" priority="15">
      <formula>H89&gt;0</formula>
    </cfRule>
    <cfRule type="expression" dxfId="2968" priority="16">
      <formula>H89&lt;0</formula>
    </cfRule>
  </conditionalFormatting>
  <conditionalFormatting sqref="J89:J102">
    <cfRule type="expression" dxfId="2967" priority="13">
      <formula>J89&gt;0</formula>
    </cfRule>
    <cfRule type="expression" dxfId="2966" priority="14">
      <formula>J89&lt;0</formula>
    </cfRule>
  </conditionalFormatting>
  <conditionalFormatting sqref="K89:K102">
    <cfRule type="expression" dxfId="2965" priority="11">
      <formula>K89&gt;0</formula>
    </cfRule>
    <cfRule type="expression" dxfId="2964" priority="12">
      <formula>K89&lt;0</formula>
    </cfRule>
  </conditionalFormatting>
  <conditionalFormatting sqref="L89:L102">
    <cfRule type="expression" dxfId="2963" priority="9">
      <formula>L89&gt;0</formula>
    </cfRule>
    <cfRule type="expression" dxfId="2962" priority="10">
      <formula>L89&lt;0</formula>
    </cfRule>
  </conditionalFormatting>
  <conditionalFormatting sqref="F29 F25:F27">
    <cfRule type="expression" dxfId="2961" priority="7">
      <formula>F25&gt;0</formula>
    </cfRule>
    <cfRule type="expression" dxfId="2960" priority="8">
      <formula>F25&lt;0</formula>
    </cfRule>
  </conditionalFormatting>
  <conditionalFormatting sqref="H25:H29">
    <cfRule type="expression" dxfId="2959" priority="5">
      <formula>H25&gt;0</formula>
    </cfRule>
    <cfRule type="expression" dxfId="2958" priority="6">
      <formula>H25&lt;0</formula>
    </cfRule>
  </conditionalFormatting>
  <conditionalFormatting sqref="F28">
    <cfRule type="expression" dxfId="2957" priority="3">
      <formula>F28&gt;0</formula>
    </cfRule>
    <cfRule type="expression" dxfId="2956"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55" priority="43">
      <formula>F54&gt;0</formula>
    </cfRule>
    <cfRule type="expression" dxfId="2954" priority="44">
      <formula>F54&lt;0</formula>
    </cfRule>
  </conditionalFormatting>
  <conditionalFormatting sqref="Q7">
    <cfRule type="expression" dxfId="2953" priority="41">
      <formula>Q7&gt;0</formula>
    </cfRule>
    <cfRule type="expression" dxfId="2952" priority="42">
      <formula>Q7&lt;0</formula>
    </cfRule>
  </conditionalFormatting>
  <conditionalFormatting sqref="Q8">
    <cfRule type="expression" dxfId="2951" priority="39">
      <formula>Q8&gt;0</formula>
    </cfRule>
    <cfRule type="expression" dxfId="2950" priority="40">
      <formula>Q8&lt;0</formula>
    </cfRule>
  </conditionalFormatting>
  <conditionalFormatting sqref="F33:F36 F38:F53">
    <cfRule type="expression" dxfId="2949" priority="37">
      <formula>F33&gt;0</formula>
    </cfRule>
    <cfRule type="expression" dxfId="2948" priority="38">
      <formula>F33&lt;0</formula>
    </cfRule>
  </conditionalFormatting>
  <conditionalFormatting sqref="H33:H36 H38:H53">
    <cfRule type="expression" dxfId="2947" priority="35">
      <formula>H33&gt;0</formula>
    </cfRule>
    <cfRule type="expression" dxfId="2946" priority="36">
      <formula>H33&lt;0</formula>
    </cfRule>
  </conditionalFormatting>
  <conditionalFormatting sqref="Q10">
    <cfRule type="expression" dxfId="2945" priority="33">
      <formula>Q10&gt;0</formula>
    </cfRule>
    <cfRule type="expression" dxfId="2944" priority="34">
      <formula>Q10&lt;0</formula>
    </cfRule>
  </conditionalFormatting>
  <conditionalFormatting sqref="J25:J37">
    <cfRule type="expression" dxfId="2943" priority="31">
      <formula>J25&gt;0</formula>
    </cfRule>
    <cfRule type="expression" dxfId="2942" priority="32">
      <formula>J25&lt;0</formula>
    </cfRule>
  </conditionalFormatting>
  <conditionalFormatting sqref="K25:K38">
    <cfRule type="expression" dxfId="2941" priority="29">
      <formula>K25&gt;0</formula>
    </cfRule>
    <cfRule type="expression" dxfId="2940" priority="30">
      <formula>K25&lt;0</formula>
    </cfRule>
  </conditionalFormatting>
  <conditionalFormatting sqref="L25">
    <cfRule type="expression" dxfId="2939" priority="27">
      <formula>L25&gt;0</formula>
    </cfRule>
    <cfRule type="expression" dxfId="2938" priority="28">
      <formula>L25&lt;0</formula>
    </cfRule>
  </conditionalFormatting>
  <conditionalFormatting sqref="F89:F110">
    <cfRule type="expression" dxfId="2937" priority="25">
      <formula>F89&gt;0</formula>
    </cfRule>
    <cfRule type="expression" dxfId="2936" priority="26">
      <formula>F89&lt;0</formula>
    </cfRule>
  </conditionalFormatting>
  <conditionalFormatting sqref="H89:H110">
    <cfRule type="expression" dxfId="2935" priority="23">
      <formula>H89&gt;0</formula>
    </cfRule>
    <cfRule type="expression" dxfId="2934" priority="24">
      <formula>H89&lt;0</formula>
    </cfRule>
  </conditionalFormatting>
  <conditionalFormatting sqref="J89:J102">
    <cfRule type="expression" dxfId="2933" priority="21">
      <formula>J89&gt;0</formula>
    </cfRule>
    <cfRule type="expression" dxfId="2932" priority="22">
      <formula>J89&lt;0</formula>
    </cfRule>
  </conditionalFormatting>
  <conditionalFormatting sqref="K89:K102">
    <cfRule type="expression" dxfId="2931" priority="19">
      <formula>K89&gt;0</formula>
    </cfRule>
    <cfRule type="expression" dxfId="2930" priority="20">
      <formula>K89&lt;0</formula>
    </cfRule>
  </conditionalFormatting>
  <conditionalFormatting sqref="L89:L102">
    <cfRule type="expression" dxfId="2929" priority="17">
      <formula>L89&gt;0</formula>
    </cfRule>
    <cfRule type="expression" dxfId="2928" priority="18">
      <formula>L89&lt;0</formula>
    </cfRule>
  </conditionalFormatting>
  <conditionalFormatting sqref="F29:F32">
    <cfRule type="expression" dxfId="2927" priority="15">
      <formula>F29&gt;0</formula>
    </cfRule>
    <cfRule type="expression" dxfId="2926" priority="16">
      <formula>F29&lt;0</formula>
    </cfRule>
  </conditionalFormatting>
  <conditionalFormatting sqref="H29:H32">
    <cfRule type="expression" dxfId="2925" priority="13">
      <formula>H29&gt;0</formula>
    </cfRule>
    <cfRule type="expression" dxfId="2924" priority="14">
      <formula>H29&lt;0</formula>
    </cfRule>
  </conditionalFormatting>
  <conditionalFormatting sqref="F25:F28">
    <cfRule type="expression" dxfId="2923" priority="11">
      <formula>F25&gt;0</formula>
    </cfRule>
    <cfRule type="expression" dxfId="2922" priority="12">
      <formula>F25&lt;0</formula>
    </cfRule>
  </conditionalFormatting>
  <conditionalFormatting sqref="H25:H28">
    <cfRule type="expression" dxfId="2921" priority="9">
      <formula>H25&gt;0</formula>
    </cfRule>
    <cfRule type="expression" dxfId="2920" priority="10">
      <formula>H25&lt;0</formula>
    </cfRule>
  </conditionalFormatting>
  <conditionalFormatting sqref="F37">
    <cfRule type="expression" dxfId="2919" priority="7">
      <formula>F37&gt;0</formula>
    </cfRule>
    <cfRule type="expression" dxfId="2918" priority="8">
      <formula>F37&lt;0</formula>
    </cfRule>
  </conditionalFormatting>
  <conditionalFormatting sqref="H37">
    <cfRule type="expression" dxfId="2917" priority="5">
      <formula>H37&gt;0</formula>
    </cfRule>
    <cfRule type="expression" dxfId="2916" priority="6">
      <formula>H37&lt;0</formula>
    </cfRule>
  </conditionalFormatting>
  <conditionalFormatting sqref="J49">
    <cfRule type="expression" dxfId="2915" priority="3">
      <formula>J49&gt;0</formula>
    </cfRule>
    <cfRule type="expression" dxfId="2914" priority="4">
      <formula>J49&lt;0</formula>
    </cfRule>
  </conditionalFormatting>
  <conditionalFormatting sqref="J38:J48">
    <cfRule type="expression" dxfId="2913" priority="1">
      <formula>J38&gt;0</formula>
    </cfRule>
    <cfRule type="expression" dxfId="2912"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2" t="s">
        <v>78</v>
      </c>
      <c r="P16" s="892"/>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11" priority="47">
      <formula>F54&gt;0</formula>
    </cfRule>
    <cfRule type="expression" dxfId="2910" priority="48">
      <formula>F54&lt;0</formula>
    </cfRule>
  </conditionalFormatting>
  <conditionalFormatting sqref="Q7">
    <cfRule type="expression" dxfId="2909" priority="45">
      <formula>Q7&gt;0</formula>
    </cfRule>
    <cfRule type="expression" dxfId="2908" priority="46">
      <formula>Q7&lt;0</formula>
    </cfRule>
  </conditionalFormatting>
  <conditionalFormatting sqref="Q8">
    <cfRule type="expression" dxfId="2907" priority="43">
      <formula>Q8&gt;0</formula>
    </cfRule>
    <cfRule type="expression" dxfId="2906" priority="44">
      <formula>Q8&lt;0</formula>
    </cfRule>
  </conditionalFormatting>
  <conditionalFormatting sqref="F33:F36 F38:F53">
    <cfRule type="expression" dxfId="2905" priority="41">
      <formula>F33&gt;0</formula>
    </cfRule>
    <cfRule type="expression" dxfId="2904" priority="42">
      <formula>F33&lt;0</formula>
    </cfRule>
  </conditionalFormatting>
  <conditionalFormatting sqref="H33:H36 H38:H53">
    <cfRule type="expression" dxfId="2903" priority="39">
      <formula>H33&gt;0</formula>
    </cfRule>
    <cfRule type="expression" dxfId="2902" priority="40">
      <formula>H33&lt;0</formula>
    </cfRule>
  </conditionalFormatting>
  <conditionalFormatting sqref="Q10">
    <cfRule type="expression" dxfId="2901" priority="37">
      <formula>Q10&gt;0</formula>
    </cfRule>
    <cfRule type="expression" dxfId="2900" priority="38">
      <formula>Q10&lt;0</formula>
    </cfRule>
  </conditionalFormatting>
  <conditionalFormatting sqref="J25:J37">
    <cfRule type="expression" dxfId="2899" priority="35">
      <formula>J25&gt;0</formula>
    </cfRule>
    <cfRule type="expression" dxfId="2898" priority="36">
      <formula>J25&lt;0</formula>
    </cfRule>
  </conditionalFormatting>
  <conditionalFormatting sqref="K25:K38">
    <cfRule type="expression" dxfId="2897" priority="33">
      <formula>K25&gt;0</formula>
    </cfRule>
    <cfRule type="expression" dxfId="2896" priority="34">
      <formula>K25&lt;0</formula>
    </cfRule>
  </conditionalFormatting>
  <conditionalFormatting sqref="L25">
    <cfRule type="expression" dxfId="2895" priority="31">
      <formula>L25&gt;0</formula>
    </cfRule>
    <cfRule type="expression" dxfId="2894" priority="32">
      <formula>L25&lt;0</formula>
    </cfRule>
  </conditionalFormatting>
  <conditionalFormatting sqref="F89:F110">
    <cfRule type="expression" dxfId="2893" priority="29">
      <formula>F89&gt;0</formula>
    </cfRule>
    <cfRule type="expression" dxfId="2892" priority="30">
      <formula>F89&lt;0</formula>
    </cfRule>
  </conditionalFormatting>
  <conditionalFormatting sqref="H89:H110">
    <cfRule type="expression" dxfId="2891" priority="27">
      <formula>H89&gt;0</formula>
    </cfRule>
    <cfRule type="expression" dxfId="2890" priority="28">
      <formula>H89&lt;0</formula>
    </cfRule>
  </conditionalFormatting>
  <conditionalFormatting sqref="J89:J102">
    <cfRule type="expression" dxfId="2889" priority="25">
      <formula>J89&gt;0</formula>
    </cfRule>
    <cfRule type="expression" dxfId="2888" priority="26">
      <formula>J89&lt;0</formula>
    </cfRule>
  </conditionalFormatting>
  <conditionalFormatting sqref="K89:K102">
    <cfRule type="expression" dxfId="2887" priority="23">
      <formula>K89&gt;0</formula>
    </cfRule>
    <cfRule type="expression" dxfId="2886" priority="24">
      <formula>K89&lt;0</formula>
    </cfRule>
  </conditionalFormatting>
  <conditionalFormatting sqref="L89:L102">
    <cfRule type="expression" dxfId="2885" priority="21">
      <formula>L89&gt;0</formula>
    </cfRule>
    <cfRule type="expression" dxfId="2884" priority="22">
      <formula>L89&lt;0</formula>
    </cfRule>
  </conditionalFormatting>
  <conditionalFormatting sqref="F30:F32">
    <cfRule type="expression" dxfId="2883" priority="19">
      <formula>F30&gt;0</formula>
    </cfRule>
    <cfRule type="expression" dxfId="2882" priority="20">
      <formula>F30&lt;0</formula>
    </cfRule>
  </conditionalFormatting>
  <conditionalFormatting sqref="H30:H32">
    <cfRule type="expression" dxfId="2881" priority="17">
      <formula>H30&gt;0</formula>
    </cfRule>
    <cfRule type="expression" dxfId="2880" priority="18">
      <formula>H30&lt;0</formula>
    </cfRule>
  </conditionalFormatting>
  <conditionalFormatting sqref="F25:F27">
    <cfRule type="expression" dxfId="2879" priority="15">
      <formula>F25&gt;0</formula>
    </cfRule>
    <cfRule type="expression" dxfId="2878" priority="16">
      <formula>F25&lt;0</formula>
    </cfRule>
  </conditionalFormatting>
  <conditionalFormatting sqref="H25:H27">
    <cfRule type="expression" dxfId="2877" priority="13">
      <formula>H25&gt;0</formula>
    </cfRule>
    <cfRule type="expression" dxfId="2876" priority="14">
      <formula>H25&lt;0</formula>
    </cfRule>
  </conditionalFormatting>
  <conditionalFormatting sqref="F37">
    <cfRule type="expression" dxfId="2875" priority="11">
      <formula>F37&gt;0</formula>
    </cfRule>
    <cfRule type="expression" dxfId="2874" priority="12">
      <formula>F37&lt;0</formula>
    </cfRule>
  </conditionalFormatting>
  <conditionalFormatting sqref="H37">
    <cfRule type="expression" dxfId="2873" priority="9">
      <formula>H37&gt;0</formula>
    </cfRule>
    <cfRule type="expression" dxfId="2872" priority="10">
      <formula>H37&lt;0</formula>
    </cfRule>
  </conditionalFormatting>
  <conditionalFormatting sqref="J49">
    <cfRule type="expression" dxfId="2871" priority="7">
      <formula>J49&gt;0</formula>
    </cfRule>
    <cfRule type="expression" dxfId="2870" priority="8">
      <formula>J49&lt;0</formula>
    </cfRule>
  </conditionalFormatting>
  <conditionalFormatting sqref="J38:J48">
    <cfRule type="expression" dxfId="2869" priority="5">
      <formula>J38&gt;0</formula>
    </cfRule>
    <cfRule type="expression" dxfId="2868" priority="6">
      <formula>J38&lt;0</formula>
    </cfRule>
  </conditionalFormatting>
  <conditionalFormatting sqref="F28:F29">
    <cfRule type="expression" dxfId="2867" priority="3">
      <formula>F28&gt;0</formula>
    </cfRule>
    <cfRule type="expression" dxfId="2866" priority="4">
      <formula>F28&lt;0</formula>
    </cfRule>
  </conditionalFormatting>
  <conditionalFormatting sqref="H28:H29">
    <cfRule type="expression" dxfId="2865" priority="1">
      <formula>H28&gt;0</formula>
    </cfRule>
    <cfRule type="expression" dxfId="2864"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3" priority="35">
      <formula>F47&gt;0</formula>
    </cfRule>
    <cfRule type="expression" dxfId="2862" priority="36">
      <formula>F47&lt;0</formula>
    </cfRule>
  </conditionalFormatting>
  <conditionalFormatting sqref="Q7">
    <cfRule type="expression" dxfId="2861" priority="33">
      <formula>Q7&gt;0</formula>
    </cfRule>
    <cfRule type="expression" dxfId="2860" priority="34">
      <formula>Q7&lt;0</formula>
    </cfRule>
  </conditionalFormatting>
  <conditionalFormatting sqref="Q8">
    <cfRule type="expression" dxfId="2859" priority="31">
      <formula>Q8&gt;0</formula>
    </cfRule>
    <cfRule type="expression" dxfId="2858" priority="32">
      <formula>Q8&lt;0</formula>
    </cfRule>
  </conditionalFormatting>
  <conditionalFormatting sqref="F30:F46">
    <cfRule type="expression" dxfId="2857" priority="29">
      <formula>F30&gt;0</formula>
    </cfRule>
    <cfRule type="expression" dxfId="2856" priority="30">
      <formula>F30&lt;0</formula>
    </cfRule>
  </conditionalFormatting>
  <conditionalFormatting sqref="H30:H46">
    <cfRule type="expression" dxfId="2855" priority="27">
      <formula>H30&gt;0</formula>
    </cfRule>
    <cfRule type="expression" dxfId="2854" priority="28">
      <formula>H30&lt;0</formula>
    </cfRule>
  </conditionalFormatting>
  <conditionalFormatting sqref="Q10">
    <cfRule type="expression" dxfId="2853" priority="25">
      <formula>Q10&gt;0</formula>
    </cfRule>
    <cfRule type="expression" dxfId="2852" priority="26">
      <formula>Q10&lt;0</formula>
    </cfRule>
  </conditionalFormatting>
  <conditionalFormatting sqref="J25:J38">
    <cfRule type="expression" dxfId="2851" priority="23">
      <formula>J25&gt;0</formula>
    </cfRule>
    <cfRule type="expression" dxfId="2850" priority="24">
      <formula>J25&lt;0</formula>
    </cfRule>
  </conditionalFormatting>
  <conditionalFormatting sqref="K25:K38">
    <cfRule type="expression" dxfId="2849" priority="21">
      <formula>K25&gt;0</formula>
    </cfRule>
    <cfRule type="expression" dxfId="2848" priority="22">
      <formula>K25&lt;0</formula>
    </cfRule>
  </conditionalFormatting>
  <conditionalFormatting sqref="L25 L38">
    <cfRule type="expression" dxfId="2847" priority="19">
      <formula>L25&gt;0</formula>
    </cfRule>
    <cfRule type="expression" dxfId="2846" priority="20">
      <formula>L25&lt;0</formula>
    </cfRule>
  </conditionalFormatting>
  <conditionalFormatting sqref="F89:F110">
    <cfRule type="expression" dxfId="2845" priority="17">
      <formula>F89&gt;0</formula>
    </cfRule>
    <cfRule type="expression" dxfId="2844" priority="18">
      <formula>F89&lt;0</formula>
    </cfRule>
  </conditionalFormatting>
  <conditionalFormatting sqref="H89:H110">
    <cfRule type="expression" dxfId="2843" priority="15">
      <formula>H89&gt;0</formula>
    </cfRule>
    <cfRule type="expression" dxfId="2842" priority="16">
      <formula>H89&lt;0</formula>
    </cfRule>
  </conditionalFormatting>
  <conditionalFormatting sqref="J89:J102">
    <cfRule type="expression" dxfId="2841" priority="13">
      <formula>J89&gt;0</formula>
    </cfRule>
    <cfRule type="expression" dxfId="2840" priority="14">
      <formula>J89&lt;0</formula>
    </cfRule>
  </conditionalFormatting>
  <conditionalFormatting sqref="K89:K102">
    <cfRule type="expression" dxfId="2839" priority="11">
      <formula>K89&gt;0</formula>
    </cfRule>
    <cfRule type="expression" dxfId="2838" priority="12">
      <formula>K89&lt;0</formula>
    </cfRule>
  </conditionalFormatting>
  <conditionalFormatting sqref="L89:L102">
    <cfRule type="expression" dxfId="2837" priority="9">
      <formula>L89&gt;0</formula>
    </cfRule>
    <cfRule type="expression" dxfId="2836" priority="10">
      <formula>L89&lt;0</formula>
    </cfRule>
  </conditionalFormatting>
  <conditionalFormatting sqref="F25 F29">
    <cfRule type="expression" dxfId="2835" priority="7">
      <formula>F25&gt;0</formula>
    </cfRule>
    <cfRule type="expression" dxfId="2834" priority="8">
      <formula>F25&lt;0</formula>
    </cfRule>
  </conditionalFormatting>
  <conditionalFormatting sqref="H29 H25:H27">
    <cfRule type="expression" dxfId="2833" priority="5">
      <formula>H25&gt;0</formula>
    </cfRule>
    <cfRule type="expression" dxfId="2832" priority="6">
      <formula>H25&lt;0</formula>
    </cfRule>
  </conditionalFormatting>
  <conditionalFormatting sqref="F26:F28">
    <cfRule type="expression" dxfId="2831" priority="3">
      <formula>F26&gt;0</formula>
    </cfRule>
    <cfRule type="expression" dxfId="2830" priority="4">
      <formula>F26&lt;0</formula>
    </cfRule>
  </conditionalFormatting>
  <conditionalFormatting sqref="H28">
    <cfRule type="expression" dxfId="2829" priority="1">
      <formula>H28&gt;0</formula>
    </cfRule>
    <cfRule type="expression" dxfId="2828"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2" t="s">
        <v>78</v>
      </c>
      <c r="P40" s="892"/>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7" priority="31">
      <formula>Q7&gt;0</formula>
    </cfRule>
    <cfRule type="expression" dxfId="2826" priority="32">
      <formula>Q7&lt;0</formula>
    </cfRule>
  </conditionalFormatting>
  <conditionalFormatting sqref="Q8">
    <cfRule type="expression" dxfId="2825" priority="29">
      <formula>Q8&gt;0</formula>
    </cfRule>
    <cfRule type="expression" dxfId="2824" priority="30">
      <formula>Q8&lt;0</formula>
    </cfRule>
  </conditionalFormatting>
  <conditionalFormatting sqref="F62:F65">
    <cfRule type="expression" dxfId="2823" priority="21">
      <formula>F62&gt;0</formula>
    </cfRule>
    <cfRule type="expression" dxfId="2822" priority="22">
      <formula>F62&lt;0</formula>
    </cfRule>
  </conditionalFormatting>
  <conditionalFormatting sqref="F66:F74 F78:F98 F102:F106">
    <cfRule type="expression" dxfId="2821" priority="17">
      <formula>F66&gt;0</formula>
    </cfRule>
    <cfRule type="expression" dxfId="2820" priority="18">
      <formula>F66&lt;0</formula>
    </cfRule>
  </conditionalFormatting>
  <conditionalFormatting sqref="F66:F74 F78:F98 F102:F106">
    <cfRule type="expression" dxfId="2819" priority="19">
      <formula>F66&gt;0</formula>
    </cfRule>
    <cfRule type="expression" dxfId="2818" priority="20">
      <formula>F66&lt;0</formula>
    </cfRule>
  </conditionalFormatting>
  <conditionalFormatting sqref="H62:H74 H78:H98 H102:H106">
    <cfRule type="expression" dxfId="2817" priority="15">
      <formula>H62&gt;0</formula>
    </cfRule>
    <cfRule type="expression" dxfId="2816" priority="16">
      <formula>H62&lt;0</formula>
    </cfRule>
  </conditionalFormatting>
  <conditionalFormatting sqref="F57:F61">
    <cfRule type="expression" dxfId="2815" priority="13">
      <formula>F57&gt;0</formula>
    </cfRule>
    <cfRule type="expression" dxfId="2814" priority="14">
      <formula>F57&lt;0</formula>
    </cfRule>
  </conditionalFormatting>
  <conditionalFormatting sqref="H57:H61">
    <cfRule type="expression" dxfId="2813" priority="11">
      <formula>H57&gt;0</formula>
    </cfRule>
    <cfRule type="expression" dxfId="2812" priority="12">
      <formula>H57&lt;0</formula>
    </cfRule>
  </conditionalFormatting>
  <conditionalFormatting sqref="F75:F77">
    <cfRule type="expression" dxfId="2811" priority="7">
      <formula>F75&gt;0</formula>
    </cfRule>
    <cfRule type="expression" dxfId="2810" priority="8">
      <formula>F75&lt;0</formula>
    </cfRule>
  </conditionalFormatting>
  <conditionalFormatting sqref="F75:F77">
    <cfRule type="expression" dxfId="2809" priority="9">
      <formula>F75&gt;0</formula>
    </cfRule>
    <cfRule type="expression" dxfId="2808" priority="10">
      <formula>F75&lt;0</formula>
    </cfRule>
  </conditionalFormatting>
  <conditionalFormatting sqref="H75:H77">
    <cfRule type="expression" dxfId="2807" priority="5">
      <formula>H75&gt;0</formula>
    </cfRule>
    <cfRule type="expression" dxfId="2806" priority="6">
      <formula>H75&lt;0</formula>
    </cfRule>
  </conditionalFormatting>
  <conditionalFormatting sqref="F22:F30">
    <cfRule type="expression" dxfId="2805" priority="3">
      <formula>F22&gt;0</formula>
    </cfRule>
    <cfRule type="expression" dxfId="2804" priority="4">
      <formula>F22&lt;0</formula>
    </cfRule>
  </conditionalFormatting>
  <conditionalFormatting sqref="F99:F101">
    <cfRule type="expression" dxfId="2803" priority="1">
      <formula>F99&gt;0</formula>
    </cfRule>
    <cfRule type="expression" dxfId="2802"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2" t="s">
        <v>78</v>
      </c>
      <c r="P40" s="892"/>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01" priority="25">
      <formula>F30&gt;0</formula>
    </cfRule>
    <cfRule type="expression" dxfId="2800" priority="26">
      <formula>F30&lt;0</formula>
    </cfRule>
  </conditionalFormatting>
  <conditionalFormatting sqref="Q7">
    <cfRule type="expression" dxfId="2799" priority="23">
      <formula>Q7&gt;0</formula>
    </cfRule>
    <cfRule type="expression" dxfId="2798" priority="24">
      <formula>Q7&lt;0</formula>
    </cfRule>
  </conditionalFormatting>
  <conditionalFormatting sqref="Q8">
    <cfRule type="expression" dxfId="2797" priority="21">
      <formula>Q8&gt;0</formula>
    </cfRule>
    <cfRule type="expression" dxfId="2796" priority="22">
      <formula>Q8&lt;0</formula>
    </cfRule>
  </conditionalFormatting>
  <conditionalFormatting sqref="M74">
    <cfRule type="expression" dxfId="2795" priority="15">
      <formula>M74&gt;0</formula>
    </cfRule>
    <cfRule type="expression" dxfId="2794" priority="16">
      <formula>M74&lt;0</formula>
    </cfRule>
  </conditionalFormatting>
  <conditionalFormatting sqref="F113:F149 H113:H149">
    <cfRule type="expression" dxfId="2793" priority="13">
      <formula>F113&gt;0</formula>
    </cfRule>
    <cfRule type="expression" dxfId="2792" priority="14">
      <formula>F113&lt;0</formula>
    </cfRule>
  </conditionalFormatting>
  <conditionalFormatting sqref="F105:F112">
    <cfRule type="expression" dxfId="2791" priority="11">
      <formula>F105&gt;0</formula>
    </cfRule>
    <cfRule type="expression" dxfId="2790" priority="12">
      <formula>F105&lt;0</formula>
    </cfRule>
  </conditionalFormatting>
  <conditionalFormatting sqref="H105:H112">
    <cfRule type="expression" dxfId="2789" priority="9">
      <formula>H105&gt;0</formula>
    </cfRule>
    <cfRule type="expression" dxfId="2788" priority="10">
      <formula>H105&lt;0</formula>
    </cfRule>
  </conditionalFormatting>
  <conditionalFormatting sqref="Q10">
    <cfRule type="expression" dxfId="2787" priority="7">
      <formula>Q10&gt;0</formula>
    </cfRule>
    <cfRule type="expression" dxfId="2786" priority="8">
      <formula>Q10&lt;0</formula>
    </cfRule>
  </conditionalFormatting>
  <conditionalFormatting sqref="F25:F29">
    <cfRule type="expression" dxfId="2785" priority="5">
      <formula>F25&gt;0</formula>
    </cfRule>
    <cfRule type="expression" dxfId="2784" priority="6">
      <formula>F25&lt;0</formula>
    </cfRule>
  </conditionalFormatting>
  <conditionalFormatting sqref="H25:H29">
    <cfRule type="expression" dxfId="2783" priority="3">
      <formula>H25&gt;0</formula>
    </cfRule>
    <cfRule type="expression" dxfId="2782" priority="4">
      <formula>H25&lt;0</formula>
    </cfRule>
  </conditionalFormatting>
  <conditionalFormatting sqref="J26:J35">
    <cfRule type="expression" dxfId="2781" priority="1">
      <formula>J26&gt;0</formula>
    </cfRule>
    <cfRule type="expression" dxfId="2780"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2" t="s">
        <v>78</v>
      </c>
      <c r="P18" s="892"/>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79" priority="37">
      <formula>F52&gt;0</formula>
    </cfRule>
    <cfRule type="expression" dxfId="2778" priority="38">
      <formula>F52&lt;0</formula>
    </cfRule>
  </conditionalFormatting>
  <conditionalFormatting sqref="Q7">
    <cfRule type="expression" dxfId="2777" priority="35">
      <formula>Q7&gt;0</formula>
    </cfRule>
    <cfRule type="expression" dxfId="2776" priority="36">
      <formula>Q7&lt;0</formula>
    </cfRule>
  </conditionalFormatting>
  <conditionalFormatting sqref="Q8">
    <cfRule type="expression" dxfId="2775" priority="33">
      <formula>Q8&gt;0</formula>
    </cfRule>
    <cfRule type="expression" dxfId="2774" priority="34">
      <formula>Q8&lt;0</formula>
    </cfRule>
  </conditionalFormatting>
  <conditionalFormatting sqref="F25:F37 F43:F51">
    <cfRule type="expression" dxfId="2773" priority="31">
      <formula>F25&gt;0</formula>
    </cfRule>
    <cfRule type="expression" dxfId="2772" priority="32">
      <formula>F25&lt;0</formula>
    </cfRule>
  </conditionalFormatting>
  <conditionalFormatting sqref="H25:H37 H41:H51">
    <cfRule type="expression" dxfId="2771" priority="29">
      <formula>H25&gt;0</formula>
    </cfRule>
    <cfRule type="expression" dxfId="2770" priority="30">
      <formula>H25&lt;0</formula>
    </cfRule>
  </conditionalFormatting>
  <conditionalFormatting sqref="F38:F42">
    <cfRule type="expression" dxfId="2769" priority="15">
      <formula>F38&gt;0</formula>
    </cfRule>
    <cfRule type="expression" dxfId="2768" priority="16">
      <formula>F38&lt;0</formula>
    </cfRule>
  </conditionalFormatting>
  <conditionalFormatting sqref="H38:H40">
    <cfRule type="expression" dxfId="2767" priority="13">
      <formula>H38&gt;0</formula>
    </cfRule>
    <cfRule type="expression" dxfId="2766" priority="14">
      <formula>H38&lt;0</formula>
    </cfRule>
  </conditionalFormatting>
  <conditionalFormatting sqref="Q10">
    <cfRule type="expression" dxfId="2765" priority="23">
      <formula>Q10&gt;0</formula>
    </cfRule>
    <cfRule type="expression" dxfId="2764" priority="24">
      <formula>Q10&lt;0</formula>
    </cfRule>
  </conditionalFormatting>
  <conditionalFormatting sqref="J25:J38">
    <cfRule type="expression" dxfId="2763" priority="21">
      <formula>J25&gt;0</formula>
    </cfRule>
    <cfRule type="expression" dxfId="2762" priority="22">
      <formula>J25&lt;0</formula>
    </cfRule>
  </conditionalFormatting>
  <conditionalFormatting sqref="K25:K38">
    <cfRule type="expression" dxfId="2761" priority="19">
      <formula>K25&gt;0</formula>
    </cfRule>
    <cfRule type="expression" dxfId="2760" priority="20">
      <formula>K25&lt;0</formula>
    </cfRule>
  </conditionalFormatting>
  <conditionalFormatting sqref="F89:F101 F107:F115">
    <cfRule type="expression" dxfId="2759" priority="11">
      <formula>F89&gt;0</formula>
    </cfRule>
    <cfRule type="expression" dxfId="2758" priority="12">
      <formula>F89&lt;0</formula>
    </cfRule>
  </conditionalFormatting>
  <conditionalFormatting sqref="H89:H101 H105:H115">
    <cfRule type="expression" dxfId="2757" priority="9">
      <formula>H89&gt;0</formula>
    </cfRule>
    <cfRule type="expression" dxfId="2756" priority="10">
      <formula>H89&lt;0</formula>
    </cfRule>
  </conditionalFormatting>
  <conditionalFormatting sqref="J89:J102">
    <cfRule type="expression" dxfId="2755" priority="7">
      <formula>J89&gt;0</formula>
    </cfRule>
    <cfRule type="expression" dxfId="2754" priority="8">
      <formula>J89&lt;0</formula>
    </cfRule>
  </conditionalFormatting>
  <conditionalFormatting sqref="K89:K102">
    <cfRule type="expression" dxfId="2753" priority="5">
      <formula>K89&gt;0</formula>
    </cfRule>
    <cfRule type="expression" dxfId="2752" priority="6">
      <formula>K89&lt;0</formula>
    </cfRule>
  </conditionalFormatting>
  <conditionalFormatting sqref="F102:F106">
    <cfRule type="expression" dxfId="2751" priority="3">
      <formula>F102&gt;0</formula>
    </cfRule>
    <cfRule type="expression" dxfId="2750" priority="4">
      <formula>F102&lt;0</formula>
    </cfRule>
  </conditionalFormatting>
  <conditionalFormatting sqref="H102:H104">
    <cfRule type="expression" dxfId="2749" priority="1">
      <formula>H102&gt;0</formula>
    </cfRule>
    <cfRule type="expression" dxfId="2748"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7" priority="35">
      <formula>F62&gt;0</formula>
    </cfRule>
    <cfRule type="expression" dxfId="2746" priority="36">
      <formula>F62&lt;0</formula>
    </cfRule>
  </conditionalFormatting>
  <conditionalFormatting sqref="Q7">
    <cfRule type="expression" dxfId="2745" priority="33">
      <formula>Q7&gt;0</formula>
    </cfRule>
    <cfRule type="expression" dxfId="2744" priority="34">
      <formula>Q7&lt;0</formula>
    </cfRule>
  </conditionalFormatting>
  <conditionalFormatting sqref="Q8">
    <cfRule type="expression" dxfId="2743" priority="31">
      <formula>Q8&gt;0</formula>
    </cfRule>
    <cfRule type="expression" dxfId="2742" priority="32">
      <formula>Q8&lt;0</formula>
    </cfRule>
  </conditionalFormatting>
  <conditionalFormatting sqref="F30:F61">
    <cfRule type="expression" dxfId="2741" priority="29">
      <formula>F30&gt;0</formula>
    </cfRule>
    <cfRule type="expression" dxfId="2740" priority="30">
      <formula>F30&lt;0</formula>
    </cfRule>
  </conditionalFormatting>
  <conditionalFormatting sqref="H30:H61">
    <cfRule type="expression" dxfId="2739" priority="27">
      <formula>H30&gt;0</formula>
    </cfRule>
    <cfRule type="expression" dxfId="2738" priority="28">
      <formula>H30&lt;0</formula>
    </cfRule>
  </conditionalFormatting>
  <conditionalFormatting sqref="Q10">
    <cfRule type="expression" dxfId="2737" priority="25">
      <formula>Q10&gt;0</formula>
    </cfRule>
    <cfRule type="expression" dxfId="2736" priority="26">
      <formula>Q10&lt;0</formula>
    </cfRule>
  </conditionalFormatting>
  <conditionalFormatting sqref="J25:J38">
    <cfRule type="expression" dxfId="2735" priority="23">
      <formula>J25&gt;0</formula>
    </cfRule>
    <cfRule type="expression" dxfId="2734" priority="24">
      <formula>J25&lt;0</formula>
    </cfRule>
  </conditionalFormatting>
  <conditionalFormatting sqref="K25:K33">
    <cfRule type="expression" dxfId="2733" priority="21">
      <formula>K25&gt;0</formula>
    </cfRule>
    <cfRule type="expression" dxfId="2732" priority="22">
      <formula>K25&lt;0</formula>
    </cfRule>
  </conditionalFormatting>
  <conditionalFormatting sqref="L25:L38">
    <cfRule type="expression" dxfId="2731" priority="19">
      <formula>L25&gt;0</formula>
    </cfRule>
    <cfRule type="expression" dxfId="2730" priority="20">
      <formula>L25&lt;0</formula>
    </cfRule>
  </conditionalFormatting>
  <conditionalFormatting sqref="F89:F110">
    <cfRule type="expression" dxfId="2729" priority="17">
      <formula>F89&gt;0</formula>
    </cfRule>
    <cfRule type="expression" dxfId="2728" priority="18">
      <formula>F89&lt;0</formula>
    </cfRule>
  </conditionalFormatting>
  <conditionalFormatting sqref="H89:H110">
    <cfRule type="expression" dxfId="2727" priority="15">
      <formula>H89&gt;0</formula>
    </cfRule>
    <cfRule type="expression" dxfId="2726" priority="16">
      <formula>H89&lt;0</formula>
    </cfRule>
  </conditionalFormatting>
  <conditionalFormatting sqref="J89:J102">
    <cfRule type="expression" dxfId="2725" priority="13">
      <formula>J89&gt;0</formula>
    </cfRule>
    <cfRule type="expression" dxfId="2724" priority="14">
      <formula>J89&lt;0</formula>
    </cfRule>
  </conditionalFormatting>
  <conditionalFormatting sqref="K89:K102">
    <cfRule type="expression" dxfId="2723" priority="11">
      <formula>K89&gt;0</formula>
    </cfRule>
    <cfRule type="expression" dxfId="2722" priority="12">
      <formula>K89&lt;0</formula>
    </cfRule>
  </conditionalFormatting>
  <conditionalFormatting sqref="L89:L102">
    <cfRule type="expression" dxfId="2721" priority="9">
      <formula>L89&gt;0</formula>
    </cfRule>
    <cfRule type="expression" dxfId="2720" priority="10">
      <formula>L89&lt;0</formula>
    </cfRule>
  </conditionalFormatting>
  <conditionalFormatting sqref="F25:F29">
    <cfRule type="expression" dxfId="2719" priority="7">
      <formula>F25&gt;0</formula>
    </cfRule>
    <cfRule type="expression" dxfId="2718" priority="8">
      <formula>F25&lt;0</formula>
    </cfRule>
  </conditionalFormatting>
  <conditionalFormatting sqref="H25:H29">
    <cfRule type="expression" dxfId="2717" priority="5">
      <formula>H25&gt;0</formula>
    </cfRule>
    <cfRule type="expression" dxfId="2716" priority="6">
      <formula>H25&lt;0</formula>
    </cfRule>
  </conditionalFormatting>
  <conditionalFormatting sqref="F29">
    <cfRule type="expression" dxfId="2715" priority="3">
      <formula>F29&gt;0</formula>
    </cfRule>
    <cfRule type="expression" dxfId="2714" priority="4">
      <formula>F29&lt;0</formula>
    </cfRule>
  </conditionalFormatting>
  <conditionalFormatting sqref="J57">
    <cfRule type="expression" dxfId="2713" priority="1">
      <formula>J57&gt;0</formula>
    </cfRule>
    <cfRule type="expression" dxfId="2712"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11" priority="31">
      <formula>F47&gt;0</formula>
    </cfRule>
    <cfRule type="expression" dxfId="2710" priority="32">
      <formula>F47&lt;0</formula>
    </cfRule>
  </conditionalFormatting>
  <conditionalFormatting sqref="Q7">
    <cfRule type="expression" dxfId="2709" priority="29">
      <formula>Q7&gt;0</formula>
    </cfRule>
    <cfRule type="expression" dxfId="2708" priority="30">
      <formula>Q7&lt;0</formula>
    </cfRule>
  </conditionalFormatting>
  <conditionalFormatting sqref="Q8">
    <cfRule type="expression" dxfId="2707" priority="27">
      <formula>Q8&gt;0</formula>
    </cfRule>
    <cfRule type="expression" dxfId="2706" priority="28">
      <formula>Q8&lt;0</formula>
    </cfRule>
  </conditionalFormatting>
  <conditionalFormatting sqref="F30:F46">
    <cfRule type="expression" dxfId="2705" priority="25">
      <formula>F30&gt;0</formula>
    </cfRule>
    <cfRule type="expression" dxfId="2704" priority="26">
      <formula>F30&lt;0</formula>
    </cfRule>
  </conditionalFormatting>
  <conditionalFormatting sqref="H30:H46">
    <cfRule type="expression" dxfId="2703" priority="23">
      <formula>H30&gt;0</formula>
    </cfRule>
    <cfRule type="expression" dxfId="2702" priority="24">
      <formula>H30&lt;0</formula>
    </cfRule>
  </conditionalFormatting>
  <conditionalFormatting sqref="Q10">
    <cfRule type="expression" dxfId="2701" priority="21">
      <formula>Q10&gt;0</formula>
    </cfRule>
    <cfRule type="expression" dxfId="2700" priority="22">
      <formula>Q10&lt;0</formula>
    </cfRule>
  </conditionalFormatting>
  <conditionalFormatting sqref="J25:J38">
    <cfRule type="expression" dxfId="2699" priority="19">
      <formula>J25&gt;0</formula>
    </cfRule>
    <cfRule type="expression" dxfId="2698" priority="20">
      <formula>J25&lt;0</formula>
    </cfRule>
  </conditionalFormatting>
  <conditionalFormatting sqref="K25:K38">
    <cfRule type="expression" dxfId="2697" priority="17">
      <formula>K25&gt;0</formula>
    </cfRule>
    <cfRule type="expression" dxfId="2696" priority="18">
      <formula>K25&lt;0</formula>
    </cfRule>
  </conditionalFormatting>
  <conditionalFormatting sqref="L25:L38">
    <cfRule type="expression" dxfId="2695" priority="15">
      <formula>L25&gt;0</formula>
    </cfRule>
    <cfRule type="expression" dxfId="2694" priority="16">
      <formula>L25&lt;0</formula>
    </cfRule>
  </conditionalFormatting>
  <conditionalFormatting sqref="F89:F110">
    <cfRule type="expression" dxfId="2693" priority="13">
      <formula>F89&gt;0</formula>
    </cfRule>
    <cfRule type="expression" dxfId="2692" priority="14">
      <formula>F89&lt;0</formula>
    </cfRule>
  </conditionalFormatting>
  <conditionalFormatting sqref="H89:H110">
    <cfRule type="expression" dxfId="2691" priority="11">
      <formula>H89&gt;0</formula>
    </cfRule>
    <cfRule type="expression" dxfId="2690" priority="12">
      <formula>H89&lt;0</formula>
    </cfRule>
  </conditionalFormatting>
  <conditionalFormatting sqref="J89:J102">
    <cfRule type="expression" dxfId="2689" priority="9">
      <formula>J89&gt;0</formula>
    </cfRule>
    <cfRule type="expression" dxfId="2688" priority="10">
      <formula>J89&lt;0</formula>
    </cfRule>
  </conditionalFormatting>
  <conditionalFormatting sqref="K89:K102">
    <cfRule type="expression" dxfId="2687" priority="7">
      <formula>K89&gt;0</formula>
    </cfRule>
    <cfRule type="expression" dxfId="2686" priority="8">
      <formula>K89&lt;0</formula>
    </cfRule>
  </conditionalFormatting>
  <conditionalFormatting sqref="L89:L102">
    <cfRule type="expression" dxfId="2685" priority="5">
      <formula>L89&gt;0</formula>
    </cfRule>
    <cfRule type="expression" dxfId="2684" priority="6">
      <formula>L89&lt;0</formula>
    </cfRule>
  </conditionalFormatting>
  <conditionalFormatting sqref="F25:F29">
    <cfRule type="expression" dxfId="2683" priority="3">
      <formula>F25&gt;0</formula>
    </cfRule>
    <cfRule type="expression" dxfId="2682" priority="4">
      <formula>F25&lt;0</formula>
    </cfRule>
  </conditionalFormatting>
  <conditionalFormatting sqref="H25:H29">
    <cfRule type="expression" dxfId="2681" priority="1">
      <formula>H25&gt;0</formula>
    </cfRule>
    <cfRule type="expression" dxfId="2680"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4">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4"/>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5"/>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5"/>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79" priority="74">
      <formula>F12&gt;0</formula>
    </cfRule>
    <cfRule type="expression" dxfId="267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77" priority="67">
      <formula>F124&gt;0</formula>
    </cfRule>
    <cfRule type="expression" dxfId="2676" priority="68">
      <formula>F124&lt;0</formula>
    </cfRule>
  </conditionalFormatting>
  <conditionalFormatting sqref="H124:H130">
    <cfRule type="expression" dxfId="2675" priority="55">
      <formula>H124&gt;0</formula>
    </cfRule>
    <cfRule type="expression" dxfId="2674" priority="56">
      <formula>H124&lt;0</formula>
    </cfRule>
  </conditionalFormatting>
  <conditionalFormatting sqref="H131">
    <cfRule type="expression" dxfId="2673" priority="53">
      <formula>H131&gt;0</formula>
    </cfRule>
    <cfRule type="expression" dxfId="2672" priority="54">
      <formula>H131&lt;0</formula>
    </cfRule>
  </conditionalFormatting>
  <conditionalFormatting sqref="H132">
    <cfRule type="expression" dxfId="2671" priority="51">
      <formula>H132&gt;0</formula>
    </cfRule>
    <cfRule type="expression" dxfId="2670" priority="52">
      <formula>H132&lt;0</formula>
    </cfRule>
  </conditionalFormatting>
  <conditionalFormatting sqref="H133:H135">
    <cfRule type="expression" dxfId="2669" priority="49">
      <formula>H133&gt;0</formula>
    </cfRule>
    <cfRule type="expression" dxfId="2668" priority="50">
      <formula>H133&lt;0</formula>
    </cfRule>
  </conditionalFormatting>
  <conditionalFormatting sqref="H136">
    <cfRule type="expression" dxfId="2667" priority="45">
      <formula>H136&gt;0</formula>
    </cfRule>
    <cfRule type="expression" dxfId="2666" priority="46">
      <formula>H136&lt;0</formula>
    </cfRule>
  </conditionalFormatting>
  <conditionalFormatting sqref="Q7">
    <cfRule type="expression" dxfId="2665" priority="39">
      <formula>Q7&gt;0</formula>
    </cfRule>
    <cfRule type="expression" dxfId="2664" priority="40">
      <formula>Q7&lt;0</formula>
    </cfRule>
  </conditionalFormatting>
  <conditionalFormatting sqref="Q8">
    <cfRule type="expression" dxfId="2663" priority="37">
      <formula>Q8&gt;0</formula>
    </cfRule>
    <cfRule type="expression" dxfId="2662" priority="38">
      <formula>Q8&lt;0</formula>
    </cfRule>
  </conditionalFormatting>
  <conditionalFormatting sqref="F167:F178 H167:H178">
    <cfRule type="expression" dxfId="2661" priority="35">
      <formula>F167&gt;0</formula>
    </cfRule>
    <cfRule type="expression" dxfId="2660" priority="36">
      <formula>F167&lt;0</formula>
    </cfRule>
  </conditionalFormatting>
  <conditionalFormatting sqref="F183:F197 H183:H197">
    <cfRule type="expression" dxfId="2659" priority="33">
      <formula>F183&gt;0</formula>
    </cfRule>
    <cfRule type="expression" dxfId="2658" priority="34">
      <formula>F183&lt;0</formula>
    </cfRule>
  </conditionalFormatting>
  <conditionalFormatting sqref="F198:F206 H198:H206">
    <cfRule type="expression" dxfId="2657" priority="31">
      <formula>F198&gt;0</formula>
    </cfRule>
    <cfRule type="expression" dxfId="2656" priority="32">
      <formula>F198&lt;0</formula>
    </cfRule>
  </conditionalFormatting>
  <conditionalFormatting sqref="F141:F147 H141:H147">
    <cfRule type="expression" dxfId="2655" priority="29">
      <formula>F141&gt;0</formula>
    </cfRule>
    <cfRule type="expression" dxfId="2654" priority="30">
      <formula>F141&lt;0</formula>
    </cfRule>
  </conditionalFormatting>
  <conditionalFormatting sqref="H149:H152 F149:F152">
    <cfRule type="expression" dxfId="2653" priority="27">
      <formula>F149&gt;0</formula>
    </cfRule>
    <cfRule type="expression" dxfId="2652" priority="28">
      <formula>F149&lt;0</formula>
    </cfRule>
  </conditionalFormatting>
  <conditionalFormatting sqref="F226 H215:H218 H257:H260 F257:F260 H226 H231:H233 F231:F233 F235:F244 H235:H244">
    <cfRule type="expression" dxfId="2651" priority="25">
      <formula>F215&gt;0</formula>
    </cfRule>
    <cfRule type="expression" dxfId="2650" priority="26">
      <formula>F215&lt;0</formula>
    </cfRule>
  </conditionalFormatting>
  <conditionalFormatting sqref="F207:F218">
    <cfRule type="expression" dxfId="2649" priority="23">
      <formula>F207&gt;0</formula>
    </cfRule>
    <cfRule type="expression" dxfId="2648" priority="24">
      <formula>F207&lt;0</formula>
    </cfRule>
  </conditionalFormatting>
  <conditionalFormatting sqref="H207:H208">
    <cfRule type="expression" dxfId="2647" priority="21">
      <formula>H207&gt;0</formula>
    </cfRule>
    <cfRule type="expression" dxfId="2646" priority="22">
      <formula>H207&lt;0</formula>
    </cfRule>
  </conditionalFormatting>
  <conditionalFormatting sqref="H209">
    <cfRule type="expression" dxfId="2645" priority="19">
      <formula>H209&gt;0</formula>
    </cfRule>
    <cfRule type="expression" dxfId="2644" priority="20">
      <formula>H209&lt;0</formula>
    </cfRule>
  </conditionalFormatting>
  <conditionalFormatting sqref="H210">
    <cfRule type="expression" dxfId="2643" priority="17">
      <formula>H210&gt;0</formula>
    </cfRule>
    <cfRule type="expression" dxfId="2642" priority="18">
      <formula>H210&lt;0</formula>
    </cfRule>
  </conditionalFormatting>
  <conditionalFormatting sqref="H211:H213">
    <cfRule type="expression" dxfId="2641" priority="15">
      <formula>H211&gt;0</formula>
    </cfRule>
    <cfRule type="expression" dxfId="2640" priority="16">
      <formula>H211&lt;0</formula>
    </cfRule>
  </conditionalFormatting>
  <conditionalFormatting sqref="H214">
    <cfRule type="expression" dxfId="2639" priority="13">
      <formula>H214&gt;0</formula>
    </cfRule>
    <cfRule type="expression" dxfId="2638" priority="14">
      <formula>H214&lt;0</formula>
    </cfRule>
  </conditionalFormatting>
  <conditionalFormatting sqref="F245:F256 H245:H256">
    <cfRule type="expression" dxfId="2637" priority="11">
      <formula>F245&gt;0</formula>
    </cfRule>
    <cfRule type="expression" dxfId="2636" priority="12">
      <formula>F245&lt;0</formula>
    </cfRule>
  </conditionalFormatting>
  <conditionalFormatting sqref="F261:F275 H261:H275">
    <cfRule type="expression" dxfId="2635" priority="9">
      <formula>F261&gt;0</formula>
    </cfRule>
    <cfRule type="expression" dxfId="2634" priority="10">
      <formula>F261&lt;0</formula>
    </cfRule>
  </conditionalFormatting>
  <conditionalFormatting sqref="F276:F283 H276:H283">
    <cfRule type="expression" dxfId="2633" priority="7">
      <formula>F276&gt;0</formula>
    </cfRule>
    <cfRule type="expression" dxfId="2632" priority="8">
      <formula>F276&lt;0</formula>
    </cfRule>
  </conditionalFormatting>
  <conditionalFormatting sqref="F219:F225 H219:H225">
    <cfRule type="expression" dxfId="2631" priority="5">
      <formula>F219&gt;0</formula>
    </cfRule>
    <cfRule type="expression" dxfId="2630" priority="6">
      <formula>F219&lt;0</formula>
    </cfRule>
  </conditionalFormatting>
  <conditionalFormatting sqref="H227:H230 F227:F230">
    <cfRule type="expression" dxfId="2629" priority="3">
      <formula>F227&gt;0</formula>
    </cfRule>
    <cfRule type="expression" dxfId="2628" priority="4">
      <formula>F227&lt;0</formula>
    </cfRule>
  </conditionalFormatting>
  <conditionalFormatting sqref="H234 F234">
    <cfRule type="expression" dxfId="2627" priority="1">
      <formula>F234&gt;0</formula>
    </cfRule>
    <cfRule type="expression" dxfId="262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25" priority="31">
      <formula>F60&gt;0</formula>
    </cfRule>
    <cfRule type="expression" dxfId="2624" priority="32">
      <formula>F60&lt;0</formula>
    </cfRule>
  </conditionalFormatting>
  <conditionalFormatting sqref="Q7">
    <cfRule type="expression" dxfId="2623" priority="29">
      <formula>Q7&gt;0</formula>
    </cfRule>
    <cfRule type="expression" dxfId="2622" priority="30">
      <formula>Q7&lt;0</formula>
    </cfRule>
  </conditionalFormatting>
  <conditionalFormatting sqref="Q8">
    <cfRule type="expression" dxfId="2621" priority="27">
      <formula>Q8&gt;0</formula>
    </cfRule>
    <cfRule type="expression" dxfId="2620" priority="28">
      <formula>Q8&lt;0</formula>
    </cfRule>
  </conditionalFormatting>
  <conditionalFormatting sqref="F32:F59">
    <cfRule type="expression" dxfId="2619" priority="25">
      <formula>F32&gt;0</formula>
    </cfRule>
    <cfRule type="expression" dxfId="2618" priority="26">
      <formula>F32&lt;0</formula>
    </cfRule>
  </conditionalFormatting>
  <conditionalFormatting sqref="H32:H59">
    <cfRule type="expression" dxfId="2617" priority="23">
      <formula>H32&gt;0</formula>
    </cfRule>
    <cfRule type="expression" dxfId="2616" priority="24">
      <formula>H32&lt;0</formula>
    </cfRule>
  </conditionalFormatting>
  <conditionalFormatting sqref="Q10">
    <cfRule type="expression" dxfId="2615" priority="21">
      <formula>Q10&gt;0</formula>
    </cfRule>
    <cfRule type="expression" dxfId="2614" priority="22">
      <formula>Q10&lt;0</formula>
    </cfRule>
  </conditionalFormatting>
  <conditionalFormatting sqref="J25:J38">
    <cfRule type="expression" dxfId="2613" priority="19">
      <formula>J25&gt;0</formula>
    </cfRule>
    <cfRule type="expression" dxfId="2612" priority="20">
      <formula>J25&lt;0</formula>
    </cfRule>
  </conditionalFormatting>
  <conditionalFormatting sqref="K25:K38">
    <cfRule type="expression" dxfId="2611" priority="17">
      <formula>K25&gt;0</formula>
    </cfRule>
    <cfRule type="expression" dxfId="2610" priority="18">
      <formula>K25&lt;0</formula>
    </cfRule>
  </conditionalFormatting>
  <conditionalFormatting sqref="L25:L38">
    <cfRule type="expression" dxfId="2609" priority="15">
      <formula>L25&gt;0</formula>
    </cfRule>
    <cfRule type="expression" dxfId="2608" priority="16">
      <formula>L25&lt;0</formula>
    </cfRule>
  </conditionalFormatting>
  <conditionalFormatting sqref="F89:F110">
    <cfRule type="expression" dxfId="2607" priority="13">
      <formula>F89&gt;0</formula>
    </cfRule>
    <cfRule type="expression" dxfId="2606" priority="14">
      <formula>F89&lt;0</formula>
    </cfRule>
  </conditionalFormatting>
  <conditionalFormatting sqref="H89:H110">
    <cfRule type="expression" dxfId="2605" priority="11">
      <formula>H89&gt;0</formula>
    </cfRule>
    <cfRule type="expression" dxfId="2604" priority="12">
      <formula>H89&lt;0</formula>
    </cfRule>
  </conditionalFormatting>
  <conditionalFormatting sqref="J89:J102">
    <cfRule type="expression" dxfId="2603" priority="9">
      <formula>J89&gt;0</formula>
    </cfRule>
    <cfRule type="expression" dxfId="2602" priority="10">
      <formula>J89&lt;0</formula>
    </cfRule>
  </conditionalFormatting>
  <conditionalFormatting sqref="K89:K102">
    <cfRule type="expression" dxfId="2601" priority="7">
      <formula>K89&gt;0</formula>
    </cfRule>
    <cfRule type="expression" dxfId="2600" priority="8">
      <formula>K89&lt;0</formula>
    </cfRule>
  </conditionalFormatting>
  <conditionalFormatting sqref="L89:L102">
    <cfRule type="expression" dxfId="2599" priority="5">
      <formula>L89&gt;0</formula>
    </cfRule>
    <cfRule type="expression" dxfId="2598" priority="6">
      <formula>L89&lt;0</formula>
    </cfRule>
  </conditionalFormatting>
  <conditionalFormatting sqref="F25:F31">
    <cfRule type="expression" dxfId="2597" priority="3">
      <formula>F25&gt;0</formula>
    </cfRule>
    <cfRule type="expression" dxfId="2596" priority="4">
      <formula>F25&lt;0</formula>
    </cfRule>
  </conditionalFormatting>
  <conditionalFormatting sqref="H25:H31">
    <cfRule type="expression" dxfId="2595" priority="1">
      <formula>H25&gt;0</formula>
    </cfRule>
    <cfRule type="expression" dxfId="2594"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2" t="s">
        <v>78</v>
      </c>
      <c r="P40" s="892"/>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3" priority="43">
      <formula>F33&gt;0</formula>
    </cfRule>
    <cfRule type="expression" dxfId="2592" priority="44">
      <formula>F33&lt;0</formula>
    </cfRule>
  </conditionalFormatting>
  <conditionalFormatting sqref="Q7">
    <cfRule type="expression" dxfId="2591" priority="41">
      <formula>Q7&gt;0</formula>
    </cfRule>
    <cfRule type="expression" dxfId="2590" priority="42">
      <formula>Q7&lt;0</formula>
    </cfRule>
  </conditionalFormatting>
  <conditionalFormatting sqref="Q8">
    <cfRule type="expression" dxfId="2589" priority="39">
      <formula>Q8&gt;0</formula>
    </cfRule>
    <cfRule type="expression" dxfId="2588" priority="40">
      <formula>Q8&lt;0</formula>
    </cfRule>
  </conditionalFormatting>
  <conditionalFormatting sqref="F29 F32">
    <cfRule type="expression" dxfId="2587" priority="37">
      <formula>F29&gt;0</formula>
    </cfRule>
    <cfRule type="expression" dxfId="2586" priority="38">
      <formula>F29&lt;0</formula>
    </cfRule>
  </conditionalFormatting>
  <conditionalFormatting sqref="H29 H32">
    <cfRule type="expression" dxfId="2585" priority="35">
      <formula>H29&gt;0</formula>
    </cfRule>
    <cfRule type="expression" dxfId="2584" priority="36">
      <formula>H29&lt;0</formula>
    </cfRule>
  </conditionalFormatting>
  <conditionalFormatting sqref="F30:F31">
    <cfRule type="expression" dxfId="2583" priority="33">
      <formula>F30&gt;0</formula>
    </cfRule>
    <cfRule type="expression" dxfId="2582" priority="34">
      <formula>F30&lt;0</formula>
    </cfRule>
  </conditionalFormatting>
  <conditionalFormatting sqref="H30:H31">
    <cfRule type="expression" dxfId="2581" priority="31">
      <formula>H30&gt;0</formula>
    </cfRule>
    <cfRule type="expression" dxfId="2580" priority="32">
      <formula>H30&lt;0</formula>
    </cfRule>
  </conditionalFormatting>
  <conditionalFormatting sqref="F105:F140 H105:H140">
    <cfRule type="expression" dxfId="2579" priority="29">
      <formula>F105&gt;0</formula>
    </cfRule>
    <cfRule type="expression" dxfId="2578" priority="30">
      <formula>F105&lt;0</formula>
    </cfRule>
  </conditionalFormatting>
  <conditionalFormatting sqref="F96:F99">
    <cfRule type="expression" dxfId="2577" priority="27">
      <formula>F96&gt;0</formula>
    </cfRule>
    <cfRule type="expression" dxfId="2576" priority="28">
      <formula>F96&lt;0</formula>
    </cfRule>
  </conditionalFormatting>
  <conditionalFormatting sqref="H96:H99">
    <cfRule type="expression" dxfId="2575" priority="25">
      <formula>H96&gt;0</formula>
    </cfRule>
    <cfRule type="expression" dxfId="2574" priority="26">
      <formula>H96&lt;0</formula>
    </cfRule>
  </conditionalFormatting>
  <conditionalFormatting sqref="F25:F28">
    <cfRule type="expression" dxfId="2573" priority="19">
      <formula>F25&gt;0</formula>
    </cfRule>
    <cfRule type="expression" dxfId="2572" priority="20">
      <formula>F25&lt;0</formula>
    </cfRule>
  </conditionalFormatting>
  <conditionalFormatting sqref="H25:H28">
    <cfRule type="expression" dxfId="2571" priority="17">
      <formula>H25&gt;0</formula>
    </cfRule>
    <cfRule type="expression" dxfId="2570" priority="18">
      <formula>H25&lt;0</formula>
    </cfRule>
  </conditionalFormatting>
  <conditionalFormatting sqref="J27">
    <cfRule type="expression" dxfId="2569" priority="15">
      <formula>J27&gt;0</formula>
    </cfRule>
    <cfRule type="expression" dxfId="2568" priority="16">
      <formula>J27&lt;0</formula>
    </cfRule>
  </conditionalFormatting>
  <conditionalFormatting sqref="F104">
    <cfRule type="expression" dxfId="2567" priority="13">
      <formula>F104&gt;0</formula>
    </cfRule>
    <cfRule type="expression" dxfId="2566" priority="14">
      <formula>F104&lt;0</formula>
    </cfRule>
  </conditionalFormatting>
  <conditionalFormatting sqref="H104">
    <cfRule type="expression" dxfId="2565" priority="11">
      <formula>H104&gt;0</formula>
    </cfRule>
    <cfRule type="expression" dxfId="2564" priority="12">
      <formula>H104&lt;0</formula>
    </cfRule>
  </conditionalFormatting>
  <conditionalFormatting sqref="F100:F103">
    <cfRule type="expression" dxfId="2563" priority="9">
      <formula>F100&gt;0</formula>
    </cfRule>
    <cfRule type="expression" dxfId="2562" priority="10">
      <formula>F100&lt;0</formula>
    </cfRule>
  </conditionalFormatting>
  <conditionalFormatting sqref="H100:H103">
    <cfRule type="expression" dxfId="2561" priority="7">
      <formula>H100&gt;0</formula>
    </cfRule>
    <cfRule type="expression" dxfId="2560" priority="8">
      <formula>H100&lt;0</formula>
    </cfRule>
  </conditionalFormatting>
  <conditionalFormatting sqref="J102">
    <cfRule type="expression" dxfId="2559" priority="5">
      <formula>J102&gt;0</formula>
    </cfRule>
    <cfRule type="expression" dxfId="2558" priority="6">
      <formula>J102&lt;0</formula>
    </cfRule>
  </conditionalFormatting>
  <conditionalFormatting sqref="Q10">
    <cfRule type="expression" dxfId="2557" priority="3">
      <formula>Q10&gt;0</formula>
    </cfRule>
    <cfRule type="expression" dxfId="2556" priority="4">
      <formula>Q10&lt;0</formula>
    </cfRule>
  </conditionalFormatting>
  <conditionalFormatting sqref="M71">
    <cfRule type="expression" dxfId="2555" priority="1">
      <formula>M71&gt;0</formula>
    </cfRule>
    <cfRule type="expression" dxfId="2554"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2" t="s">
        <v>78</v>
      </c>
      <c r="P40" s="892"/>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3" priority="33">
      <formula>F34&gt;0</formula>
    </cfRule>
    <cfRule type="expression" dxfId="2552" priority="34">
      <formula>F34&lt;0</formula>
    </cfRule>
  </conditionalFormatting>
  <conditionalFormatting sqref="Q7">
    <cfRule type="expression" dxfId="2551" priority="31">
      <formula>Q7&gt;0</formula>
    </cfRule>
    <cfRule type="expression" dxfId="2550" priority="32">
      <formula>Q7&lt;0</formula>
    </cfRule>
  </conditionalFormatting>
  <conditionalFormatting sqref="Q8">
    <cfRule type="expression" dxfId="2549" priority="29">
      <formula>Q8&gt;0</formula>
    </cfRule>
    <cfRule type="expression" dxfId="2548" priority="30">
      <formula>Q8&lt;0</formula>
    </cfRule>
  </conditionalFormatting>
  <conditionalFormatting sqref="F27:F33">
    <cfRule type="expression" dxfId="2547" priority="27">
      <formula>F27&gt;0</formula>
    </cfRule>
    <cfRule type="expression" dxfId="2546" priority="28">
      <formula>F27&lt;0</formula>
    </cfRule>
  </conditionalFormatting>
  <conditionalFormatting sqref="H27:H33">
    <cfRule type="expression" dxfId="2545" priority="25">
      <formula>H27&gt;0</formula>
    </cfRule>
    <cfRule type="expression" dxfId="2544" priority="26">
      <formula>H27&lt;0</formula>
    </cfRule>
  </conditionalFormatting>
  <conditionalFormatting sqref="M46">
    <cfRule type="expression" dxfId="2543" priority="23">
      <formula>M46&gt;0</formula>
    </cfRule>
    <cfRule type="expression" dxfId="2542" priority="24">
      <formula>M46&lt;0</formula>
    </cfRule>
  </conditionalFormatting>
  <conditionalFormatting sqref="F79:F87 H79:H87">
    <cfRule type="expression" dxfId="2541" priority="21">
      <formula>F79&gt;0</formula>
    </cfRule>
    <cfRule type="expression" dxfId="2540" priority="22">
      <formula>F79&lt;0</formula>
    </cfRule>
  </conditionalFormatting>
  <conditionalFormatting sqref="F73 F77:F78">
    <cfRule type="expression" dxfId="2539" priority="19">
      <formula>F73&gt;0</formula>
    </cfRule>
    <cfRule type="expression" dxfId="2538" priority="20">
      <formula>F73&lt;0</formula>
    </cfRule>
  </conditionalFormatting>
  <conditionalFormatting sqref="H73 H77:H78">
    <cfRule type="expression" dxfId="2537" priority="17">
      <formula>H73&gt;0</formula>
    </cfRule>
    <cfRule type="expression" dxfId="2536" priority="18">
      <formula>H73&lt;0</formula>
    </cfRule>
  </conditionalFormatting>
  <conditionalFormatting sqref="F70:F72">
    <cfRule type="expression" dxfId="2535" priority="15">
      <formula>F70&gt;0</formula>
    </cfRule>
    <cfRule type="expression" dxfId="2534" priority="16">
      <formula>F70&lt;0</formula>
    </cfRule>
  </conditionalFormatting>
  <conditionalFormatting sqref="H70:H72">
    <cfRule type="expression" dxfId="2533" priority="13">
      <formula>H70&gt;0</formula>
    </cfRule>
    <cfRule type="expression" dxfId="2532" priority="14">
      <formula>H70&lt;0</formula>
    </cfRule>
  </conditionalFormatting>
  <conditionalFormatting sqref="F25:F26">
    <cfRule type="expression" dxfId="2531" priority="11">
      <formula>F25&gt;0</formula>
    </cfRule>
    <cfRule type="expression" dxfId="2530" priority="12">
      <formula>F25&lt;0</formula>
    </cfRule>
  </conditionalFormatting>
  <conditionalFormatting sqref="H25:H26">
    <cfRule type="expression" dxfId="2529" priority="9">
      <formula>H25&gt;0</formula>
    </cfRule>
    <cfRule type="expression" dxfId="2528" priority="10">
      <formula>H25&lt;0</formula>
    </cfRule>
  </conditionalFormatting>
  <conditionalFormatting sqref="F76">
    <cfRule type="expression" dxfId="2527" priority="7">
      <formula>F76&gt;0</formula>
    </cfRule>
    <cfRule type="expression" dxfId="2526" priority="8">
      <formula>F76&lt;0</formula>
    </cfRule>
  </conditionalFormatting>
  <conditionalFormatting sqref="H76">
    <cfRule type="expression" dxfId="2525" priority="5">
      <formula>H76&gt;0</formula>
    </cfRule>
    <cfRule type="expression" dxfId="2524" priority="6">
      <formula>H76&lt;0</formula>
    </cfRule>
  </conditionalFormatting>
  <conditionalFormatting sqref="F74:F75">
    <cfRule type="expression" dxfId="2523" priority="3">
      <formula>F74&gt;0</formula>
    </cfRule>
    <cfRule type="expression" dxfId="2522" priority="4">
      <formula>F74&lt;0</formula>
    </cfRule>
  </conditionalFormatting>
  <conditionalFormatting sqref="H74:H75">
    <cfRule type="expression" dxfId="2521" priority="1">
      <formula>H74&gt;0</formula>
    </cfRule>
    <cfRule type="expression" dxfId="2520"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2" t="s">
        <v>78</v>
      </c>
      <c r="P16" s="892"/>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19" priority="43">
      <formula>F54&gt;0</formula>
    </cfRule>
    <cfRule type="expression" dxfId="2518" priority="44">
      <formula>F54&lt;0</formula>
    </cfRule>
  </conditionalFormatting>
  <conditionalFormatting sqref="Q7">
    <cfRule type="expression" dxfId="2517" priority="41">
      <formula>Q7&gt;0</formula>
    </cfRule>
    <cfRule type="expression" dxfId="2516" priority="42">
      <formula>Q7&lt;0</formula>
    </cfRule>
  </conditionalFormatting>
  <conditionalFormatting sqref="Q8">
    <cfRule type="expression" dxfId="2515" priority="39">
      <formula>Q8&gt;0</formula>
    </cfRule>
    <cfRule type="expression" dxfId="2514" priority="40">
      <formula>Q8&lt;0</formula>
    </cfRule>
  </conditionalFormatting>
  <conditionalFormatting sqref="F33:F36 F38:F53">
    <cfRule type="expression" dxfId="2513" priority="37">
      <formula>F33&gt;0</formula>
    </cfRule>
    <cfRule type="expression" dxfId="2512" priority="38">
      <formula>F33&lt;0</formula>
    </cfRule>
  </conditionalFormatting>
  <conditionalFormatting sqref="H33:H36 H38:H53">
    <cfRule type="expression" dxfId="2511" priority="35">
      <formula>H33&gt;0</formula>
    </cfRule>
    <cfRule type="expression" dxfId="2510" priority="36">
      <formula>H33&lt;0</formula>
    </cfRule>
  </conditionalFormatting>
  <conditionalFormatting sqref="Q10">
    <cfRule type="expression" dxfId="2509" priority="33">
      <formula>Q10&gt;0</formula>
    </cfRule>
    <cfRule type="expression" dxfId="2508" priority="34">
      <formula>Q10&lt;0</formula>
    </cfRule>
  </conditionalFormatting>
  <conditionalFormatting sqref="J25:J37">
    <cfRule type="expression" dxfId="2507" priority="31">
      <formula>J25&gt;0</formula>
    </cfRule>
    <cfRule type="expression" dxfId="2506" priority="32">
      <formula>J25&lt;0</formula>
    </cfRule>
  </conditionalFormatting>
  <conditionalFormatting sqref="K25:K38">
    <cfRule type="expression" dxfId="2505" priority="29">
      <formula>K25&gt;0</formula>
    </cfRule>
    <cfRule type="expression" dxfId="2504" priority="30">
      <formula>K25&lt;0</formula>
    </cfRule>
  </conditionalFormatting>
  <conditionalFormatting sqref="L25">
    <cfRule type="expression" dxfId="2503" priority="27">
      <formula>L25&gt;0</formula>
    </cfRule>
    <cfRule type="expression" dxfId="2502" priority="28">
      <formula>L25&lt;0</formula>
    </cfRule>
  </conditionalFormatting>
  <conditionalFormatting sqref="F89:F110">
    <cfRule type="expression" dxfId="2501" priority="25">
      <formula>F89&gt;0</formula>
    </cfRule>
    <cfRule type="expression" dxfId="2500" priority="26">
      <formula>F89&lt;0</formula>
    </cfRule>
  </conditionalFormatting>
  <conditionalFormatting sqref="H89:H110">
    <cfRule type="expression" dxfId="2499" priority="23">
      <formula>H89&gt;0</formula>
    </cfRule>
    <cfRule type="expression" dxfId="2498" priority="24">
      <formula>H89&lt;0</formula>
    </cfRule>
  </conditionalFormatting>
  <conditionalFormatting sqref="J89:J102">
    <cfRule type="expression" dxfId="2497" priority="21">
      <formula>J89&gt;0</formula>
    </cfRule>
    <cfRule type="expression" dxfId="2496" priority="22">
      <formula>J89&lt;0</formula>
    </cfRule>
  </conditionalFormatting>
  <conditionalFormatting sqref="K89:K102">
    <cfRule type="expression" dxfId="2495" priority="19">
      <formula>K89&gt;0</formula>
    </cfRule>
    <cfRule type="expression" dxfId="2494" priority="20">
      <formula>K89&lt;0</formula>
    </cfRule>
  </conditionalFormatting>
  <conditionalFormatting sqref="L89:L102">
    <cfRule type="expression" dxfId="2493" priority="17">
      <formula>L89&gt;0</formula>
    </cfRule>
    <cfRule type="expression" dxfId="2492" priority="18">
      <formula>L89&lt;0</formula>
    </cfRule>
  </conditionalFormatting>
  <conditionalFormatting sqref="F29:F32">
    <cfRule type="expression" dxfId="2491" priority="15">
      <formula>F29&gt;0</formula>
    </cfRule>
    <cfRule type="expression" dxfId="2490" priority="16">
      <formula>F29&lt;0</formula>
    </cfRule>
  </conditionalFormatting>
  <conditionalFormatting sqref="H29:H32">
    <cfRule type="expression" dxfId="2489" priority="13">
      <formula>H29&gt;0</formula>
    </cfRule>
    <cfRule type="expression" dxfId="2488" priority="14">
      <formula>H29&lt;0</formula>
    </cfRule>
  </conditionalFormatting>
  <conditionalFormatting sqref="F25:F28">
    <cfRule type="expression" dxfId="2487" priority="11">
      <formula>F25&gt;0</formula>
    </cfRule>
    <cfRule type="expression" dxfId="2486" priority="12">
      <formula>F25&lt;0</formula>
    </cfRule>
  </conditionalFormatting>
  <conditionalFormatting sqref="H25:H28">
    <cfRule type="expression" dxfId="2485" priority="9">
      <formula>H25&gt;0</formula>
    </cfRule>
    <cfRule type="expression" dxfId="2484" priority="10">
      <formula>H25&lt;0</formula>
    </cfRule>
  </conditionalFormatting>
  <conditionalFormatting sqref="F37">
    <cfRule type="expression" dxfId="2483" priority="7">
      <formula>F37&gt;0</formula>
    </cfRule>
    <cfRule type="expression" dxfId="2482" priority="8">
      <formula>F37&lt;0</formula>
    </cfRule>
  </conditionalFormatting>
  <conditionalFormatting sqref="H37">
    <cfRule type="expression" dxfId="2481" priority="5">
      <formula>H37&gt;0</formula>
    </cfRule>
    <cfRule type="expression" dxfId="2480" priority="6">
      <formula>H37&lt;0</formula>
    </cfRule>
  </conditionalFormatting>
  <conditionalFormatting sqref="J49">
    <cfRule type="expression" dxfId="2479" priority="3">
      <formula>J49&gt;0</formula>
    </cfRule>
    <cfRule type="expression" dxfId="2478" priority="4">
      <formula>J49&lt;0</formula>
    </cfRule>
  </conditionalFormatting>
  <conditionalFormatting sqref="J38:J48">
    <cfRule type="expression" dxfId="2477" priority="1">
      <formula>J38&gt;0</formula>
    </cfRule>
    <cfRule type="expression" dxfId="2476"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2" t="s">
        <v>78</v>
      </c>
      <c r="P42" s="892"/>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75" priority="96">
      <formula>F24&gt;0</formula>
    </cfRule>
    <cfRule type="expression" dxfId="2474"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3" priority="79">
      <formula>F30&gt;0</formula>
    </cfRule>
    <cfRule type="expression" dxfId="2472" priority="80">
      <formula>F30&lt;0</formula>
    </cfRule>
  </conditionalFormatting>
  <conditionalFormatting sqref="H43 H30:H33">
    <cfRule type="expression" dxfId="2471" priority="77">
      <formula>H30&gt;0</formula>
    </cfRule>
    <cfRule type="expression" dxfId="2470" priority="78">
      <formula>H30&lt;0</formula>
    </cfRule>
  </conditionalFormatting>
  <conditionalFormatting sqref="F115:F116 H115:I116 H117 H118:I128 H129 H130:I162 H163 H164:I168 H169 H170:I173 H174 F120:F188 H175:I188 I189:I196 H197:I201 F197:F201 F203 H203:I203 I202 H205:I206 F205:F206">
    <cfRule type="expression" dxfId="2469" priority="59">
      <formula>F115&gt;0</formula>
    </cfRule>
    <cfRule type="expression" dxfId="2468" priority="60">
      <formula>F115&lt;0</formula>
    </cfRule>
  </conditionalFormatting>
  <conditionalFormatting sqref="F112:F114">
    <cfRule type="expression" dxfId="2467" priority="57">
      <formula>F112&gt;0</formula>
    </cfRule>
    <cfRule type="expression" dxfId="2466" priority="58">
      <formula>F112&lt;0</formula>
    </cfRule>
  </conditionalFormatting>
  <conditionalFormatting sqref="H112:I112">
    <cfRule type="expression" dxfId="2465" priority="55">
      <formula>H112&gt;0</formula>
    </cfRule>
    <cfRule type="expression" dxfId="2464" priority="56">
      <formula>H112&lt;0</formula>
    </cfRule>
  </conditionalFormatting>
  <conditionalFormatting sqref="H113:I113">
    <cfRule type="expression" dxfId="2463" priority="53">
      <formula>H113&gt;0</formula>
    </cfRule>
    <cfRule type="expression" dxfId="2462" priority="54">
      <formula>H113&lt;0</formula>
    </cfRule>
  </conditionalFormatting>
  <conditionalFormatting sqref="H114:I114">
    <cfRule type="expression" dxfId="2461" priority="51">
      <formula>H114&gt;0</formula>
    </cfRule>
    <cfRule type="expression" dxfId="2460" priority="52">
      <formula>H114&lt;0</formula>
    </cfRule>
  </conditionalFormatting>
  <conditionalFormatting sqref="F105:F111">
    <cfRule type="expression" dxfId="2459" priority="49">
      <formula>F105&gt;0</formula>
    </cfRule>
    <cfRule type="expression" dxfId="2458" priority="50">
      <formula>F105&lt;0</formula>
    </cfRule>
  </conditionalFormatting>
  <conditionalFormatting sqref="H105:I111">
    <cfRule type="expression" dxfId="2457" priority="47">
      <formula>H105&gt;0</formula>
    </cfRule>
    <cfRule type="expression" dxfId="2456" priority="48">
      <formula>H105&lt;0</formula>
    </cfRule>
  </conditionalFormatting>
  <conditionalFormatting sqref="I117 F117:F119">
    <cfRule type="expression" dxfId="2455" priority="45">
      <formula>F117&gt;0</formula>
    </cfRule>
    <cfRule type="expression" dxfId="2454" priority="46">
      <formula>F117&lt;0</formula>
    </cfRule>
  </conditionalFormatting>
  <conditionalFormatting sqref="F189:F196 H189:H196">
    <cfRule type="expression" dxfId="2453" priority="43">
      <formula>F189&gt;0</formula>
    </cfRule>
    <cfRule type="expression" dxfId="2452" priority="44">
      <formula>F189&lt;0</formula>
    </cfRule>
  </conditionalFormatting>
  <conditionalFormatting sqref="H202 F202">
    <cfRule type="expression" dxfId="2451" priority="41">
      <formula>F202&gt;0</formula>
    </cfRule>
    <cfRule type="expression" dxfId="2450" priority="42">
      <formula>F202&lt;0</formula>
    </cfRule>
  </conditionalFormatting>
  <conditionalFormatting sqref="I204">
    <cfRule type="expression" dxfId="2449" priority="39">
      <formula>I204&gt;0</formula>
    </cfRule>
    <cfRule type="expression" dxfId="2448" priority="40">
      <formula>I204&lt;0</formula>
    </cfRule>
  </conditionalFormatting>
  <conditionalFormatting sqref="H204 F204">
    <cfRule type="expression" dxfId="2447" priority="37">
      <formula>F204&gt;0</formula>
    </cfRule>
    <cfRule type="expression" dxfId="2446" priority="38">
      <formula>F204&lt;0</formula>
    </cfRule>
  </conditionalFormatting>
  <conditionalFormatting sqref="M54">
    <cfRule type="expression" dxfId="2445" priority="35">
      <formula>M54&gt;0</formula>
    </cfRule>
    <cfRule type="expression" dxfId="2444" priority="36">
      <formula>M54&lt;0</formula>
    </cfRule>
  </conditionalFormatting>
  <conditionalFormatting sqref="K39:K49">
    <cfRule type="expression" dxfId="2443" priority="33">
      <formula>K39&gt;0</formula>
    </cfRule>
    <cfRule type="expression" dxfId="2442" priority="34">
      <formula>K39&lt;0</formula>
    </cfRule>
  </conditionalFormatting>
  <conditionalFormatting sqref="Q10">
    <cfRule type="expression" dxfId="2441" priority="31">
      <formula>Q10&gt;0</formula>
    </cfRule>
    <cfRule type="expression" dxfId="2440" priority="32">
      <formula>Q10&lt;0</formula>
    </cfRule>
  </conditionalFormatting>
  <conditionalFormatting sqref="Z10">
    <cfRule type="expression" dxfId="2439" priority="29">
      <formula>Z10&gt;0</formula>
    </cfRule>
    <cfRule type="expression" dxfId="2438" priority="30">
      <formula>Z10&lt;0</formula>
    </cfRule>
  </conditionalFormatting>
  <conditionalFormatting sqref="AA10:AE10">
    <cfRule type="expression" dxfId="2437" priority="27">
      <formula>AA10&gt;0</formula>
    </cfRule>
    <cfRule type="expression" dxfId="2436" priority="28">
      <formula>AA10&lt;0</formula>
    </cfRule>
  </conditionalFormatting>
  <conditionalFormatting sqref="Z24">
    <cfRule type="expression" dxfId="2435" priority="25">
      <formula>Z24&gt;0</formula>
    </cfRule>
    <cfRule type="expression" dxfId="2434" priority="26">
      <formula>Z24&lt;0</formula>
    </cfRule>
  </conditionalFormatting>
  <conditionalFormatting sqref="AF10:AG10">
    <cfRule type="expression" dxfId="2433" priority="17">
      <formula>AF10&gt;0</formula>
    </cfRule>
    <cfRule type="expression" dxfId="2432" priority="18">
      <formula>AF10&lt;0</formula>
    </cfRule>
  </conditionalFormatting>
  <conditionalFormatting sqref="H222:I222 H225:I225 I208:I209 H211 H212:I212 H214:I214 H213 H215:H216 F211:F219 H217:I218 H219 H221 H223:H224 F221:F225">
    <cfRule type="expression" dxfId="2431" priority="15">
      <formula>F208&gt;0</formula>
    </cfRule>
    <cfRule type="expression" dxfId="2430" priority="16">
      <formula>F208&lt;0</formula>
    </cfRule>
  </conditionalFormatting>
  <conditionalFormatting sqref="F220 F207:F210">
    <cfRule type="expression" dxfId="2429" priority="13">
      <formula>F207&gt;0</formula>
    </cfRule>
    <cfRule type="expression" dxfId="2428" priority="14">
      <formula>F207&lt;0</formula>
    </cfRule>
  </conditionalFormatting>
  <conditionalFormatting sqref="H207:I207 H220 H208:H210">
    <cfRule type="expression" dxfId="2427" priority="11">
      <formula>H207&gt;0</formula>
    </cfRule>
    <cfRule type="expression" dxfId="2426" priority="12">
      <formula>H207&lt;0</formula>
    </cfRule>
  </conditionalFormatting>
  <conditionalFormatting sqref="K210:K225">
    <cfRule type="expression" dxfId="2425" priority="9">
      <formula>K210&gt;0</formula>
    </cfRule>
    <cfRule type="expression" dxfId="2424" priority="10">
      <formula>K210&lt;0</formula>
    </cfRule>
  </conditionalFormatting>
  <conditionalFormatting sqref="K31">
    <cfRule type="expression" dxfId="2423" priority="7">
      <formula>K31&gt;0</formula>
    </cfRule>
    <cfRule type="expression" dxfId="2422" priority="8">
      <formula>K31&lt;0</formula>
    </cfRule>
  </conditionalFormatting>
  <conditionalFormatting sqref="K32:K38">
    <cfRule type="expression" dxfId="2421" priority="5">
      <formula>K32&gt;0</formula>
    </cfRule>
    <cfRule type="expression" dxfId="2420" priority="6">
      <formula>K32&lt;0</formula>
    </cfRule>
  </conditionalFormatting>
  <conditionalFormatting sqref="Q7">
    <cfRule type="expression" dxfId="2419" priority="3">
      <formula>Q7&gt;0</formula>
    </cfRule>
    <cfRule type="expression" dxfId="2418" priority="4">
      <formula>Q7&lt;0</formula>
    </cfRule>
  </conditionalFormatting>
  <conditionalFormatting sqref="Q8">
    <cfRule type="expression" dxfId="2417" priority="1">
      <formula>Q8&gt;0</formula>
    </cfRule>
    <cfRule type="expression" dxfId="2416"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2" t="s">
        <v>78</v>
      </c>
      <c r="P18" s="892"/>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15" priority="41">
      <formula>F60&gt;0</formula>
    </cfRule>
    <cfRule type="expression" dxfId="2414" priority="42">
      <formula>F60&lt;0</formula>
    </cfRule>
  </conditionalFormatting>
  <conditionalFormatting sqref="Q7">
    <cfRule type="expression" dxfId="2413" priority="39">
      <formula>Q7&gt;0</formula>
    </cfRule>
    <cfRule type="expression" dxfId="2412" priority="40">
      <formula>Q7&lt;0</formula>
    </cfRule>
  </conditionalFormatting>
  <conditionalFormatting sqref="Q8">
    <cfRule type="expression" dxfId="2411" priority="37">
      <formula>Q8&gt;0</formula>
    </cfRule>
    <cfRule type="expression" dxfId="2410" priority="38">
      <formula>Q8&lt;0</formula>
    </cfRule>
  </conditionalFormatting>
  <conditionalFormatting sqref="F25:F29 F34:F59">
    <cfRule type="expression" dxfId="2409" priority="35">
      <formula>F25&gt;0</formula>
    </cfRule>
    <cfRule type="expression" dxfId="2408" priority="36">
      <formula>F25&lt;0</formula>
    </cfRule>
  </conditionalFormatting>
  <conditionalFormatting sqref="H25:H29 H34:H59">
    <cfRule type="expression" dxfId="2407" priority="33">
      <formula>H25&gt;0</formula>
    </cfRule>
    <cfRule type="expression" dxfId="2406" priority="34">
      <formula>H25&lt;0</formula>
    </cfRule>
  </conditionalFormatting>
  <conditionalFormatting sqref="F89:F110">
    <cfRule type="expression" dxfId="2405" priority="31">
      <formula>F89&gt;0</formula>
    </cfRule>
    <cfRule type="expression" dxfId="2404" priority="32">
      <formula>F89&lt;0</formula>
    </cfRule>
  </conditionalFormatting>
  <conditionalFormatting sqref="H89:H110">
    <cfRule type="expression" dxfId="2403" priority="29">
      <formula>H89&gt;0</formula>
    </cfRule>
    <cfRule type="expression" dxfId="2402" priority="30">
      <formula>H89&lt;0</formula>
    </cfRule>
  </conditionalFormatting>
  <conditionalFormatting sqref="Q10">
    <cfRule type="expression" dxfId="2401" priority="27">
      <formula>Q10&gt;0</formula>
    </cfRule>
    <cfRule type="expression" dxfId="2400" priority="28">
      <formula>Q10&lt;0</formula>
    </cfRule>
  </conditionalFormatting>
  <conditionalFormatting sqref="J25:J32 J34:J38">
    <cfRule type="expression" dxfId="2399" priority="25">
      <formula>J25&gt;0</formula>
    </cfRule>
    <cfRule type="expression" dxfId="2398" priority="26">
      <formula>J25&lt;0</formula>
    </cfRule>
  </conditionalFormatting>
  <conditionalFormatting sqref="K25:K30">
    <cfRule type="expression" dxfId="2397" priority="23">
      <formula>K25&gt;0</formula>
    </cfRule>
    <cfRule type="expression" dxfId="2396" priority="24">
      <formula>K25&lt;0</formula>
    </cfRule>
  </conditionalFormatting>
  <conditionalFormatting sqref="L25:L38">
    <cfRule type="expression" dxfId="2395" priority="21">
      <formula>L25&gt;0</formula>
    </cfRule>
    <cfRule type="expression" dxfId="2394" priority="22">
      <formula>L25&lt;0</formula>
    </cfRule>
  </conditionalFormatting>
  <conditionalFormatting sqref="F30:F33">
    <cfRule type="expression" dxfId="2393" priority="19">
      <formula>F30&gt;0</formula>
    </cfRule>
    <cfRule type="expression" dxfId="2392" priority="20">
      <formula>F30&lt;0</formula>
    </cfRule>
  </conditionalFormatting>
  <conditionalFormatting sqref="H30:H33">
    <cfRule type="expression" dxfId="2391" priority="17">
      <formula>H30&gt;0</formula>
    </cfRule>
    <cfRule type="expression" dxfId="2390" priority="18">
      <formula>H30&lt;0</formula>
    </cfRule>
  </conditionalFormatting>
  <conditionalFormatting sqref="L39:L44">
    <cfRule type="expression" dxfId="2389" priority="9">
      <formula>L39&gt;0</formula>
    </cfRule>
    <cfRule type="expression" dxfId="2388" priority="10">
      <formula>L39&lt;0</formula>
    </cfRule>
  </conditionalFormatting>
  <conditionalFormatting sqref="L45:L46">
    <cfRule type="expression" dxfId="2387" priority="7">
      <formula>L45&gt;0</formula>
    </cfRule>
    <cfRule type="expression" dxfId="2386" priority="8">
      <formula>L45&lt;0</formula>
    </cfRule>
  </conditionalFormatting>
  <conditionalFormatting sqref="L47">
    <cfRule type="expression" dxfId="2385" priority="5">
      <formula>L47&gt;0</formula>
    </cfRule>
    <cfRule type="expression" dxfId="2384" priority="6">
      <formula>L47&lt;0</formula>
    </cfRule>
  </conditionalFormatting>
  <conditionalFormatting sqref="L51">
    <cfRule type="expression" dxfId="2383" priority="3">
      <formula>L51&gt;0</formula>
    </cfRule>
    <cfRule type="expression" dxfId="2382" priority="4">
      <formula>L51&lt;0</formula>
    </cfRule>
  </conditionalFormatting>
  <conditionalFormatting sqref="L54">
    <cfRule type="expression" dxfId="2381" priority="1">
      <formula>L54&gt;0</formula>
    </cfRule>
    <cfRule type="expression" dxfId="2380"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C24-H24</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670</v>
      </c>
      <c r="AJ2">
        <f>$Q$2*$Q$4</f>
        <v>0</v>
      </c>
      <c r="AK2">
        <f ca="1">AJ2*EXP(-$X$2 * AI2/365.25)</f>
        <v>0</v>
      </c>
      <c r="AM2" s="2">
        <f>Q10</f>
        <v>0</v>
      </c>
      <c r="AO2">
        <f ca="1" xml:space="preserve"> (SUM(AB:AB) - SUM(AE:AE) - SUM(AH:AH) - SUM(AK:AK))/SUM(AB:AB)</f>
        <v>1.3469713981236694E-2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(F24-K24-M24)/Q2)</f>
        <v>9.34</v>
      </c>
      <c r="T3" s="1"/>
      <c r="U3" t="s">
        <v>818</v>
      </c>
      <c r="W3" s="132"/>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70">
        <v>43765</v>
      </c>
      <c r="M6" s="43">
        <v>5</v>
      </c>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-353.91000000000349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K24+M24-F24+Q2*Q4</f>
        <v>-353.91000000000349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2"/>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8"/>
      <c r="T18" s="1">
        <v>43305</v>
      </c>
      <c r="U18" t="s">
        <v>1235</v>
      </c>
      <c r="W18" s="132"/>
      <c r="AA18" s="2"/>
    </row>
    <row r="19" spans="1:34" x14ac:dyDescent="0.25">
      <c r="W19" s="132"/>
      <c r="AA19" s="2"/>
    </row>
    <row r="20" spans="1:34" ht="20.25" thickBot="1" x14ac:dyDescent="0.35">
      <c r="H20" s="68"/>
      <c r="O20" s="892" t="s">
        <v>78</v>
      </c>
      <c r="P20" s="892"/>
      <c r="T20" s="1">
        <v>43472</v>
      </c>
      <c r="U20" t="s">
        <v>1347</v>
      </c>
      <c r="W20" s="132"/>
    </row>
    <row r="21" spans="1:34" ht="15.75" thickTop="1" x14ac:dyDescent="0.25">
      <c r="O21" s="79">
        <v>1.1000000000000001</v>
      </c>
      <c r="P21" s="79">
        <f>O21*$Q$4</f>
        <v>10.274000000000001</v>
      </c>
      <c r="W21" s="132"/>
    </row>
    <row r="22" spans="1:34" x14ac:dyDescent="0.25">
      <c r="H22" s="68"/>
      <c r="O22" s="79">
        <v>1.0900000000000001</v>
      </c>
      <c r="P22" s="79">
        <f t="shared" ref="P22:P41" si="12">O22*$Q$4</f>
        <v>10.1806</v>
      </c>
      <c r="W22" s="132"/>
    </row>
    <row r="23" spans="1:34" x14ac:dyDescent="0.25">
      <c r="O23" s="79">
        <v>1.08</v>
      </c>
      <c r="P23" s="79">
        <f t="shared" si="12"/>
        <v>10.087200000000001</v>
      </c>
      <c r="W23" s="132"/>
    </row>
    <row r="24" spans="1:34" x14ac:dyDescent="0.25">
      <c r="A24" s="31" t="s">
        <v>81</v>
      </c>
      <c r="B24" s="14"/>
      <c r="C24" s="14">
        <f>SUM(C2:C23)</f>
        <v>2350</v>
      </c>
      <c r="D24" s="18"/>
      <c r="E24" s="18"/>
      <c r="F24" s="18">
        <f>SUM(F2:F23)</f>
        <v>26274.5</v>
      </c>
      <c r="G24" s="14"/>
      <c r="H24" s="69">
        <f>SUM(H2:H23)</f>
        <v>2350</v>
      </c>
      <c r="I24" s="18"/>
      <c r="J24" s="18"/>
      <c r="K24" s="18">
        <f>SUM(K2:K23)</f>
        <v>25799.589999999997</v>
      </c>
      <c r="L24" s="14"/>
      <c r="M24" s="18">
        <f>SUM(M2:M23)</f>
        <v>121</v>
      </c>
      <c r="O24" s="79">
        <v>1.07</v>
      </c>
      <c r="P24" s="79">
        <f t="shared" si="12"/>
        <v>9.9938000000000002</v>
      </c>
      <c r="W24" s="132"/>
    </row>
    <row r="25" spans="1:34" ht="15.75" thickBot="1" x14ac:dyDescent="0.3">
      <c r="A25" s="275" t="s">
        <v>191</v>
      </c>
      <c r="B25" s="276"/>
      <c r="C25" s="277">
        <f>SumByColor($A$25,C2:C23)</f>
        <v>2350</v>
      </c>
      <c r="D25" s="277"/>
      <c r="E25" s="277"/>
      <c r="F25" s="278">
        <f>SumByColor($A$25,F2:F23)</f>
        <v>26274</v>
      </c>
      <c r="G25" s="277"/>
      <c r="H25" s="277">
        <f>SumByColor($A$25,H2:H23)</f>
        <v>2350</v>
      </c>
      <c r="I25" s="277"/>
      <c r="J25" s="277"/>
      <c r="K25" s="278">
        <f>SumByColor($A$25,K2:K23)</f>
        <v>25800</v>
      </c>
      <c r="L25" s="277"/>
      <c r="M25" s="278">
        <f>SumByColor($A$25,M2:M23)</f>
        <v>121</v>
      </c>
      <c r="O25" s="79">
        <v>1.06</v>
      </c>
      <c r="P25" s="79">
        <f t="shared" si="12"/>
        <v>9.9004000000000012</v>
      </c>
      <c r="W25" s="132"/>
    </row>
    <row r="26" spans="1:34" x14ac:dyDescent="0.25">
      <c r="O26" s="79">
        <v>1.05</v>
      </c>
      <c r="P26" s="79">
        <f t="shared" si="12"/>
        <v>9.8070000000000004</v>
      </c>
      <c r="W26" s="132"/>
    </row>
    <row r="27" spans="1:34" x14ac:dyDescent="0.25">
      <c r="O27" s="79">
        <v>1.04</v>
      </c>
      <c r="P27" s="79">
        <f t="shared" si="12"/>
        <v>9.7135999999999996</v>
      </c>
      <c r="W27" s="132"/>
    </row>
    <row r="28" spans="1:34" x14ac:dyDescent="0.25">
      <c r="O28" s="79">
        <v>1.03</v>
      </c>
      <c r="P28" s="79">
        <f t="shared" si="12"/>
        <v>9.6202000000000005</v>
      </c>
      <c r="W28" s="132"/>
    </row>
    <row r="29" spans="1:34" x14ac:dyDescent="0.25">
      <c r="O29" s="79">
        <v>1.02</v>
      </c>
      <c r="P29" s="79">
        <f t="shared" si="12"/>
        <v>9.5267999999999997</v>
      </c>
      <c r="W29" s="132"/>
    </row>
    <row r="30" spans="1:34" x14ac:dyDescent="0.25">
      <c r="B30" s="160" t="s">
        <v>113</v>
      </c>
      <c r="C30" s="160" t="s">
        <v>145</v>
      </c>
      <c r="D30" s="161" t="s">
        <v>144</v>
      </c>
      <c r="E30" s="163" t="s">
        <v>146</v>
      </c>
      <c r="F30" s="163" t="s">
        <v>65</v>
      </c>
      <c r="G30" s="175" t="s">
        <v>150</v>
      </c>
      <c r="H30" s="175" t="s">
        <v>88</v>
      </c>
      <c r="I30" s="175" t="s">
        <v>153</v>
      </c>
      <c r="J30" s="175" t="s">
        <v>149</v>
      </c>
      <c r="K30" s="175"/>
      <c r="L30" s="175" t="s">
        <v>947</v>
      </c>
      <c r="O30" s="79">
        <v>1.01</v>
      </c>
      <c r="P30" s="79">
        <f t="shared" si="12"/>
        <v>9.4334000000000007</v>
      </c>
      <c r="W30" s="132"/>
    </row>
    <row r="31" spans="1:34" x14ac:dyDescent="0.25">
      <c r="B31" s="148">
        <v>43095</v>
      </c>
      <c r="C31" s="10">
        <v>200</v>
      </c>
      <c r="D31" s="39">
        <v>17.45</v>
      </c>
      <c r="E31" s="39">
        <v>17.43</v>
      </c>
      <c r="F31" s="39">
        <f t="shared" ref="F31:F38" si="13">C31*(E31-D31)</f>
        <v>-3.9999999999999147</v>
      </c>
      <c r="G31" s="39">
        <f t="shared" ref="G31:G38" si="14">D31*C31</f>
        <v>3490</v>
      </c>
      <c r="H31" s="177">
        <f t="shared" ref="H31:H38" si="15">(E31-D31)/D31</f>
        <v>-1.1461318051575688E-3</v>
      </c>
      <c r="I31" s="39">
        <v>17</v>
      </c>
      <c r="J31" s="39">
        <f>F31+$Q$10</f>
        <v>-3.9999999999999147</v>
      </c>
      <c r="K31" s="39"/>
      <c r="L31" s="39"/>
      <c r="O31" s="79">
        <v>1</v>
      </c>
      <c r="P31" s="79">
        <f t="shared" si="12"/>
        <v>9.34</v>
      </c>
      <c r="W31" s="132"/>
    </row>
    <row r="32" spans="1:34" x14ac:dyDescent="0.25">
      <c r="B32" s="148">
        <v>43103</v>
      </c>
      <c r="C32" s="10">
        <v>200</v>
      </c>
      <c r="D32" s="39">
        <v>17.45</v>
      </c>
      <c r="E32" s="39">
        <v>18.149999999999999</v>
      </c>
      <c r="F32" s="39">
        <f t="shared" si="13"/>
        <v>139.99999999999986</v>
      </c>
      <c r="G32" s="39">
        <f t="shared" si="14"/>
        <v>3490</v>
      </c>
      <c r="H32" s="177">
        <f t="shared" si="15"/>
        <v>4.0114613180515721E-2</v>
      </c>
      <c r="I32" s="39"/>
      <c r="J32" s="39">
        <f t="shared" ref="J32:J70" si="16">F32+$Q$10</f>
        <v>139.99999999999986</v>
      </c>
      <c r="K32" s="39"/>
      <c r="L32" s="39"/>
      <c r="O32" s="79">
        <v>0.99</v>
      </c>
      <c r="P32" s="79">
        <f t="shared" si="12"/>
        <v>9.246599999999999</v>
      </c>
      <c r="W32" s="132"/>
    </row>
    <row r="33" spans="1:23" x14ac:dyDescent="0.25">
      <c r="B33" s="148">
        <v>43105</v>
      </c>
      <c r="C33" s="10">
        <v>200</v>
      </c>
      <c r="D33" s="39">
        <v>17.45</v>
      </c>
      <c r="E33" s="39">
        <v>18.54</v>
      </c>
      <c r="F33" s="39">
        <f t="shared" si="13"/>
        <v>217.99999999999997</v>
      </c>
      <c r="G33" s="39">
        <f t="shared" si="14"/>
        <v>3490</v>
      </c>
      <c r="H33" s="177">
        <f t="shared" si="15"/>
        <v>6.246418338108882E-2</v>
      </c>
      <c r="I33" s="39"/>
      <c r="J33" s="39">
        <f t="shared" si="16"/>
        <v>217.99999999999997</v>
      </c>
      <c r="K33" s="39"/>
      <c r="L33" s="153"/>
      <c r="O33" s="79">
        <v>0.98</v>
      </c>
      <c r="P33" s="79">
        <f t="shared" si="12"/>
        <v>9.1532</v>
      </c>
      <c r="W33" s="132"/>
    </row>
    <row r="34" spans="1:23" x14ac:dyDescent="0.25">
      <c r="B34" s="148">
        <v>43117</v>
      </c>
      <c r="C34" s="10">
        <v>200</v>
      </c>
      <c r="D34" s="39">
        <v>17.45</v>
      </c>
      <c r="E34" s="39">
        <v>17.350000000000001</v>
      </c>
      <c r="F34" s="39">
        <f t="shared" si="13"/>
        <v>-19.999999999999574</v>
      </c>
      <c r="G34" s="39">
        <f t="shared" si="14"/>
        <v>3490</v>
      </c>
      <c r="H34" s="177">
        <f t="shared" si="15"/>
        <v>-5.730659025787844E-3</v>
      </c>
      <c r="I34" s="39"/>
      <c r="J34" s="39">
        <f t="shared" si="16"/>
        <v>-19.999999999999574</v>
      </c>
      <c r="K34" s="39"/>
      <c r="L34" s="153"/>
      <c r="O34" s="79">
        <v>0.97</v>
      </c>
      <c r="P34" s="79">
        <f t="shared" si="12"/>
        <v>9.0597999999999992</v>
      </c>
      <c r="W34" s="132"/>
    </row>
    <row r="35" spans="1:23" x14ac:dyDescent="0.25">
      <c r="B35" s="148">
        <v>43124</v>
      </c>
      <c r="C35" s="10">
        <v>200</v>
      </c>
      <c r="D35" s="39">
        <v>17.45</v>
      </c>
      <c r="E35" s="39">
        <v>16.440000000000001</v>
      </c>
      <c r="F35" s="39">
        <f t="shared" si="13"/>
        <v>-201.9999999999996</v>
      </c>
      <c r="G35" s="39">
        <f t="shared" si="14"/>
        <v>3490</v>
      </c>
      <c r="H35" s="177">
        <f t="shared" si="15"/>
        <v>-5.7879656160458343E-2</v>
      </c>
      <c r="I35" s="39"/>
      <c r="J35" s="39">
        <f t="shared" si="16"/>
        <v>-201.9999999999996</v>
      </c>
      <c r="K35" s="39"/>
      <c r="L35" s="153"/>
      <c r="O35" s="79">
        <v>0.96</v>
      </c>
      <c r="P35" s="79">
        <f t="shared" si="12"/>
        <v>8.9664000000000001</v>
      </c>
      <c r="W35" s="132"/>
    </row>
    <row r="36" spans="1:23" x14ac:dyDescent="0.25">
      <c r="B36" s="148">
        <v>43178</v>
      </c>
      <c r="C36" s="7">
        <v>400</v>
      </c>
      <c r="D36" s="43">
        <v>15.74</v>
      </c>
      <c r="E36" s="39">
        <v>14.07</v>
      </c>
      <c r="F36" s="39">
        <f t="shared" si="13"/>
        <v>-668</v>
      </c>
      <c r="G36" s="39">
        <f t="shared" si="14"/>
        <v>6296</v>
      </c>
      <c r="H36" s="177">
        <f t="shared" si="15"/>
        <v>-0.10609911054637865</v>
      </c>
      <c r="I36" s="39"/>
      <c r="J36" s="39">
        <f t="shared" si="16"/>
        <v>-668</v>
      </c>
      <c r="K36" s="39"/>
      <c r="L36" s="153"/>
      <c r="O36" s="79">
        <v>0.95</v>
      </c>
      <c r="P36" s="79">
        <f t="shared" si="12"/>
        <v>8.8729999999999993</v>
      </c>
      <c r="W36" s="132"/>
    </row>
    <row r="37" spans="1:23" x14ac:dyDescent="0.25">
      <c r="B37" s="148">
        <v>43184</v>
      </c>
      <c r="C37" s="10">
        <v>400</v>
      </c>
      <c r="D37" s="39">
        <v>15.74</v>
      </c>
      <c r="E37" s="39">
        <v>13.07</v>
      </c>
      <c r="F37" s="39">
        <f t="shared" si="13"/>
        <v>-1068</v>
      </c>
      <c r="G37" s="39">
        <f t="shared" si="14"/>
        <v>6296</v>
      </c>
      <c r="H37" s="177">
        <f t="shared" si="15"/>
        <v>-0.16963151207115629</v>
      </c>
      <c r="I37" s="39"/>
      <c r="J37" s="39">
        <f t="shared" si="16"/>
        <v>-1068</v>
      </c>
      <c r="K37" s="39"/>
      <c r="L37" s="153"/>
      <c r="O37" s="79">
        <v>0.94</v>
      </c>
      <c r="P37" s="79">
        <f t="shared" si="12"/>
        <v>8.7795999999999985</v>
      </c>
      <c r="W37" s="132"/>
    </row>
    <row r="38" spans="1:23" x14ac:dyDescent="0.25">
      <c r="A38">
        <v>200</v>
      </c>
      <c r="B38" s="148">
        <v>43185</v>
      </c>
      <c r="C38" s="10">
        <v>400</v>
      </c>
      <c r="D38" s="39">
        <v>15.74</v>
      </c>
      <c r="E38" s="39">
        <v>12.89</v>
      </c>
      <c r="F38" s="39">
        <f t="shared" si="13"/>
        <v>-1139.9999999999998</v>
      </c>
      <c r="G38" s="39">
        <f t="shared" si="14"/>
        <v>6296</v>
      </c>
      <c r="H38" s="177">
        <f t="shared" si="15"/>
        <v>-0.18106734434561625</v>
      </c>
      <c r="I38" s="39"/>
      <c r="J38" s="39">
        <f t="shared" si="16"/>
        <v>-1139.9999999999998</v>
      </c>
      <c r="K38" s="39"/>
      <c r="L38" s="153"/>
      <c r="O38" s="79">
        <v>0.93</v>
      </c>
      <c r="P38" s="79">
        <f t="shared" si="12"/>
        <v>8.6861999999999995</v>
      </c>
      <c r="W38" s="132"/>
    </row>
    <row r="39" spans="1:23" x14ac:dyDescent="0.25">
      <c r="A39" s="29"/>
      <c r="B39" s="148">
        <v>43186</v>
      </c>
      <c r="C39" s="10">
        <v>400</v>
      </c>
      <c r="D39" s="39">
        <v>15.74</v>
      </c>
      <c r="E39" s="39">
        <v>13.44</v>
      </c>
      <c r="F39" s="39">
        <f t="shared" ref="F39:F53" si="17">C39*(E39-D39)</f>
        <v>-920.00000000000023</v>
      </c>
      <c r="G39" s="39">
        <f t="shared" ref="G39:G53" si="18">D39*C39</f>
        <v>6296</v>
      </c>
      <c r="H39" s="177">
        <f t="shared" ref="H39:H53" si="19">(E39-D39)/D39</f>
        <v>-0.1461245235069886</v>
      </c>
      <c r="I39" s="39"/>
      <c r="J39" s="39">
        <f t="shared" si="16"/>
        <v>-920.00000000000023</v>
      </c>
      <c r="K39" s="39"/>
      <c r="L39" s="153"/>
      <c r="O39" s="79">
        <v>0.92</v>
      </c>
      <c r="P39" s="79">
        <f t="shared" si="12"/>
        <v>8.5928000000000004</v>
      </c>
      <c r="W39" s="132"/>
    </row>
    <row r="40" spans="1:23" x14ac:dyDescent="0.25">
      <c r="A40">
        <v>250</v>
      </c>
      <c r="B40" s="148">
        <v>43210</v>
      </c>
      <c r="C40" s="10">
        <v>250</v>
      </c>
      <c r="D40" s="39">
        <v>16.304200000000002</v>
      </c>
      <c r="E40" s="39">
        <v>14.8</v>
      </c>
      <c r="F40" s="39">
        <f t="shared" si="17"/>
        <v>-376.05000000000024</v>
      </c>
      <c r="G40" s="39">
        <f t="shared" si="18"/>
        <v>4076.05</v>
      </c>
      <c r="H40" s="177">
        <f t="shared" si="19"/>
        <v>-9.2258436476490763E-2</v>
      </c>
      <c r="I40" s="39"/>
      <c r="J40" s="39">
        <f t="shared" si="16"/>
        <v>-376.05000000000024</v>
      </c>
      <c r="K40" s="39"/>
      <c r="L40" s="153"/>
      <c r="O40" s="79">
        <v>0.91</v>
      </c>
      <c r="P40" s="79">
        <f t="shared" si="12"/>
        <v>8.4993999999999996</v>
      </c>
      <c r="W40" s="132"/>
    </row>
    <row r="41" spans="1:23" x14ac:dyDescent="0.25">
      <c r="A41">
        <v>150</v>
      </c>
      <c r="B41" s="148">
        <v>43236</v>
      </c>
      <c r="C41" s="10">
        <v>150</v>
      </c>
      <c r="D41" s="39">
        <v>16.953900000000001</v>
      </c>
      <c r="E41" s="39">
        <v>15.03</v>
      </c>
      <c r="F41" s="39">
        <f t="shared" si="17"/>
        <v>-288.58500000000021</v>
      </c>
      <c r="G41" s="39">
        <f t="shared" si="18"/>
        <v>2543.085</v>
      </c>
      <c r="H41" s="177">
        <f t="shared" si="19"/>
        <v>-0.11347831472404588</v>
      </c>
      <c r="I41" s="39"/>
      <c r="J41" s="39">
        <f t="shared" si="16"/>
        <v>-288.58500000000021</v>
      </c>
      <c r="K41" s="39"/>
      <c r="L41" s="647">
        <v>15.82</v>
      </c>
      <c r="O41" s="79">
        <v>0.9</v>
      </c>
      <c r="P41" s="79">
        <f t="shared" si="12"/>
        <v>8.4060000000000006</v>
      </c>
      <c r="Q41" s="2"/>
      <c r="W41" s="132"/>
    </row>
    <row r="42" spans="1:23" x14ac:dyDescent="0.25">
      <c r="A42">
        <v>150</v>
      </c>
      <c r="B42" s="148">
        <v>43243</v>
      </c>
      <c r="C42" s="10">
        <v>300</v>
      </c>
      <c r="D42" s="39">
        <v>15.571899999999999</v>
      </c>
      <c r="E42" s="39">
        <v>14.18</v>
      </c>
      <c r="F42" s="39">
        <f t="shared" si="17"/>
        <v>-417.56999999999994</v>
      </c>
      <c r="G42" s="39">
        <f t="shared" si="18"/>
        <v>4671.57</v>
      </c>
      <c r="H42" s="177">
        <f t="shared" si="19"/>
        <v>-8.9385367232001217E-2</v>
      </c>
      <c r="I42" s="39"/>
      <c r="J42" s="39">
        <f t="shared" si="16"/>
        <v>-417.56999999999994</v>
      </c>
      <c r="K42" s="39"/>
      <c r="L42" s="39"/>
      <c r="Q42" s="2"/>
      <c r="W42" s="132"/>
    </row>
    <row r="43" spans="1:23" x14ac:dyDescent="0.25">
      <c r="A43">
        <v>150</v>
      </c>
      <c r="B43" s="148">
        <v>43266</v>
      </c>
      <c r="C43" s="7">
        <v>400</v>
      </c>
      <c r="D43" s="43">
        <v>15.013999999999999</v>
      </c>
      <c r="E43" s="39">
        <v>13.3</v>
      </c>
      <c r="F43" s="39">
        <f t="shared" si="17"/>
        <v>-685.59999999999945</v>
      </c>
      <c r="G43" s="39">
        <f t="shared" si="18"/>
        <v>6005.5999999999995</v>
      </c>
      <c r="H43" s="177">
        <f t="shared" si="19"/>
        <v>-0.11416011722392425</v>
      </c>
      <c r="I43" s="39"/>
      <c r="J43" s="39">
        <f t="shared" si="16"/>
        <v>-685.59999999999945</v>
      </c>
      <c r="K43" s="39"/>
      <c r="L43" s="39"/>
      <c r="Q43" s="2"/>
      <c r="W43" s="132"/>
    </row>
    <row r="44" spans="1:23" x14ac:dyDescent="0.25">
      <c r="A44">
        <v>200</v>
      </c>
      <c r="B44" s="148">
        <v>43287</v>
      </c>
      <c r="C44" s="10">
        <v>300</v>
      </c>
      <c r="D44" s="39">
        <v>15.418699999999999</v>
      </c>
      <c r="E44" s="39">
        <v>13.8</v>
      </c>
      <c r="F44" s="39">
        <f t="shared" si="17"/>
        <v>-485.60999999999962</v>
      </c>
      <c r="G44" s="39">
        <f t="shared" si="18"/>
        <v>4625.6099999999997</v>
      </c>
      <c r="H44" s="177">
        <f t="shared" si="19"/>
        <v>-0.1049829103620927</v>
      </c>
      <c r="I44" s="39"/>
      <c r="J44" s="39">
        <f t="shared" si="16"/>
        <v>-485.60999999999962</v>
      </c>
      <c r="K44" s="39"/>
      <c r="L44" s="39"/>
      <c r="Q44" s="2"/>
      <c r="W44" s="132"/>
    </row>
    <row r="45" spans="1:23" x14ac:dyDescent="0.25">
      <c r="A45">
        <v>300</v>
      </c>
      <c r="B45" s="148">
        <v>43301</v>
      </c>
      <c r="C45" s="7">
        <v>400</v>
      </c>
      <c r="D45" s="43">
        <v>14.834</v>
      </c>
      <c r="E45" s="39">
        <v>13.08</v>
      </c>
      <c r="F45" s="39">
        <f t="shared" si="17"/>
        <v>-701.5999999999998</v>
      </c>
      <c r="G45" s="39">
        <f t="shared" si="18"/>
        <v>5933.5999999999995</v>
      </c>
      <c r="H45" s="177">
        <f t="shared" si="19"/>
        <v>-0.11824187676958337</v>
      </c>
      <c r="I45" s="39"/>
      <c r="J45" s="39">
        <f t="shared" si="16"/>
        <v>-701.5999999999998</v>
      </c>
      <c r="K45" s="39"/>
      <c r="L45" s="39">
        <v>13.79</v>
      </c>
      <c r="Q45" s="2"/>
      <c r="W45" s="132"/>
    </row>
    <row r="46" spans="1:23" x14ac:dyDescent="0.25">
      <c r="A46">
        <v>300</v>
      </c>
      <c r="B46" s="148">
        <v>43305</v>
      </c>
      <c r="C46" s="7">
        <v>400</v>
      </c>
      <c r="D46" s="43">
        <v>14.744</v>
      </c>
      <c r="E46" s="39">
        <v>13.12</v>
      </c>
      <c r="F46" s="39">
        <f t="shared" si="17"/>
        <v>-649.60000000000025</v>
      </c>
      <c r="G46" s="39">
        <f t="shared" si="18"/>
        <v>5897.6</v>
      </c>
      <c r="H46" s="177">
        <f t="shared" si="19"/>
        <v>-0.11014650027129684</v>
      </c>
      <c r="I46" s="39">
        <v>14</v>
      </c>
      <c r="J46" s="39">
        <f t="shared" si="16"/>
        <v>-649.60000000000025</v>
      </c>
      <c r="K46" s="39" t="s">
        <v>184</v>
      </c>
      <c r="L46" s="39">
        <v>13.81</v>
      </c>
      <c r="Q46" s="2"/>
      <c r="W46" s="132"/>
    </row>
    <row r="47" spans="1:23" x14ac:dyDescent="0.25">
      <c r="A47">
        <v>200</v>
      </c>
      <c r="B47" s="148">
        <v>43312</v>
      </c>
      <c r="C47" s="10">
        <v>300</v>
      </c>
      <c r="D47" s="39">
        <v>15.125400000000001</v>
      </c>
      <c r="E47" s="39">
        <v>13.63</v>
      </c>
      <c r="F47" s="39">
        <f t="shared" si="17"/>
        <v>-448.62</v>
      </c>
      <c r="G47" s="39">
        <f t="shared" si="18"/>
        <v>4537.62</v>
      </c>
      <c r="H47" s="177">
        <f t="shared" si="19"/>
        <v>-9.8866806828249165E-2</v>
      </c>
      <c r="I47" s="39">
        <v>15</v>
      </c>
      <c r="J47" s="39">
        <f t="shared" si="16"/>
        <v>-448.62</v>
      </c>
      <c r="K47" s="39"/>
      <c r="L47" s="39">
        <v>14.35</v>
      </c>
      <c r="Q47" s="2"/>
      <c r="W47" s="132"/>
    </row>
    <row r="48" spans="1:23" x14ac:dyDescent="0.25">
      <c r="A48">
        <v>200</v>
      </c>
      <c r="B48" s="148">
        <v>43316</v>
      </c>
      <c r="C48" s="10">
        <v>300</v>
      </c>
      <c r="D48" s="39">
        <v>15.13</v>
      </c>
      <c r="E48" s="39">
        <v>13.14</v>
      </c>
      <c r="F48" s="39">
        <f t="shared" si="17"/>
        <v>-597.00000000000011</v>
      </c>
      <c r="G48" s="39">
        <f t="shared" si="18"/>
        <v>4539</v>
      </c>
      <c r="H48" s="177">
        <f t="shared" si="19"/>
        <v>-0.13152676801057503</v>
      </c>
      <c r="I48" s="39"/>
      <c r="J48" s="39">
        <f t="shared" si="16"/>
        <v>-597.00000000000011</v>
      </c>
      <c r="K48" s="39"/>
      <c r="L48" s="39"/>
      <c r="Q48" s="2"/>
    </row>
    <row r="49" spans="1:17" x14ac:dyDescent="0.25">
      <c r="A49">
        <v>200</v>
      </c>
      <c r="B49" s="148">
        <v>43320</v>
      </c>
      <c r="C49" s="7">
        <v>400</v>
      </c>
      <c r="D49" s="43">
        <v>14.5891</v>
      </c>
      <c r="E49" s="39">
        <v>13.05</v>
      </c>
      <c r="F49" s="39">
        <f t="shared" si="17"/>
        <v>-615.63999999999976</v>
      </c>
      <c r="G49" s="39">
        <f t="shared" si="18"/>
        <v>5835.64</v>
      </c>
      <c r="H49" s="177">
        <f t="shared" si="19"/>
        <v>-0.10549656935657439</v>
      </c>
      <c r="I49" s="39"/>
      <c r="J49" s="39">
        <f t="shared" si="16"/>
        <v>-615.63999999999976</v>
      </c>
      <c r="K49" s="39"/>
      <c r="L49" s="39">
        <v>13.85</v>
      </c>
      <c r="Q49" s="2"/>
    </row>
    <row r="50" spans="1:17" x14ac:dyDescent="0.25">
      <c r="B50" s="148">
        <v>43325</v>
      </c>
      <c r="C50" s="10">
        <v>600</v>
      </c>
      <c r="D50" s="39">
        <v>13.926</v>
      </c>
      <c r="E50" s="39">
        <v>12.45</v>
      </c>
      <c r="F50" s="39">
        <f t="shared" si="17"/>
        <v>-885.60000000000048</v>
      </c>
      <c r="G50" s="39">
        <f t="shared" si="18"/>
        <v>8355.6</v>
      </c>
      <c r="H50" s="177">
        <f t="shared" si="19"/>
        <v>-0.10598879793192595</v>
      </c>
      <c r="I50" s="39"/>
      <c r="J50" s="39">
        <f t="shared" si="16"/>
        <v>-885.60000000000048</v>
      </c>
      <c r="K50" s="39"/>
      <c r="L50" s="39">
        <v>13.11</v>
      </c>
      <c r="Q50" s="2"/>
    </row>
    <row r="51" spans="1:17" x14ac:dyDescent="0.25">
      <c r="B51" s="148">
        <v>43328</v>
      </c>
      <c r="C51" s="10">
        <v>600</v>
      </c>
      <c r="D51" s="39">
        <v>13.926</v>
      </c>
      <c r="E51" s="39">
        <v>12.3</v>
      </c>
      <c r="F51" s="39">
        <f t="shared" si="17"/>
        <v>-975.59999999999968</v>
      </c>
      <c r="G51" s="39">
        <f t="shared" si="18"/>
        <v>8355.6</v>
      </c>
      <c r="H51" s="177">
        <f t="shared" si="19"/>
        <v>-0.11676001723395084</v>
      </c>
      <c r="I51" s="39"/>
      <c r="J51" s="39">
        <f t="shared" si="16"/>
        <v>-975.59999999999968</v>
      </c>
      <c r="K51" s="39"/>
      <c r="L51" s="39">
        <v>12.95</v>
      </c>
      <c r="Q51" s="2"/>
    </row>
    <row r="52" spans="1:17" x14ac:dyDescent="0.25">
      <c r="A52">
        <v>100</v>
      </c>
      <c r="B52" s="148">
        <v>43339</v>
      </c>
      <c r="C52" s="7">
        <v>400</v>
      </c>
      <c r="D52" s="43">
        <v>14.5291</v>
      </c>
      <c r="E52" s="39">
        <v>12.77</v>
      </c>
      <c r="F52" s="39">
        <f t="shared" si="17"/>
        <v>-703.6400000000001</v>
      </c>
      <c r="G52" s="39">
        <f t="shared" si="18"/>
        <v>5811.6399999999994</v>
      </c>
      <c r="H52" s="177">
        <f t="shared" si="19"/>
        <v>-0.12107425786869112</v>
      </c>
      <c r="I52" s="39"/>
      <c r="J52" s="39">
        <f t="shared" si="16"/>
        <v>-703.6400000000001</v>
      </c>
      <c r="K52" s="39"/>
      <c r="L52" s="39">
        <v>13.39</v>
      </c>
      <c r="Q52" s="2"/>
    </row>
    <row r="53" spans="1:17" x14ac:dyDescent="0.25">
      <c r="B53" s="148">
        <v>43341</v>
      </c>
      <c r="C53" s="10">
        <v>400</v>
      </c>
      <c r="D53" s="39">
        <v>14.53</v>
      </c>
      <c r="E53" s="39">
        <v>12.97</v>
      </c>
      <c r="F53" s="39">
        <f t="shared" si="17"/>
        <v>-623.99999999999955</v>
      </c>
      <c r="G53" s="39">
        <f t="shared" si="18"/>
        <v>5812</v>
      </c>
      <c r="H53" s="177">
        <f t="shared" si="19"/>
        <v>-0.10736407432897445</v>
      </c>
      <c r="I53" s="39"/>
      <c r="J53" s="39">
        <f t="shared" si="16"/>
        <v>-623.99999999999955</v>
      </c>
      <c r="K53" s="39"/>
      <c r="L53" s="39">
        <v>13.65</v>
      </c>
      <c r="Q53" s="2"/>
    </row>
    <row r="54" spans="1:17" x14ac:dyDescent="0.25">
      <c r="B54" s="148">
        <v>43363</v>
      </c>
      <c r="C54" s="10">
        <v>400</v>
      </c>
      <c r="D54" s="39">
        <v>14.53</v>
      </c>
      <c r="E54" s="39">
        <v>12.46</v>
      </c>
      <c r="F54" s="39">
        <f t="shared" ref="F54:F66" si="20">C54*(E54-D54)</f>
        <v>-827.99999999999943</v>
      </c>
      <c r="G54" s="39">
        <f t="shared" ref="G54:G66" si="21">D54*C54</f>
        <v>5812</v>
      </c>
      <c r="H54" s="177">
        <f t="shared" ref="H54:H66" si="22">(E54-D54)/D54</f>
        <v>-0.14246386785960072</v>
      </c>
      <c r="I54" s="39"/>
      <c r="J54" s="39">
        <f t="shared" si="16"/>
        <v>-827.99999999999943</v>
      </c>
      <c r="K54" s="39"/>
      <c r="L54" s="39">
        <v>13.12</v>
      </c>
    </row>
    <row r="55" spans="1:17" x14ac:dyDescent="0.25">
      <c r="B55" s="148">
        <v>43364</v>
      </c>
      <c r="C55" s="10">
        <v>400</v>
      </c>
      <c r="D55" s="39">
        <v>14.53</v>
      </c>
      <c r="E55" s="39">
        <v>12.17</v>
      </c>
      <c r="F55" s="39">
        <f t="shared" si="20"/>
        <v>-943.99999999999977</v>
      </c>
      <c r="G55" s="39">
        <f t="shared" si="21"/>
        <v>5812</v>
      </c>
      <c r="H55" s="177">
        <f t="shared" si="22"/>
        <v>-0.16242257398485888</v>
      </c>
      <c r="I55" s="39"/>
      <c r="J55" s="39">
        <f t="shared" si="16"/>
        <v>-943.99999999999977</v>
      </c>
      <c r="K55" s="39"/>
      <c r="L55" s="39"/>
    </row>
    <row r="56" spans="1:17" x14ac:dyDescent="0.25">
      <c r="A56">
        <v>400</v>
      </c>
      <c r="B56" s="148">
        <v>43367</v>
      </c>
      <c r="C56" s="10">
        <v>600</v>
      </c>
      <c r="D56" s="39">
        <v>13.6028</v>
      </c>
      <c r="E56" s="39">
        <v>11.74</v>
      </c>
      <c r="F56" s="39">
        <f t="shared" si="20"/>
        <v>-1117.68</v>
      </c>
      <c r="G56" s="39">
        <f t="shared" si="21"/>
        <v>8161.68</v>
      </c>
      <c r="H56" s="177">
        <f t="shared" si="22"/>
        <v>-0.13694239421295615</v>
      </c>
      <c r="I56" s="39"/>
      <c r="J56" s="39">
        <f t="shared" si="16"/>
        <v>-1117.68</v>
      </c>
      <c r="K56" s="39"/>
      <c r="L56" s="39">
        <v>12.36</v>
      </c>
    </row>
    <row r="57" spans="1:17" x14ac:dyDescent="0.25">
      <c r="A57">
        <v>200</v>
      </c>
      <c r="B57" s="148">
        <v>43374</v>
      </c>
      <c r="C57" s="7">
        <v>400</v>
      </c>
      <c r="D57" s="43">
        <v>13.904199999999999</v>
      </c>
      <c r="E57" s="39">
        <v>12.09</v>
      </c>
      <c r="F57" s="39">
        <f t="shared" si="20"/>
        <v>-725.67999999999984</v>
      </c>
      <c r="G57" s="39">
        <f t="shared" si="21"/>
        <v>5561.6799999999994</v>
      </c>
      <c r="H57" s="177">
        <f t="shared" si="22"/>
        <v>-0.13047856043497646</v>
      </c>
      <c r="I57" s="39"/>
      <c r="J57" s="39">
        <f t="shared" si="16"/>
        <v>-725.67999999999984</v>
      </c>
      <c r="K57" s="39"/>
      <c r="L57" s="39">
        <v>12.73</v>
      </c>
    </row>
    <row r="58" spans="1:17" x14ac:dyDescent="0.25">
      <c r="A58">
        <v>100</v>
      </c>
      <c r="B58" s="148">
        <v>43381</v>
      </c>
      <c r="C58" s="10">
        <v>300</v>
      </c>
      <c r="D58" s="39">
        <v>13.9323</v>
      </c>
      <c r="E58" s="39">
        <v>13.61</v>
      </c>
      <c r="F58" s="39">
        <f t="shared" si="20"/>
        <v>-96.690000000000083</v>
      </c>
      <c r="G58" s="39">
        <f t="shared" si="21"/>
        <v>4179.6899999999996</v>
      </c>
      <c r="H58" s="177">
        <f t="shared" si="22"/>
        <v>-2.313329457447803E-2</v>
      </c>
      <c r="I58" s="39"/>
      <c r="J58" s="39">
        <f t="shared" si="16"/>
        <v>-96.690000000000083</v>
      </c>
      <c r="K58" s="39"/>
      <c r="L58" s="39">
        <v>14.33</v>
      </c>
    </row>
    <row r="59" spans="1:17" x14ac:dyDescent="0.25">
      <c r="A59">
        <v>0</v>
      </c>
      <c r="B59" s="148">
        <v>43382</v>
      </c>
      <c r="C59" s="10">
        <v>200</v>
      </c>
      <c r="D59" s="39">
        <v>14.0486</v>
      </c>
      <c r="E59" s="39">
        <v>13.55</v>
      </c>
      <c r="F59" s="39">
        <f t="shared" si="20"/>
        <v>-99.719999999999942</v>
      </c>
      <c r="G59" s="39">
        <f t="shared" si="21"/>
        <v>2809.7200000000003</v>
      </c>
      <c r="H59" s="177">
        <f t="shared" si="22"/>
        <v>-3.5491080961803999E-2</v>
      </c>
      <c r="I59" s="39"/>
      <c r="J59" s="39">
        <f t="shared" si="16"/>
        <v>-99.719999999999942</v>
      </c>
      <c r="K59" s="39"/>
      <c r="L59" s="39">
        <v>14.26</v>
      </c>
    </row>
    <row r="60" spans="1:17" x14ac:dyDescent="0.25">
      <c r="A60" s="4">
        <v>200</v>
      </c>
      <c r="B60" s="148">
        <v>43398</v>
      </c>
      <c r="C60" s="10">
        <v>200</v>
      </c>
      <c r="D60" s="39">
        <v>13.8086</v>
      </c>
      <c r="E60" s="39">
        <v>11.8</v>
      </c>
      <c r="F60" s="39">
        <f t="shared" si="20"/>
        <v>-401.71999999999991</v>
      </c>
      <c r="G60" s="39">
        <f t="shared" si="21"/>
        <v>2761.7200000000003</v>
      </c>
      <c r="H60" s="177">
        <f t="shared" si="22"/>
        <v>-0.14546007560505769</v>
      </c>
      <c r="I60" s="39"/>
      <c r="J60" s="39">
        <f t="shared" si="16"/>
        <v>-401.71999999999991</v>
      </c>
      <c r="K60" s="39"/>
      <c r="L60" s="39">
        <v>12.81</v>
      </c>
    </row>
    <row r="61" spans="1:17" x14ac:dyDescent="0.25">
      <c r="A61" s="4">
        <v>200</v>
      </c>
      <c r="B61" s="148">
        <v>43402</v>
      </c>
      <c r="C61" s="10">
        <v>200</v>
      </c>
      <c r="D61" s="39">
        <v>13.81</v>
      </c>
      <c r="E61" s="39">
        <v>11.16</v>
      </c>
      <c r="F61" s="39">
        <f t="shared" si="20"/>
        <v>-530.00000000000011</v>
      </c>
      <c r="G61" s="39">
        <f t="shared" si="21"/>
        <v>2762</v>
      </c>
      <c r="H61" s="177">
        <f t="shared" si="22"/>
        <v>-0.19188993482983346</v>
      </c>
      <c r="I61" s="39"/>
      <c r="J61" s="39">
        <f t="shared" si="16"/>
        <v>-530.00000000000011</v>
      </c>
      <c r="K61" s="39"/>
      <c r="L61" s="39">
        <v>11.75</v>
      </c>
    </row>
    <row r="62" spans="1:17" x14ac:dyDescent="0.25">
      <c r="A62" s="4">
        <v>200</v>
      </c>
      <c r="B62" s="148">
        <v>43403</v>
      </c>
      <c r="C62" s="7">
        <v>400</v>
      </c>
      <c r="D62" s="43">
        <v>12.004300000000001</v>
      </c>
      <c r="E62" s="39">
        <v>10.199999999999999</v>
      </c>
      <c r="F62" s="39">
        <f t="shared" si="20"/>
        <v>-721.72000000000048</v>
      </c>
      <c r="G62" s="39">
        <f t="shared" si="21"/>
        <v>4801.72</v>
      </c>
      <c r="H62" s="177">
        <f t="shared" si="22"/>
        <v>-0.15030447423006765</v>
      </c>
      <c r="I62" s="39"/>
      <c r="J62" s="39">
        <f t="shared" si="16"/>
        <v>-721.72000000000048</v>
      </c>
      <c r="K62" s="39"/>
      <c r="L62" s="39">
        <v>10.74</v>
      </c>
    </row>
    <row r="63" spans="1:17" x14ac:dyDescent="0.25">
      <c r="A63" s="4">
        <v>200</v>
      </c>
      <c r="B63" s="148">
        <v>43407</v>
      </c>
      <c r="C63" s="10">
        <v>400</v>
      </c>
      <c r="D63" s="39">
        <v>12</v>
      </c>
      <c r="E63" s="39">
        <v>9.2899999999999991</v>
      </c>
      <c r="F63" s="39">
        <f t="shared" si="20"/>
        <v>-1084.0000000000005</v>
      </c>
      <c r="G63" s="39">
        <f t="shared" si="21"/>
        <v>4800</v>
      </c>
      <c r="H63" s="177">
        <f t="shared" si="22"/>
        <v>-0.22583333333333341</v>
      </c>
      <c r="I63" s="39"/>
      <c r="J63" s="39">
        <f t="shared" si="16"/>
        <v>-1084.0000000000005</v>
      </c>
      <c r="K63" s="39"/>
      <c r="L63" s="39">
        <v>9.7799999999999994</v>
      </c>
    </row>
    <row r="64" spans="1:17" x14ac:dyDescent="0.25">
      <c r="A64" s="4"/>
      <c r="B64" s="148">
        <v>43416</v>
      </c>
      <c r="C64" s="10">
        <v>400</v>
      </c>
      <c r="D64" s="39">
        <v>12</v>
      </c>
      <c r="E64" s="39">
        <v>7.99</v>
      </c>
      <c r="F64" s="39">
        <f t="shared" si="20"/>
        <v>-1604</v>
      </c>
      <c r="G64" s="39">
        <f t="shared" si="21"/>
        <v>4800</v>
      </c>
      <c r="H64" s="177">
        <f t="shared" si="22"/>
        <v>-0.33416666666666667</v>
      </c>
      <c r="I64" s="39"/>
      <c r="J64" s="39">
        <f t="shared" si="16"/>
        <v>-1604</v>
      </c>
      <c r="K64" s="39"/>
      <c r="L64" s="39"/>
    </row>
    <row r="65" spans="1:13" x14ac:dyDescent="0.25">
      <c r="A65" s="4">
        <v>200</v>
      </c>
      <c r="B65" s="148">
        <v>43420</v>
      </c>
      <c r="C65" s="354">
        <v>800</v>
      </c>
      <c r="D65" s="355">
        <v>9.8772000000000002</v>
      </c>
      <c r="E65" s="39">
        <v>8.02</v>
      </c>
      <c r="F65" s="39">
        <f t="shared" si="20"/>
        <v>-1485.7600000000004</v>
      </c>
      <c r="G65" s="39">
        <f t="shared" si="21"/>
        <v>7901.76</v>
      </c>
      <c r="H65" s="177">
        <f t="shared" si="22"/>
        <v>-0.1880289960717613</v>
      </c>
      <c r="I65" s="39"/>
      <c r="J65" s="39">
        <f t="shared" si="16"/>
        <v>-1485.7600000000004</v>
      </c>
      <c r="K65" s="39"/>
      <c r="L65" s="39">
        <v>8.44</v>
      </c>
    </row>
    <row r="66" spans="1:13" x14ac:dyDescent="0.25">
      <c r="A66" s="4">
        <v>400</v>
      </c>
      <c r="B66" s="148">
        <v>43467</v>
      </c>
      <c r="C66" s="7">
        <v>400</v>
      </c>
      <c r="D66" s="43">
        <v>11.6144</v>
      </c>
      <c r="E66" s="39">
        <v>8.0500000000000007</v>
      </c>
      <c r="F66" s="39">
        <f t="shared" si="20"/>
        <v>-1425.7599999999998</v>
      </c>
      <c r="G66" s="39">
        <f t="shared" si="21"/>
        <v>4645.76</v>
      </c>
      <c r="H66" s="177">
        <f t="shared" si="22"/>
        <v>-0.30689488910318219</v>
      </c>
      <c r="I66" s="39">
        <v>11</v>
      </c>
      <c r="J66" s="39">
        <f t="shared" si="16"/>
        <v>-1425.7599999999998</v>
      </c>
      <c r="K66" s="39"/>
      <c r="L66" s="39">
        <v>8.4700000000000006</v>
      </c>
    </row>
    <row r="67" spans="1:13" x14ac:dyDescent="0.25">
      <c r="A67" s="4"/>
      <c r="B67" s="148">
        <v>43472</v>
      </c>
      <c r="C67" s="10">
        <v>0</v>
      </c>
      <c r="D67" s="39">
        <v>11.61</v>
      </c>
      <c r="E67" s="39">
        <v>8.74</v>
      </c>
      <c r="F67" s="39"/>
      <c r="G67" s="39"/>
      <c r="H67" s="177"/>
      <c r="I67" s="39"/>
      <c r="J67" s="39">
        <f t="shared" si="16"/>
        <v>0</v>
      </c>
      <c r="K67" s="39"/>
      <c r="L67" s="39">
        <v>9.1999999999999993</v>
      </c>
    </row>
    <row r="68" spans="1:13" x14ac:dyDescent="0.25">
      <c r="A68" s="4"/>
      <c r="B68" s="148">
        <v>43490</v>
      </c>
      <c r="C68" s="10">
        <v>0</v>
      </c>
      <c r="D68" s="39">
        <v>11.61</v>
      </c>
      <c r="E68" s="39">
        <v>9.16</v>
      </c>
      <c r="F68" s="39"/>
      <c r="G68" s="39"/>
      <c r="H68" s="177"/>
      <c r="I68" s="39"/>
      <c r="J68" s="39">
        <f t="shared" si="16"/>
        <v>0</v>
      </c>
      <c r="K68" s="39"/>
      <c r="L68" s="39"/>
    </row>
    <row r="69" spans="1:13" x14ac:dyDescent="0.25">
      <c r="A69" s="4"/>
      <c r="B69" s="148">
        <v>43702</v>
      </c>
      <c r="C69" s="10">
        <v>500</v>
      </c>
      <c r="D69" s="39">
        <v>10.068</v>
      </c>
      <c r="E69" s="39">
        <v>7.97</v>
      </c>
      <c r="F69" s="39">
        <f>C69*(E69-D69)</f>
        <v>-1049</v>
      </c>
      <c r="G69" s="39">
        <f t="shared" ref="G69" si="23">D69*C69</f>
        <v>5034</v>
      </c>
      <c r="H69" s="177">
        <f t="shared" ref="H69" si="24">(E69-D69)/D69</f>
        <v>-0.2083829956297179</v>
      </c>
      <c r="I69" s="39"/>
      <c r="J69" s="39">
        <f t="shared" si="16"/>
        <v>-1049</v>
      </c>
      <c r="K69" s="39"/>
      <c r="L69" s="39"/>
    </row>
    <row r="70" spans="1:13" x14ac:dyDescent="0.25">
      <c r="A70" s="4"/>
      <c r="B70" s="148">
        <v>43727</v>
      </c>
      <c r="C70" s="10">
        <v>500</v>
      </c>
      <c r="D70" s="39">
        <v>10.07</v>
      </c>
      <c r="E70" s="39">
        <v>9.42</v>
      </c>
      <c r="F70" s="39">
        <f>C70*(E70-D70)</f>
        <v>-325.00000000000017</v>
      </c>
      <c r="G70" s="39">
        <f t="shared" ref="G70" si="25">D70*C70</f>
        <v>5035</v>
      </c>
      <c r="H70" s="177">
        <f t="shared" ref="H70" si="26">(E70-D70)/D70</f>
        <v>-6.4548162859980177E-2</v>
      </c>
      <c r="I70" s="39"/>
      <c r="J70" s="39">
        <f t="shared" si="16"/>
        <v>-325.00000000000017</v>
      </c>
      <c r="K70" s="39"/>
      <c r="L70" s="39"/>
    </row>
    <row r="71" spans="1:13" x14ac:dyDescent="0.25">
      <c r="A71" s="4"/>
      <c r="B71" s="148">
        <v>43731</v>
      </c>
      <c r="C71" s="10">
        <v>0</v>
      </c>
      <c r="D71" s="39">
        <v>10.07</v>
      </c>
      <c r="E71" s="39">
        <v>9.35</v>
      </c>
      <c r="F71" s="39">
        <f>C71*(E71-D71)</f>
        <v>0</v>
      </c>
      <c r="G71" s="39">
        <f t="shared" ref="G71" si="27">D71*C71</f>
        <v>0</v>
      </c>
      <c r="H71" s="177">
        <f t="shared" ref="H71" si="28">(E71-D71)/D71</f>
        <v>-7.149950347567037E-2</v>
      </c>
      <c r="I71" s="39"/>
      <c r="J71" s="39">
        <v>-358.91</v>
      </c>
      <c r="K71" s="39"/>
      <c r="L71" s="39"/>
    </row>
    <row r="72" spans="1:13" x14ac:dyDescent="0.25">
      <c r="A72" s="4"/>
      <c r="B72" s="148">
        <v>43765</v>
      </c>
      <c r="C72" s="10">
        <v>0</v>
      </c>
      <c r="D72" s="39"/>
      <c r="E72" s="39"/>
      <c r="F72" s="39"/>
      <c r="G72" s="39"/>
      <c r="H72" s="177"/>
      <c r="I72" s="39"/>
      <c r="J72" s="39">
        <v>-353.91</v>
      </c>
      <c r="K72" s="39"/>
      <c r="L72" s="39"/>
    </row>
    <row r="73" spans="1:13" x14ac:dyDescent="0.25">
      <c r="A73" s="4"/>
      <c r="B73" s="148"/>
      <c r="C73" s="10"/>
      <c r="D73" s="39"/>
      <c r="E73" s="39"/>
      <c r="F73" s="39"/>
      <c r="G73" s="39"/>
      <c r="H73" s="177"/>
      <c r="I73" s="39"/>
      <c r="J73" s="39"/>
      <c r="K73" s="39"/>
      <c r="L73" s="39"/>
    </row>
    <row r="74" spans="1:13" x14ac:dyDescent="0.25">
      <c r="A74" s="4"/>
      <c r="B74" s="148"/>
      <c r="C74" s="10"/>
      <c r="D74" s="39"/>
      <c r="E74" s="39"/>
      <c r="F74" s="39"/>
      <c r="G74" s="39"/>
      <c r="H74" s="177"/>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5" t="s">
        <v>1</v>
      </c>
      <c r="B77" s="435" t="s">
        <v>2</v>
      </c>
      <c r="C77" s="435" t="s">
        <v>4</v>
      </c>
      <c r="D77" s="436" t="s">
        <v>5</v>
      </c>
      <c r="E77" s="436" t="s">
        <v>94</v>
      </c>
      <c r="F77" s="436" t="s">
        <v>60</v>
      </c>
      <c r="G77" s="435" t="s">
        <v>3</v>
      </c>
      <c r="H77" s="435" t="s">
        <v>6</v>
      </c>
      <c r="I77" s="436" t="s">
        <v>7</v>
      </c>
      <c r="J77" s="436" t="s">
        <v>95</v>
      </c>
      <c r="K77" s="436" t="s">
        <v>61</v>
      </c>
      <c r="L77" s="435" t="s">
        <v>37</v>
      </c>
      <c r="M77" s="435" t="s">
        <v>38</v>
      </c>
    </row>
    <row r="78" spans="1:13" x14ac:dyDescent="0.25">
      <c r="A78" s="437" t="s">
        <v>757</v>
      </c>
      <c r="B78" s="421"/>
      <c r="C78" s="422"/>
      <c r="D78" s="424"/>
      <c r="E78" s="424"/>
      <c r="F78" s="424"/>
      <c r="G78" s="421"/>
      <c r="H78" s="438"/>
      <c r="I78" s="424"/>
      <c r="J78" s="424"/>
      <c r="K78" s="424"/>
      <c r="L78" s="421"/>
      <c r="M78" s="424"/>
    </row>
    <row r="79" spans="1:13" x14ac:dyDescent="0.25">
      <c r="A79" s="439" t="s">
        <v>71</v>
      </c>
      <c r="B79" s="421"/>
      <c r="C79" s="422"/>
      <c r="D79" s="424"/>
      <c r="E79" s="424"/>
      <c r="F79" s="424"/>
      <c r="G79" s="421"/>
      <c r="H79" s="438"/>
      <c r="I79" s="424"/>
      <c r="J79" s="424"/>
      <c r="K79" s="424"/>
      <c r="L79" s="422"/>
      <c r="M79" s="422"/>
    </row>
    <row r="80" spans="1:13" x14ac:dyDescent="0.25">
      <c r="A80" s="422"/>
      <c r="B80" s="421"/>
      <c r="C80" s="422"/>
      <c r="D80" s="424"/>
      <c r="E80" s="424"/>
      <c r="F80" s="424"/>
      <c r="G80" s="421"/>
      <c r="H80" s="438"/>
      <c r="I80" s="424"/>
      <c r="J80" s="424"/>
      <c r="K80" s="424"/>
      <c r="L80" s="422"/>
      <c r="M80" s="422"/>
    </row>
    <row r="81" spans="1:13" x14ac:dyDescent="0.25">
      <c r="A81" s="422"/>
      <c r="B81" s="421"/>
      <c r="C81" s="422"/>
      <c r="D81" s="424"/>
      <c r="E81" s="424"/>
      <c r="F81" s="424"/>
      <c r="G81" s="422"/>
      <c r="H81" s="438"/>
      <c r="I81" s="424"/>
      <c r="J81" s="424"/>
      <c r="K81" s="424"/>
      <c r="L81" s="422"/>
      <c r="M81" s="422"/>
    </row>
    <row r="82" spans="1:13" x14ac:dyDescent="0.25">
      <c r="A82" s="422"/>
      <c r="B82" s="421"/>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38"/>
      <c r="I87" s="424"/>
      <c r="J87" s="424"/>
      <c r="K87" s="424"/>
      <c r="L87" s="422"/>
      <c r="M87" s="422"/>
    </row>
    <row r="88" spans="1:13" x14ac:dyDescent="0.25">
      <c r="A88" s="422"/>
      <c r="B88" s="422"/>
      <c r="C88" s="422"/>
      <c r="D88" s="424"/>
      <c r="E88" s="424"/>
      <c r="F88" s="424"/>
      <c r="G88" s="422"/>
      <c r="H88" s="438"/>
      <c r="I88" s="424"/>
      <c r="J88" s="424"/>
      <c r="K88" s="424"/>
      <c r="L88" s="422"/>
      <c r="M88" s="422"/>
    </row>
    <row r="89" spans="1:13" x14ac:dyDescent="0.25">
      <c r="A89" s="422"/>
      <c r="B89" s="422"/>
      <c r="C89" s="422"/>
      <c r="D89" s="424"/>
      <c r="E89" s="424"/>
      <c r="F89" s="424"/>
      <c r="G89" s="422"/>
      <c r="H89" s="438"/>
      <c r="I89" s="424"/>
      <c r="J89" s="424"/>
      <c r="K89" s="424"/>
      <c r="L89" s="422"/>
      <c r="M89" s="422"/>
    </row>
    <row r="90" spans="1:13" x14ac:dyDescent="0.25">
      <c r="A90" s="422"/>
      <c r="B90" s="422"/>
      <c r="C90" s="422"/>
      <c r="D90" s="424"/>
      <c r="E90" s="424"/>
      <c r="F90" s="424"/>
      <c r="G90" s="422"/>
      <c r="H90" s="438"/>
      <c r="I90" s="424"/>
      <c r="J90" s="424"/>
      <c r="K90" s="424"/>
      <c r="L90" s="422"/>
      <c r="M90" s="422"/>
    </row>
    <row r="91" spans="1:13" x14ac:dyDescent="0.25">
      <c r="A91" s="422"/>
      <c r="B91" s="422"/>
      <c r="C91" s="422"/>
      <c r="D91" s="424"/>
      <c r="E91" s="424"/>
      <c r="F91" s="424"/>
      <c r="G91" s="422"/>
      <c r="H91" s="438"/>
      <c r="I91" s="424"/>
      <c r="J91" s="424"/>
      <c r="K91" s="424"/>
      <c r="L91" s="422"/>
      <c r="M91" s="422"/>
    </row>
    <row r="92" spans="1:13" x14ac:dyDescent="0.25">
      <c r="A92" s="422"/>
      <c r="B92" s="422"/>
      <c r="C92" s="422"/>
      <c r="D92" s="424"/>
      <c r="E92" s="424"/>
      <c r="F92" s="424"/>
      <c r="G92" s="422"/>
      <c r="H92" s="438"/>
      <c r="I92" s="424"/>
      <c r="J92" s="424"/>
      <c r="K92" s="424"/>
      <c r="L92" s="422"/>
      <c r="M92" s="422"/>
    </row>
    <row r="93" spans="1:13" x14ac:dyDescent="0.25">
      <c r="A93" s="422"/>
      <c r="B93" s="422"/>
      <c r="C93" s="422"/>
      <c r="D93" s="424"/>
      <c r="E93" s="424"/>
      <c r="F93" s="424"/>
      <c r="G93" s="422"/>
      <c r="H93" s="422"/>
      <c r="I93" s="424"/>
      <c r="J93" s="424"/>
      <c r="K93" s="424"/>
      <c r="L93" s="422"/>
      <c r="M93" s="422"/>
    </row>
    <row r="94" spans="1:13" x14ac:dyDescent="0.25">
      <c r="A94" s="440" t="s">
        <v>81</v>
      </c>
      <c r="B94" s="441"/>
      <c r="C94" s="441">
        <f>SUM(C78:C82)</f>
        <v>0</v>
      </c>
      <c r="D94" s="442"/>
      <c r="E94" s="442"/>
      <c r="F94" s="442">
        <f>SUM(F78:F82)</f>
        <v>0</v>
      </c>
      <c r="G94" s="441"/>
      <c r="H94" s="463">
        <f>SUM(H78:H81)</f>
        <v>0</v>
      </c>
      <c r="I94" s="442"/>
      <c r="J94" s="442"/>
      <c r="K94" s="442">
        <f>SUM(K78:K81)</f>
        <v>0</v>
      </c>
      <c r="L94" s="441"/>
      <c r="M94" s="442">
        <f>SUM(M78:M86)</f>
        <v>0</v>
      </c>
    </row>
    <row r="95" spans="1:13" ht="15.75" thickBot="1" x14ac:dyDescent="0.3">
      <c r="A95" s="443" t="s">
        <v>191</v>
      </c>
      <c r="B95" s="444"/>
      <c r="C95" s="445">
        <f>SumByColor($A$25,C78:C93)</f>
        <v>0</v>
      </c>
      <c r="D95" s="445"/>
      <c r="E95" s="445"/>
      <c r="F95" s="446">
        <f>SumByColor($A$25,F78:F93)</f>
        <v>0</v>
      </c>
      <c r="G95" s="445"/>
      <c r="H95" s="445">
        <f>SumByColor($A$25,H78:H93)</f>
        <v>0</v>
      </c>
      <c r="I95" s="445"/>
      <c r="J95" s="445"/>
      <c r="K95" s="446">
        <f>SumByColor($A$25,K79:K93)</f>
        <v>0</v>
      </c>
      <c r="L95" s="445"/>
      <c r="M95" s="446">
        <f>SumByColor($A$25,M78:M93)</f>
        <v>0</v>
      </c>
    </row>
    <row r="98" spans="1:13" x14ac:dyDescent="0.25">
      <c r="A98" s="293"/>
      <c r="B98" s="409" t="s">
        <v>113</v>
      </c>
      <c r="C98" s="409" t="s">
        <v>145</v>
      </c>
      <c r="D98" s="410" t="s">
        <v>144</v>
      </c>
      <c r="E98" s="411" t="s">
        <v>146</v>
      </c>
      <c r="F98" s="411" t="s">
        <v>65</v>
      </c>
      <c r="G98" s="413" t="s">
        <v>150</v>
      </c>
      <c r="H98" s="413" t="s">
        <v>88</v>
      </c>
      <c r="I98" s="413" t="s">
        <v>153</v>
      </c>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row r="115" spans="1:13" x14ac:dyDescent="0.25">
      <c r="A115" s="293"/>
      <c r="B115" s="292"/>
      <c r="C115" s="293"/>
      <c r="D115" s="294"/>
      <c r="E115" s="294"/>
      <c r="F115" s="294"/>
      <c r="G115" s="294"/>
      <c r="H115" s="295"/>
      <c r="I115" s="294"/>
      <c r="J115" s="294"/>
      <c r="K115" s="294"/>
      <c r="L115" s="293"/>
      <c r="M115" s="293"/>
    </row>
    <row r="116" spans="1:13" x14ac:dyDescent="0.25">
      <c r="A116" s="293"/>
      <c r="B116" s="292"/>
      <c r="C116" s="293"/>
      <c r="D116" s="294"/>
      <c r="E116" s="294"/>
      <c r="F116" s="294"/>
      <c r="G116" s="294"/>
      <c r="H116" s="295"/>
      <c r="I116" s="294"/>
      <c r="J116" s="294"/>
      <c r="K116" s="294"/>
      <c r="L116" s="293"/>
      <c r="M116" s="293"/>
    </row>
    <row r="117" spans="1:13" x14ac:dyDescent="0.25">
      <c r="A117" s="293"/>
      <c r="B117" s="292"/>
      <c r="C117" s="293"/>
      <c r="D117" s="294"/>
      <c r="E117" s="294"/>
      <c r="F117" s="294"/>
      <c r="G117" s="294"/>
      <c r="H117" s="295"/>
      <c r="I117" s="294"/>
      <c r="J117" s="294"/>
      <c r="K117" s="294"/>
      <c r="L117" s="293"/>
      <c r="M117" s="293"/>
    </row>
    <row r="118" spans="1:13" x14ac:dyDescent="0.25">
      <c r="A118" s="293"/>
      <c r="B118" s="292"/>
      <c r="C118" s="293"/>
      <c r="D118" s="294"/>
      <c r="E118" s="294"/>
      <c r="F118" s="294"/>
      <c r="G118" s="294"/>
      <c r="H118" s="295"/>
      <c r="I118" s="294"/>
      <c r="J118" s="294"/>
      <c r="K118" s="294"/>
      <c r="L118" s="293"/>
      <c r="M118" s="293"/>
    </row>
    <row r="119" spans="1:13" x14ac:dyDescent="0.25">
      <c r="A119" s="293"/>
      <c r="B119" s="292"/>
      <c r="C119" s="293"/>
      <c r="D119" s="294"/>
      <c r="E119" s="294"/>
      <c r="F119" s="294"/>
      <c r="G119" s="294"/>
      <c r="H119" s="295"/>
      <c r="I119" s="294"/>
      <c r="J119" s="294"/>
      <c r="K119" s="294"/>
      <c r="L119" s="293"/>
      <c r="M119" s="293"/>
    </row>
    <row r="120" spans="1:13" x14ac:dyDescent="0.25">
      <c r="A120" s="293"/>
      <c r="B120" s="292"/>
      <c r="C120" s="293"/>
      <c r="D120" s="294"/>
      <c r="E120" s="294"/>
      <c r="F120" s="294"/>
      <c r="G120" s="294"/>
      <c r="H120" s="295"/>
      <c r="I120" s="294"/>
      <c r="J120" s="294"/>
      <c r="K120" s="294"/>
      <c r="L120" s="293"/>
      <c r="M120" s="293"/>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79" priority="35">
      <formula>F7&gt;0</formula>
    </cfRule>
    <cfRule type="expression" dxfId="2378" priority="36">
      <formula>F7&lt;0</formula>
    </cfRule>
  </conditionalFormatting>
  <conditionalFormatting sqref="Q8">
    <cfRule type="expression" dxfId="2377" priority="33">
      <formula>Q8&gt;0</formula>
    </cfRule>
    <cfRule type="expression" dxfId="2376" priority="34">
      <formula>Q8&lt;0</formula>
    </cfRule>
  </conditionalFormatting>
  <conditionalFormatting sqref="F31:F36">
    <cfRule type="expression" dxfId="2375" priority="31">
      <formula>F31&gt;0</formula>
    </cfRule>
    <cfRule type="expression" dxfId="2374" priority="32">
      <formula>F31&lt;0</formula>
    </cfRule>
  </conditionalFormatting>
  <conditionalFormatting sqref="H31:H36">
    <cfRule type="expression" dxfId="2373" priority="29">
      <formula>H31&gt;0</formula>
    </cfRule>
    <cfRule type="expression" dxfId="2372" priority="30">
      <formula>H31&lt;0</formula>
    </cfRule>
  </conditionalFormatting>
  <conditionalFormatting sqref="F99:F120">
    <cfRule type="expression" dxfId="2371" priority="27">
      <formula>F99&gt;0</formula>
    </cfRule>
    <cfRule type="expression" dxfId="2370" priority="28">
      <formula>F99&lt;0</formula>
    </cfRule>
  </conditionalFormatting>
  <conditionalFormatting sqref="H99:H120">
    <cfRule type="expression" dxfId="2369" priority="25">
      <formula>H99&gt;0</formula>
    </cfRule>
    <cfRule type="expression" dxfId="2368" priority="26">
      <formula>H99&lt;0</formula>
    </cfRule>
  </conditionalFormatting>
  <conditionalFormatting sqref="Q10">
    <cfRule type="expression" dxfId="2367" priority="23">
      <formula>Q10&gt;0</formula>
    </cfRule>
    <cfRule type="expression" dxfId="2366" priority="24">
      <formula>Q10&lt;0</formula>
    </cfRule>
  </conditionalFormatting>
  <conditionalFormatting sqref="J31:J71">
    <cfRule type="expression" dxfId="2365" priority="21">
      <formula>J31&gt;0</formula>
    </cfRule>
    <cfRule type="expression" dxfId="2364" priority="22">
      <formula>J31&lt;0</formula>
    </cfRule>
  </conditionalFormatting>
  <conditionalFormatting sqref="K31:K44">
    <cfRule type="expression" dxfId="2363" priority="19">
      <formula>K31&gt;0</formula>
    </cfRule>
    <cfRule type="expression" dxfId="2362" priority="20">
      <formula>K31&lt;0</formula>
    </cfRule>
  </conditionalFormatting>
  <conditionalFormatting sqref="L31:L44">
    <cfRule type="expression" dxfId="2361" priority="17">
      <formula>L31&gt;0</formula>
    </cfRule>
    <cfRule type="expression" dxfId="2360"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59" priority="15">
      <formula>F37&gt;0</formula>
    </cfRule>
    <cfRule type="expression" dxfId="2358" priority="16">
      <formula>F37&lt;0</formula>
    </cfRule>
  </conditionalFormatting>
  <conditionalFormatting sqref="H37:H39">
    <cfRule type="expression" dxfId="2357" priority="13">
      <formula>H37&gt;0</formula>
    </cfRule>
    <cfRule type="expression" dxfId="2356" priority="14">
      <formula>H37&lt;0</formula>
    </cfRule>
  </conditionalFormatting>
  <conditionalFormatting sqref="H72 F72">
    <cfRule type="expression" dxfId="2355" priority="7">
      <formula>F72&gt;0</formula>
    </cfRule>
    <cfRule type="expression" dxfId="2354" priority="8">
      <formula>F72&lt;0</formula>
    </cfRule>
  </conditionalFormatting>
  <conditionalFormatting sqref="F69:F71 H69:H71">
    <cfRule type="expression" dxfId="2353" priority="3">
      <formula>F69&gt;0</formula>
    </cfRule>
    <cfRule type="expression" dxfId="2352" priority="4">
      <formula>F69&lt;0</formula>
    </cfRule>
  </conditionalFormatting>
  <conditionalFormatting sqref="J72">
    <cfRule type="expression" dxfId="2351" priority="1">
      <formula>J72&gt;0</formula>
    </cfRule>
    <cfRule type="expression" dxfId="2350"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62.25</v>
      </c>
      <c r="R4" s="420">
        <v>5.4199999999999998E-2</v>
      </c>
      <c r="W4" s="132"/>
    </row>
    <row r="5" spans="1:23" x14ac:dyDescent="0.25">
      <c r="B5" s="70"/>
      <c r="C5" s="4"/>
      <c r="D5" s="3"/>
      <c r="E5" s="3"/>
      <c r="F5" s="3"/>
      <c r="G5" s="70"/>
      <c r="H5" s="159"/>
      <c r="I5" s="3"/>
      <c r="J5" s="3"/>
      <c r="K5" s="3"/>
      <c r="L5" s="4"/>
      <c r="M5" s="4"/>
      <c r="O5" s="11" t="s">
        <v>67</v>
      </c>
      <c r="Q5" s="3">
        <f>Q4*Q2</f>
        <v>6225</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2069.4999999999927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1028.7799999999988</v>
      </c>
      <c r="T8" s="1"/>
      <c r="U8" t="s">
        <v>791</v>
      </c>
      <c r="W8" s="132"/>
    </row>
    <row r="9" spans="1:23" x14ac:dyDescent="0.25">
      <c r="G9" s="4"/>
      <c r="H9" s="159"/>
      <c r="I9" s="3"/>
      <c r="J9" s="3"/>
      <c r="K9" s="3"/>
      <c r="L9" s="4"/>
      <c r="M9" s="4"/>
      <c r="O9" s="11" t="s">
        <v>204</v>
      </c>
      <c r="Q9" s="132">
        <f>IF(Q2=0, 0, Q8/Q6)</f>
        <v>0.1979862284506812</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18.201754385964911</v>
      </c>
      <c r="U13" t="s">
        <v>842</v>
      </c>
      <c r="W13" s="132"/>
    </row>
    <row r="14" spans="1:23" x14ac:dyDescent="0.25">
      <c r="H14" s="68"/>
      <c r="U14" t="s">
        <v>844</v>
      </c>
      <c r="W14" s="132"/>
    </row>
    <row r="15" spans="1:23" x14ac:dyDescent="0.25">
      <c r="H15" s="68"/>
      <c r="W15" s="132"/>
    </row>
    <row r="16" spans="1:23" ht="20.25" thickBot="1" x14ac:dyDescent="0.35">
      <c r="H16" s="68"/>
      <c r="O16" s="892" t="s">
        <v>78</v>
      </c>
      <c r="P16" s="892"/>
      <c r="T16" s="1">
        <v>43151</v>
      </c>
      <c r="U16" t="s">
        <v>82</v>
      </c>
      <c r="W16" s="132"/>
    </row>
    <row r="17" spans="1:23" ht="15.75" thickTop="1" x14ac:dyDescent="0.25">
      <c r="O17" s="79">
        <v>1.1000000000000001</v>
      </c>
      <c r="P17" s="79">
        <f>O17*$Q$4</f>
        <v>68.475000000000009</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67.852500000000006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67.23</v>
      </c>
      <c r="Q19" s="2"/>
      <c r="T19" s="1">
        <v>43228</v>
      </c>
      <c r="U19" t="s">
        <v>82</v>
      </c>
      <c r="W19" s="132"/>
    </row>
    <row r="20" spans="1:23" x14ac:dyDescent="0.25">
      <c r="O20" s="79">
        <v>1.07</v>
      </c>
      <c r="P20" s="79">
        <f t="shared" si="0"/>
        <v>66.607500000000002</v>
      </c>
      <c r="Q20" s="2"/>
      <c r="W20" s="132"/>
    </row>
    <row r="21" spans="1:23" x14ac:dyDescent="0.25">
      <c r="O21" s="79">
        <v>1.06</v>
      </c>
      <c r="P21" s="79">
        <f t="shared" si="0"/>
        <v>65.984999999999999</v>
      </c>
      <c r="Q21" s="2"/>
      <c r="T21" s="1">
        <v>43283</v>
      </c>
      <c r="U21" t="s">
        <v>1118</v>
      </c>
      <c r="W21" s="132"/>
    </row>
    <row r="22" spans="1:23" x14ac:dyDescent="0.25">
      <c r="O22" s="79">
        <v>1.05</v>
      </c>
      <c r="P22" s="79">
        <f t="shared" si="0"/>
        <v>65.362499999999997</v>
      </c>
      <c r="Q22" s="2"/>
      <c r="W22" s="132"/>
    </row>
    <row r="23" spans="1:23" x14ac:dyDescent="0.25">
      <c r="O23" s="79">
        <v>1.04</v>
      </c>
      <c r="P23" s="79">
        <f t="shared" si="0"/>
        <v>64.740000000000009</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64.117500000000007</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63.495000000000005</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62.872500000000002</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62.25</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61.627499999999998</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61.004999999999995</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60.3825</v>
      </c>
      <c r="W30" s="132"/>
    </row>
    <row r="31" spans="1:23" x14ac:dyDescent="0.25">
      <c r="A31" s="4"/>
      <c r="B31" s="162"/>
      <c r="C31" s="10"/>
      <c r="D31" s="39"/>
      <c r="E31" s="39"/>
      <c r="F31" s="39"/>
      <c r="G31" s="39"/>
      <c r="H31" s="177"/>
      <c r="I31" s="39"/>
      <c r="J31" s="39"/>
      <c r="K31" s="39"/>
      <c r="L31" s="39"/>
      <c r="M31" s="39"/>
      <c r="O31" s="79">
        <v>0.96</v>
      </c>
      <c r="P31" s="79">
        <f t="shared" si="0"/>
        <v>59.76</v>
      </c>
      <c r="W31" s="132"/>
    </row>
    <row r="32" spans="1:23" x14ac:dyDescent="0.25">
      <c r="A32" s="4"/>
      <c r="B32" s="162"/>
      <c r="C32" s="10"/>
      <c r="D32" s="39"/>
      <c r="E32" s="39"/>
      <c r="F32" s="39"/>
      <c r="G32" s="39"/>
      <c r="H32" s="177"/>
      <c r="I32" s="39"/>
      <c r="J32" s="39"/>
      <c r="K32" s="39"/>
      <c r="L32" s="39"/>
      <c r="M32" s="39"/>
      <c r="O32" s="79">
        <v>0.95</v>
      </c>
      <c r="P32" s="79">
        <f t="shared" si="0"/>
        <v>59.137499999999996</v>
      </c>
      <c r="W32" s="132"/>
    </row>
    <row r="33" spans="1:23" x14ac:dyDescent="0.25">
      <c r="A33" s="4"/>
      <c r="B33" s="162"/>
      <c r="C33" s="10"/>
      <c r="D33" s="39"/>
      <c r="E33" s="39"/>
      <c r="F33" s="39"/>
      <c r="G33" s="39"/>
      <c r="H33" s="177"/>
      <c r="I33" s="39"/>
      <c r="J33" s="39"/>
      <c r="K33" s="39"/>
      <c r="L33" s="39"/>
      <c r="M33" s="39"/>
      <c r="O33" s="79">
        <v>0.94</v>
      </c>
      <c r="P33" s="79">
        <f t="shared" si="0"/>
        <v>58.514999999999993</v>
      </c>
      <c r="W33" s="132"/>
    </row>
    <row r="34" spans="1:23" x14ac:dyDescent="0.25">
      <c r="A34" s="4"/>
      <c r="B34" s="162"/>
      <c r="C34" s="10"/>
      <c r="D34" s="39"/>
      <c r="E34" s="39"/>
      <c r="F34" s="39"/>
      <c r="G34" s="39"/>
      <c r="H34" s="177"/>
      <c r="I34" s="39"/>
      <c r="J34" s="39"/>
      <c r="K34" s="39"/>
      <c r="L34" s="39"/>
      <c r="M34" s="39"/>
      <c r="O34" s="79">
        <v>0.93</v>
      </c>
      <c r="P34" s="79">
        <f t="shared" si="0"/>
        <v>57.892500000000005</v>
      </c>
      <c r="W34" s="132"/>
    </row>
    <row r="35" spans="1:23" x14ac:dyDescent="0.25">
      <c r="A35" s="4"/>
      <c r="B35" s="162"/>
      <c r="C35" s="10"/>
      <c r="D35" s="39"/>
      <c r="E35" s="39"/>
      <c r="F35" s="39"/>
      <c r="G35" s="39"/>
      <c r="H35" s="177"/>
      <c r="I35" s="39"/>
      <c r="J35" s="39"/>
      <c r="K35" s="39"/>
      <c r="L35" s="39"/>
      <c r="M35" s="39"/>
      <c r="O35" s="79">
        <v>0.92</v>
      </c>
      <c r="P35" s="79">
        <f t="shared" si="0"/>
        <v>57.27</v>
      </c>
      <c r="W35" s="132"/>
    </row>
    <row r="36" spans="1:23" x14ac:dyDescent="0.25">
      <c r="A36" s="4"/>
      <c r="B36" s="162"/>
      <c r="C36" s="10"/>
      <c r="D36" s="39"/>
      <c r="E36" s="39"/>
      <c r="F36" s="39"/>
      <c r="G36" s="39"/>
      <c r="H36" s="177"/>
      <c r="I36" s="39"/>
      <c r="J36" s="39"/>
      <c r="K36" s="39"/>
      <c r="L36" s="39"/>
      <c r="M36" s="39"/>
      <c r="O36" s="79">
        <v>0.91</v>
      </c>
      <c r="P36" s="79">
        <f t="shared" si="0"/>
        <v>56.647500000000001</v>
      </c>
      <c r="W36" s="132"/>
    </row>
    <row r="37" spans="1:23" x14ac:dyDescent="0.25">
      <c r="A37" s="4"/>
      <c r="B37" s="162"/>
      <c r="C37" s="10"/>
      <c r="D37" s="39"/>
      <c r="E37" s="39"/>
      <c r="F37" s="39"/>
      <c r="G37" s="39"/>
      <c r="H37" s="177"/>
      <c r="I37" s="39"/>
      <c r="J37" s="39"/>
      <c r="K37" s="39"/>
      <c r="L37" s="39"/>
      <c r="M37" s="39"/>
      <c r="O37" s="79">
        <v>0.9</v>
      </c>
      <c r="P37" s="79">
        <f t="shared" si="0"/>
        <v>56.024999999999999</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9" priority="71">
      <formula>Q7&gt;0</formula>
    </cfRule>
    <cfRule type="expression" dxfId="2348" priority="72">
      <formula>Q7&lt;0</formula>
    </cfRule>
  </conditionalFormatting>
  <conditionalFormatting sqref="Q8">
    <cfRule type="expression" dxfId="2347" priority="69">
      <formula>Q8&gt;0</formula>
    </cfRule>
    <cfRule type="expression" dxfId="2346" priority="70">
      <formula>Q8&lt;0</formula>
    </cfRule>
  </conditionalFormatting>
  <conditionalFormatting sqref="F27 F29 F31:F38">
    <cfRule type="expression" dxfId="2345" priority="67">
      <formula>F27&gt;0</formula>
    </cfRule>
    <cfRule type="expression" dxfId="2344" priority="68">
      <formula>F27&lt;0</formula>
    </cfRule>
  </conditionalFormatting>
  <conditionalFormatting sqref="H29:H38">
    <cfRule type="expression" dxfId="2343" priority="65">
      <formula>H29&gt;0</formula>
    </cfRule>
    <cfRule type="expression" dxfId="2342" priority="66">
      <formula>H29&lt;0</formula>
    </cfRule>
  </conditionalFormatting>
  <conditionalFormatting sqref="H25:H27">
    <cfRule type="expression" dxfId="2341" priority="45">
      <formula>H25&gt;0</formula>
    </cfRule>
    <cfRule type="expression" dxfId="2340" priority="46">
      <formula>H25&lt;0</formula>
    </cfRule>
  </conditionalFormatting>
  <conditionalFormatting sqref="Q10">
    <cfRule type="expression" dxfId="2339" priority="59">
      <formula>Q10&gt;0</formula>
    </cfRule>
    <cfRule type="expression" dxfId="2338" priority="60">
      <formula>Q10&lt;0</formula>
    </cfRule>
  </conditionalFormatting>
  <conditionalFormatting sqref="F25:F26">
    <cfRule type="expression" dxfId="2337" priority="47">
      <formula>F25&gt;0</formula>
    </cfRule>
    <cfRule type="expression" dxfId="2336" priority="48">
      <formula>F25&lt;0</formula>
    </cfRule>
  </conditionalFormatting>
  <conditionalFormatting sqref="J65:K72">
    <cfRule type="expression" dxfId="2335" priority="41">
      <formula>J65&gt;0</formula>
    </cfRule>
    <cfRule type="expression" dxfId="2334" priority="42">
      <formula>J65&lt;0</formula>
    </cfRule>
  </conditionalFormatting>
  <conditionalFormatting sqref="F65:F83 F89">
    <cfRule type="expression" dxfId="2333" priority="39">
      <formula>F65&gt;0</formula>
    </cfRule>
    <cfRule type="expression" dxfId="2332" priority="40">
      <formula>F65&lt;0</formula>
    </cfRule>
  </conditionalFormatting>
  <conditionalFormatting sqref="H65:H83 H89">
    <cfRule type="expression" dxfId="2331" priority="37">
      <formula>H65&gt;0</formula>
    </cfRule>
    <cfRule type="expression" dxfId="2330" priority="38">
      <formula>H65&lt;0</formula>
    </cfRule>
  </conditionalFormatting>
  <conditionalFormatting sqref="J76:J78">
    <cfRule type="expression" dxfId="2329" priority="35">
      <formula>J76&gt;0</formula>
    </cfRule>
    <cfRule type="expression" dxfId="2328" priority="36">
      <formula>J76&lt;0</formula>
    </cfRule>
  </conditionalFormatting>
  <conditionalFormatting sqref="K76:K78">
    <cfRule type="expression" dxfId="2327" priority="33">
      <formula>K76&gt;0</formula>
    </cfRule>
    <cfRule type="expression" dxfId="2326" priority="34">
      <formula>K76&lt;0</formula>
    </cfRule>
  </conditionalFormatting>
  <conditionalFormatting sqref="L65:L78">
    <cfRule type="expression" dxfId="2325" priority="31">
      <formula>L65&gt;0</formula>
    </cfRule>
    <cfRule type="expression" dxfId="2324" priority="32">
      <formula>L65&lt;0</formula>
    </cfRule>
  </conditionalFormatting>
  <conditionalFormatting sqref="F84:F88">
    <cfRule type="expression" dxfId="2323" priority="29">
      <formula>F84&gt;0</formula>
    </cfRule>
    <cfRule type="expression" dxfId="2322" priority="30">
      <formula>F84&lt;0</formula>
    </cfRule>
  </conditionalFormatting>
  <conditionalFormatting sqref="H84:H88">
    <cfRule type="expression" dxfId="2321" priority="27">
      <formula>H84&gt;0</formula>
    </cfRule>
    <cfRule type="expression" dxfId="2320" priority="28">
      <formula>H84&lt;0</formula>
    </cfRule>
  </conditionalFormatting>
  <conditionalFormatting sqref="M65:M78">
    <cfRule type="expression" dxfId="2319" priority="25">
      <formula>M65&gt;0</formula>
    </cfRule>
    <cfRule type="expression" dxfId="2318" priority="26">
      <formula>M65&lt;0</formula>
    </cfRule>
  </conditionalFormatting>
  <conditionalFormatting sqref="M26:M31">
    <cfRule type="expression" dxfId="2317" priority="23">
      <formula>M26&gt;0</formula>
    </cfRule>
    <cfRule type="expression" dxfId="2316" priority="24">
      <formula>M26&lt;0</formula>
    </cfRule>
  </conditionalFormatting>
  <conditionalFormatting sqref="F93:F105">
    <cfRule type="expression" dxfId="2315" priority="21">
      <formula>F93&gt;0</formula>
    </cfRule>
    <cfRule type="expression" dxfId="2314" priority="22">
      <formula>F93&lt;0</formula>
    </cfRule>
  </conditionalFormatting>
  <conditionalFormatting sqref="H93:H105">
    <cfRule type="expression" dxfId="2313" priority="19">
      <formula>H93&gt;0</formula>
    </cfRule>
    <cfRule type="expression" dxfId="2312" priority="20">
      <formula>H93&lt;0</formula>
    </cfRule>
  </conditionalFormatting>
  <conditionalFormatting sqref="H92">
    <cfRule type="expression" dxfId="2311" priority="15">
      <formula>H92&gt;0</formula>
    </cfRule>
    <cfRule type="expression" dxfId="2310" priority="16">
      <formula>H92&lt;0</formula>
    </cfRule>
  </conditionalFormatting>
  <conditionalFormatting sqref="F92">
    <cfRule type="expression" dxfId="2309" priority="17">
      <formula>F92&gt;0</formula>
    </cfRule>
    <cfRule type="expression" dxfId="2308" priority="18">
      <formula>F92&lt;0</formula>
    </cfRule>
  </conditionalFormatting>
  <conditionalFormatting sqref="M93:M98">
    <cfRule type="expression" dxfId="2307" priority="13">
      <formula>M93&gt;0</formula>
    </cfRule>
    <cfRule type="expression" dxfId="2306" priority="14">
      <formula>M93&lt;0</formula>
    </cfRule>
  </conditionalFormatting>
  <conditionalFormatting sqref="K25:K27">
    <cfRule type="expression" dxfId="2305" priority="11">
      <formula>K25&gt;0</formula>
    </cfRule>
    <cfRule type="expression" dxfId="2304" priority="12">
      <formula>K25&lt;0</formula>
    </cfRule>
  </conditionalFormatting>
  <conditionalFormatting sqref="K28">
    <cfRule type="expression" dxfId="2303" priority="9">
      <formula>K28&gt;0</formula>
    </cfRule>
    <cfRule type="expression" dxfId="2302" priority="10">
      <formula>K28&lt;0</formula>
    </cfRule>
  </conditionalFormatting>
  <conditionalFormatting sqref="H28">
    <cfRule type="expression" dxfId="2301" priority="5">
      <formula>H28&gt;0</formula>
    </cfRule>
    <cfRule type="expression" dxfId="2300" priority="6">
      <formula>H28&lt;0</formula>
    </cfRule>
  </conditionalFormatting>
  <conditionalFormatting sqref="F28">
    <cfRule type="expression" dxfId="2299" priority="7">
      <formula>F28&gt;0</formula>
    </cfRule>
    <cfRule type="expression" dxfId="2298" priority="8">
      <formula>F28&lt;0</formula>
    </cfRule>
  </conditionalFormatting>
  <conditionalFormatting sqref="K29:K30">
    <cfRule type="expression" dxfId="2297" priority="3">
      <formula>K29&gt;0</formula>
    </cfRule>
    <cfRule type="expression" dxfId="2296" priority="4">
      <formula>K29&lt;0</formula>
    </cfRule>
  </conditionalFormatting>
  <conditionalFormatting sqref="F30">
    <cfRule type="expression" dxfId="2295" priority="1">
      <formula>F30&gt;0</formula>
    </cfRule>
    <cfRule type="expression" dxfId="2294"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51.29</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10258</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1443.7400000000052</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1443.7400000000052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0.16379593976125115</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2.5346071358939366E-2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2" t="s">
        <v>78</v>
      </c>
      <c r="P40" s="892"/>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56.419000000000004</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55.906100000000002</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55.3932</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54.880300000000005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54.367400000000004</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53.854500000000002</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53.3416</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52.828699999999998</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52.315800000000003</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51.802900000000001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51.29</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50.777099999999997</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50.264199999999995</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49.751300000000001</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49.238399999999999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48.725499999999997</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48.212599999999995</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47.6997</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47.186799999999998</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46.673900000000003</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46.161000000000001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93" priority="39">
      <formula>F7&gt;0</formula>
    </cfRule>
    <cfRule type="expression" dxfId="2292" priority="40">
      <formula>F7&lt;0</formula>
    </cfRule>
  </conditionalFormatting>
  <conditionalFormatting sqref="Q8">
    <cfRule type="expression" dxfId="2291" priority="37">
      <formula>Q8&gt;0</formula>
    </cfRule>
    <cfRule type="expression" dxfId="2290" priority="38">
      <formula>Q8&lt;0</formula>
    </cfRule>
  </conditionalFormatting>
  <conditionalFormatting sqref="Q10">
    <cfRule type="expression" dxfId="2289" priority="31">
      <formula>Q10&gt;0</formula>
    </cfRule>
    <cfRule type="expression" dxfId="2288" priority="32">
      <formula>Q10&lt;0</formula>
    </cfRule>
  </conditionalFormatting>
  <conditionalFormatting sqref="J27:J35">
    <cfRule type="expression" dxfId="2287" priority="29">
      <formula>J27&gt;0</formula>
    </cfRule>
    <cfRule type="expression" dxfId="2286" priority="30">
      <formula>J27&lt;0</formula>
    </cfRule>
  </conditionalFormatting>
  <conditionalFormatting sqref="K27:K38">
    <cfRule type="expression" dxfId="2285" priority="27">
      <formula>K27&gt;0</formula>
    </cfRule>
    <cfRule type="expression" dxfId="2284" priority="28">
      <formula>K27&lt;0</formula>
    </cfRule>
  </conditionalFormatting>
  <conditionalFormatting sqref="L27:L38">
    <cfRule type="expression" dxfId="2283" priority="25">
      <formula>L27&gt;0</formula>
    </cfRule>
    <cfRule type="expression" dxfId="2282" priority="26">
      <formula>L27&lt;0</formula>
    </cfRule>
  </conditionalFormatting>
  <conditionalFormatting sqref="F95:F116">
    <cfRule type="expression" dxfId="2281" priority="23">
      <formula>F95&gt;0</formula>
    </cfRule>
    <cfRule type="expression" dxfId="2280" priority="24">
      <formula>F95&lt;0</formula>
    </cfRule>
  </conditionalFormatting>
  <conditionalFormatting sqref="H95:H116">
    <cfRule type="expression" dxfId="2279" priority="21">
      <formula>H95&gt;0</formula>
    </cfRule>
    <cfRule type="expression" dxfId="2278" priority="22">
      <formula>H95&lt;0</formula>
    </cfRule>
  </conditionalFormatting>
  <conditionalFormatting sqref="J95:J108">
    <cfRule type="expression" dxfId="2277" priority="19">
      <formula>J95&gt;0</formula>
    </cfRule>
    <cfRule type="expression" dxfId="2276" priority="20">
      <formula>J95&lt;0</formula>
    </cfRule>
  </conditionalFormatting>
  <conditionalFormatting sqref="K95:K108">
    <cfRule type="expression" dxfId="2275" priority="17">
      <formula>K95&gt;0</formula>
    </cfRule>
    <cfRule type="expression" dxfId="2274" priority="18">
      <formula>K95&lt;0</formula>
    </cfRule>
  </conditionalFormatting>
  <conditionalFormatting sqref="L95:L108">
    <cfRule type="expression" dxfId="2273" priority="15">
      <formula>L95&gt;0</formula>
    </cfRule>
    <cfRule type="expression" dxfId="2272" priority="16">
      <formula>L95&lt;0</formula>
    </cfRule>
  </conditionalFormatting>
  <conditionalFormatting sqref="F29">
    <cfRule type="expression" dxfId="2271" priority="13">
      <formula>F29&gt;0</formula>
    </cfRule>
    <cfRule type="expression" dxfId="2270" priority="14">
      <formula>F29&lt;0</formula>
    </cfRule>
  </conditionalFormatting>
  <conditionalFormatting sqref="H29">
    <cfRule type="expression" dxfId="2269" priority="11">
      <formula>H29&gt;0</formula>
    </cfRule>
    <cfRule type="expression" dxfId="2268" priority="12">
      <formula>H29&lt;0</formula>
    </cfRule>
  </conditionalFormatting>
  <conditionalFormatting sqref="F25:F28 H25:H28">
    <cfRule type="expression" dxfId="2267" priority="7">
      <formula>F25&gt;0</formula>
    </cfRule>
    <cfRule type="expression" dxfId="2266" priority="8">
      <formula>F25&lt;0</formula>
    </cfRule>
  </conditionalFormatting>
  <conditionalFormatting sqref="H67:H68 F67:F68">
    <cfRule type="expression" dxfId="2265" priority="5">
      <formula>F67&gt;0</formula>
    </cfRule>
    <cfRule type="expression" dxfId="2264" priority="6">
      <formula>F67&lt;0</formula>
    </cfRule>
  </conditionalFormatting>
  <conditionalFormatting sqref="H65:H66 F65:F66">
    <cfRule type="expression" dxfId="2263" priority="3">
      <formula>F65&gt;0</formula>
    </cfRule>
    <cfRule type="expression" dxfId="2262" priority="4">
      <formula>F65&lt;0</formula>
    </cfRule>
  </conditionalFormatting>
  <conditionalFormatting sqref="H64 F64">
    <cfRule type="expression" dxfId="2261" priority="1">
      <formula>F64&gt;0</formula>
    </cfRule>
    <cfRule type="expression" dxfId="2260"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9" priority="61">
      <formula>F47&gt;0</formula>
    </cfRule>
    <cfRule type="expression" dxfId="2258" priority="62">
      <formula>F47&lt;0</formula>
    </cfRule>
  </conditionalFormatting>
  <conditionalFormatting sqref="Q7">
    <cfRule type="expression" dxfId="2257" priority="59">
      <formula>Q7&gt;0</formula>
    </cfRule>
    <cfRule type="expression" dxfId="2256" priority="60">
      <formula>Q7&lt;0</formula>
    </cfRule>
  </conditionalFormatting>
  <conditionalFormatting sqref="Q8">
    <cfRule type="expression" dxfId="2255" priority="57">
      <formula>Q8&gt;0</formula>
    </cfRule>
    <cfRule type="expression" dxfId="2254" priority="58">
      <formula>Q8&lt;0</formula>
    </cfRule>
  </conditionalFormatting>
  <conditionalFormatting sqref="F30:F31 F33:F46">
    <cfRule type="expression" dxfId="2253" priority="55">
      <formula>F30&gt;0</formula>
    </cfRule>
    <cfRule type="expression" dxfId="2252" priority="56">
      <formula>F30&lt;0</formula>
    </cfRule>
  </conditionalFormatting>
  <conditionalFormatting sqref="H30:H31 H33:H46">
    <cfRule type="expression" dxfId="2251" priority="53">
      <formula>H30&gt;0</formula>
    </cfRule>
    <cfRule type="expression" dxfId="2250" priority="54">
      <formula>H30&lt;0</formula>
    </cfRule>
  </conditionalFormatting>
  <conditionalFormatting sqref="Q10">
    <cfRule type="expression" dxfId="2249" priority="51">
      <formula>Q10&gt;0</formula>
    </cfRule>
    <cfRule type="expression" dxfId="2248" priority="52">
      <formula>Q10&lt;0</formula>
    </cfRule>
  </conditionalFormatting>
  <conditionalFormatting sqref="J29:J38">
    <cfRule type="expression" dxfId="2247" priority="49">
      <formula>J29&gt;0</formula>
    </cfRule>
    <cfRule type="expression" dxfId="2246" priority="50">
      <formula>J29&lt;0</formula>
    </cfRule>
  </conditionalFormatting>
  <conditionalFormatting sqref="K26:K38">
    <cfRule type="expression" dxfId="2245" priority="47">
      <formula>K26&gt;0</formula>
    </cfRule>
    <cfRule type="expression" dxfId="2244" priority="48">
      <formula>K26&lt;0</formula>
    </cfRule>
  </conditionalFormatting>
  <conditionalFormatting sqref="L25 L38">
    <cfRule type="expression" dxfId="2243" priority="45">
      <formula>L25&gt;0</formula>
    </cfRule>
    <cfRule type="expression" dxfId="2242" priority="46">
      <formula>L25&lt;0</formula>
    </cfRule>
  </conditionalFormatting>
  <conditionalFormatting sqref="F95:F110">
    <cfRule type="expression" dxfId="2241" priority="43">
      <formula>F95&gt;0</formula>
    </cfRule>
    <cfRule type="expression" dxfId="2240" priority="44">
      <formula>F95&lt;0</formula>
    </cfRule>
  </conditionalFormatting>
  <conditionalFormatting sqref="H95:H110">
    <cfRule type="expression" dxfId="2239" priority="41">
      <formula>H95&gt;0</formula>
    </cfRule>
    <cfRule type="expression" dxfId="2238" priority="42">
      <formula>H95&lt;0</formula>
    </cfRule>
  </conditionalFormatting>
  <conditionalFormatting sqref="J95:J102">
    <cfRule type="expression" dxfId="2237" priority="39">
      <formula>J95&gt;0</formula>
    </cfRule>
    <cfRule type="expression" dxfId="2236" priority="40">
      <formula>J95&lt;0</formula>
    </cfRule>
  </conditionalFormatting>
  <conditionalFormatting sqref="K95:K102">
    <cfRule type="expression" dxfId="2235" priority="37">
      <formula>K95&gt;0</formula>
    </cfRule>
    <cfRule type="expression" dxfId="2234" priority="38">
      <formula>K95&lt;0</formula>
    </cfRule>
  </conditionalFormatting>
  <conditionalFormatting sqref="L95:L102">
    <cfRule type="expression" dxfId="2233" priority="35">
      <formula>L95&gt;0</formula>
    </cfRule>
    <cfRule type="expression" dxfId="2232" priority="36">
      <formula>L95&lt;0</formula>
    </cfRule>
  </conditionalFormatting>
  <conditionalFormatting sqref="F29">
    <cfRule type="expression" dxfId="2231" priority="33">
      <formula>F29&gt;0</formula>
    </cfRule>
    <cfRule type="expression" dxfId="2230" priority="34">
      <formula>F29&lt;0</formula>
    </cfRule>
  </conditionalFormatting>
  <conditionalFormatting sqref="H29">
    <cfRule type="expression" dxfId="2229" priority="31">
      <formula>H29&gt;0</formula>
    </cfRule>
    <cfRule type="expression" dxfId="2228" priority="32">
      <formula>H29&lt;0</formula>
    </cfRule>
  </conditionalFormatting>
  <conditionalFormatting sqref="F32">
    <cfRule type="expression" dxfId="2227" priority="25">
      <formula>F32&gt;0</formula>
    </cfRule>
    <cfRule type="expression" dxfId="2226" priority="26">
      <formula>F32&lt;0</formula>
    </cfRule>
  </conditionalFormatting>
  <conditionalFormatting sqref="H32">
    <cfRule type="expression" dxfId="2225" priority="23">
      <formula>H32&gt;0</formula>
    </cfRule>
    <cfRule type="expression" dxfId="2224" priority="24">
      <formula>H32&lt;0</formula>
    </cfRule>
  </conditionalFormatting>
  <conditionalFormatting sqref="F94">
    <cfRule type="expression" dxfId="2223" priority="21">
      <formula>F94&gt;0</formula>
    </cfRule>
    <cfRule type="expression" dxfId="2222" priority="22">
      <formula>F94&lt;0</formula>
    </cfRule>
  </conditionalFormatting>
  <conditionalFormatting sqref="H94">
    <cfRule type="expression" dxfId="2221" priority="19">
      <formula>H94&gt;0</formula>
    </cfRule>
    <cfRule type="expression" dxfId="2220" priority="20">
      <formula>H94&lt;0</formula>
    </cfRule>
  </conditionalFormatting>
  <conditionalFormatting sqref="J89:J94">
    <cfRule type="expression" dxfId="2219" priority="17">
      <formula>J89&gt;0</formula>
    </cfRule>
    <cfRule type="expression" dxfId="2218" priority="18">
      <formula>J89&lt;0</formula>
    </cfRule>
  </conditionalFormatting>
  <conditionalFormatting sqref="K89:K94">
    <cfRule type="expression" dxfId="2217" priority="15">
      <formula>K89&gt;0</formula>
    </cfRule>
    <cfRule type="expression" dxfId="2216" priority="16">
      <formula>K89&lt;0</formula>
    </cfRule>
  </conditionalFormatting>
  <conditionalFormatting sqref="L89">
    <cfRule type="expression" dxfId="2215" priority="13">
      <formula>L89&gt;0</formula>
    </cfRule>
    <cfRule type="expression" dxfId="2214" priority="14">
      <formula>L89&lt;0</formula>
    </cfRule>
  </conditionalFormatting>
  <conditionalFormatting sqref="F89:F93">
    <cfRule type="expression" dxfId="2213" priority="11">
      <formula>F89&gt;0</formula>
    </cfRule>
    <cfRule type="expression" dxfId="2212" priority="12">
      <formula>F89&lt;0</formula>
    </cfRule>
  </conditionalFormatting>
  <conditionalFormatting sqref="H89:H93">
    <cfRule type="expression" dxfId="2211" priority="9">
      <formula>H89&gt;0</formula>
    </cfRule>
    <cfRule type="expression" dxfId="2210" priority="10">
      <formula>H89&lt;0</formula>
    </cfRule>
  </conditionalFormatting>
  <conditionalFormatting sqref="J25:J28">
    <cfRule type="expression" dxfId="2209" priority="7">
      <formula>J25&gt;0</formula>
    </cfRule>
    <cfRule type="expression" dxfId="2208" priority="8">
      <formula>J25&lt;0</formula>
    </cfRule>
  </conditionalFormatting>
  <conditionalFormatting sqref="K25">
    <cfRule type="expression" dxfId="2207" priority="5">
      <formula>K25&gt;0</formula>
    </cfRule>
    <cfRule type="expression" dxfId="2206" priority="6">
      <formula>K25&lt;0</formula>
    </cfRule>
  </conditionalFormatting>
  <conditionalFormatting sqref="F25:F28">
    <cfRule type="expression" dxfId="2205" priority="3">
      <formula>F25&gt;0</formula>
    </cfRule>
    <cfRule type="expression" dxfId="2204" priority="4">
      <formula>F25&lt;0</formula>
    </cfRule>
  </conditionalFormatting>
  <conditionalFormatting sqref="H25:H28">
    <cfRule type="expression" dxfId="2203" priority="1">
      <formula>H25&gt;0</formula>
    </cfRule>
    <cfRule type="expression" dxfId="2202"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01" priority="37">
      <formula>F47&gt;0</formula>
    </cfRule>
    <cfRule type="expression" dxfId="2200" priority="38">
      <formula>F47&lt;0</formula>
    </cfRule>
  </conditionalFormatting>
  <conditionalFormatting sqref="Q7">
    <cfRule type="expression" dxfId="2199" priority="35">
      <formula>Q7&gt;0</formula>
    </cfRule>
    <cfRule type="expression" dxfId="2198" priority="36">
      <formula>Q7&lt;0</formula>
    </cfRule>
  </conditionalFormatting>
  <conditionalFormatting sqref="Q8">
    <cfRule type="expression" dxfId="2197" priority="33">
      <formula>Q8&gt;0</formula>
    </cfRule>
    <cfRule type="expression" dxfId="2196" priority="34">
      <formula>Q8&lt;0</formula>
    </cfRule>
  </conditionalFormatting>
  <conditionalFormatting sqref="F30:F46">
    <cfRule type="expression" dxfId="2195" priority="31">
      <formula>F30&gt;0</formula>
    </cfRule>
    <cfRule type="expression" dxfId="2194" priority="32">
      <formula>F30&lt;0</formula>
    </cfRule>
  </conditionalFormatting>
  <conditionalFormatting sqref="H30:H46">
    <cfRule type="expression" dxfId="2193" priority="29">
      <formula>H30&gt;0</formula>
    </cfRule>
    <cfRule type="expression" dxfId="2192" priority="30">
      <formula>H30&lt;0</formula>
    </cfRule>
  </conditionalFormatting>
  <conditionalFormatting sqref="Q10">
    <cfRule type="expression" dxfId="2191" priority="27">
      <formula>Q10&gt;0</formula>
    </cfRule>
    <cfRule type="expression" dxfId="2190" priority="28">
      <formula>Q10&lt;0</formula>
    </cfRule>
  </conditionalFormatting>
  <conditionalFormatting sqref="J25:J38">
    <cfRule type="expression" dxfId="2189" priority="25">
      <formula>J25&gt;0</formula>
    </cfRule>
    <cfRule type="expression" dxfId="2188" priority="26">
      <formula>J25&lt;0</formula>
    </cfRule>
  </conditionalFormatting>
  <conditionalFormatting sqref="K25:K38">
    <cfRule type="expression" dxfId="2187" priority="23">
      <formula>K25&gt;0</formula>
    </cfRule>
    <cfRule type="expression" dxfId="2186" priority="24">
      <formula>K25&lt;0</formula>
    </cfRule>
  </conditionalFormatting>
  <conditionalFormatting sqref="L25 L38">
    <cfRule type="expression" dxfId="2185" priority="21">
      <formula>L25&gt;0</formula>
    </cfRule>
    <cfRule type="expression" dxfId="2184" priority="22">
      <formula>L25&lt;0</formula>
    </cfRule>
  </conditionalFormatting>
  <conditionalFormatting sqref="F89:F110">
    <cfRule type="expression" dxfId="2183" priority="19">
      <formula>F89&gt;0</formula>
    </cfRule>
    <cfRule type="expression" dxfId="2182" priority="20">
      <formula>F89&lt;0</formula>
    </cfRule>
  </conditionalFormatting>
  <conditionalFormatting sqref="H89:H110">
    <cfRule type="expression" dxfId="2181" priority="17">
      <formula>H89&gt;0</formula>
    </cfRule>
    <cfRule type="expression" dxfId="2180" priority="18">
      <formula>H89&lt;0</formula>
    </cfRule>
  </conditionalFormatting>
  <conditionalFormatting sqref="J89:J102">
    <cfRule type="expression" dxfId="2179" priority="15">
      <formula>J89&gt;0</formula>
    </cfRule>
    <cfRule type="expression" dxfId="2178" priority="16">
      <formula>J89&lt;0</formula>
    </cfRule>
  </conditionalFormatting>
  <conditionalFormatting sqref="K89:K102">
    <cfRule type="expression" dxfId="2177" priority="13">
      <formula>K89&gt;0</formula>
    </cfRule>
    <cfRule type="expression" dxfId="2176" priority="14">
      <formula>K89&lt;0</formula>
    </cfRule>
  </conditionalFormatting>
  <conditionalFormatting sqref="L89:L102">
    <cfRule type="expression" dxfId="2175" priority="11">
      <formula>L89&gt;0</formula>
    </cfRule>
    <cfRule type="expression" dxfId="2174" priority="12">
      <formula>L89&lt;0</formula>
    </cfRule>
  </conditionalFormatting>
  <conditionalFormatting sqref="F29">
    <cfRule type="expression" dxfId="2173" priority="9">
      <formula>F29&gt;0</formula>
    </cfRule>
    <cfRule type="expression" dxfId="2172" priority="10">
      <formula>F29&lt;0</formula>
    </cfRule>
  </conditionalFormatting>
  <conditionalFormatting sqref="H29">
    <cfRule type="expression" dxfId="2171" priority="7">
      <formula>H29&gt;0</formula>
    </cfRule>
    <cfRule type="expression" dxfId="2170" priority="8">
      <formula>H29&lt;0</formula>
    </cfRule>
  </conditionalFormatting>
  <conditionalFormatting sqref="F28">
    <cfRule type="expression" dxfId="2169" priority="5">
      <formula>F28&gt;0</formula>
    </cfRule>
    <cfRule type="expression" dxfId="2168" priority="6">
      <formula>F28&lt;0</formula>
    </cfRule>
  </conditionalFormatting>
  <conditionalFormatting sqref="H28">
    <cfRule type="expression" dxfId="2167" priority="3">
      <formula>H28&gt;0</formula>
    </cfRule>
    <cfRule type="expression" dxfId="2166" priority="4">
      <formula>H28&lt;0</formula>
    </cfRule>
  </conditionalFormatting>
  <conditionalFormatting sqref="F25:F27 H25:H27">
    <cfRule type="expression" dxfId="2165" priority="1">
      <formula>F25&gt;0</formula>
    </cfRule>
    <cfRule type="expression" dxfId="2164"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63" priority="73">
      <formula>F25&gt;0</formula>
    </cfRule>
    <cfRule type="expression" dxfId="2162" priority="74">
      <formula>F25&lt;0</formula>
    </cfRule>
  </conditionalFormatting>
  <conditionalFormatting sqref="Q7">
    <cfRule type="expression" dxfId="2161" priority="71">
      <formula>Q7&gt;0</formula>
    </cfRule>
    <cfRule type="expression" dxfId="2160" priority="72">
      <formula>Q7&lt;0</formula>
    </cfRule>
  </conditionalFormatting>
  <conditionalFormatting sqref="Q8">
    <cfRule type="expression" dxfId="2159" priority="69">
      <formula>Q8&gt;0</formula>
    </cfRule>
    <cfRule type="expression" dxfId="2158" priority="70">
      <formula>Q8&lt;0</formula>
    </cfRule>
  </conditionalFormatting>
  <conditionalFormatting sqref="Q10">
    <cfRule type="expression" dxfId="2157" priority="63">
      <formula>Q10&gt;0</formula>
    </cfRule>
    <cfRule type="expression" dxfId="2156" priority="64">
      <formula>Q10&lt;0</formula>
    </cfRule>
  </conditionalFormatting>
  <conditionalFormatting sqref="J26:J46">
    <cfRule type="expression" dxfId="2155" priority="61">
      <formula>J26&gt;0</formula>
    </cfRule>
    <cfRule type="expression" dxfId="2154" priority="62">
      <formula>J26&lt;0</formula>
    </cfRule>
  </conditionalFormatting>
  <conditionalFormatting sqref="K25:K46">
    <cfRule type="expression" dxfId="2153" priority="59">
      <formula>K25&gt;0</formula>
    </cfRule>
    <cfRule type="expression" dxfId="2152" priority="60">
      <formula>K25&lt;0</formula>
    </cfRule>
  </conditionalFormatting>
  <conditionalFormatting sqref="L25:L46">
    <cfRule type="expression" dxfId="2151" priority="57">
      <formula>L25&gt;0</formula>
    </cfRule>
    <cfRule type="expression" dxfId="2150" priority="58">
      <formula>L25&lt;0</formula>
    </cfRule>
  </conditionalFormatting>
  <conditionalFormatting sqref="F107:F110">
    <cfRule type="expression" dxfId="2149" priority="55">
      <formula>F107&gt;0</formula>
    </cfRule>
    <cfRule type="expression" dxfId="2148" priority="56">
      <formula>F107&lt;0</formula>
    </cfRule>
  </conditionalFormatting>
  <conditionalFormatting sqref="H107:H110">
    <cfRule type="expression" dxfId="2147" priority="53">
      <formula>H107&gt;0</formula>
    </cfRule>
    <cfRule type="expression" dxfId="2146" priority="54">
      <formula>H107&lt;0</formula>
    </cfRule>
  </conditionalFormatting>
  <conditionalFormatting sqref="J89:J105">
    <cfRule type="expression" dxfId="2145" priority="23">
      <formula>J89&gt;0</formula>
    </cfRule>
    <cfRule type="expression" dxfId="2144" priority="24">
      <formula>J89&lt;0</formula>
    </cfRule>
  </conditionalFormatting>
  <conditionalFormatting sqref="K89:K102">
    <cfRule type="expression" dxfId="2143" priority="21">
      <formula>K89&gt;0</formula>
    </cfRule>
    <cfRule type="expression" dxfId="2142" priority="22">
      <formula>K89&lt;0</formula>
    </cfRule>
  </conditionalFormatting>
  <conditionalFormatting sqref="L89:L102">
    <cfRule type="expression" dxfId="2141" priority="19">
      <formula>L89&gt;0</formula>
    </cfRule>
    <cfRule type="expression" dxfId="2140" priority="20">
      <formula>L89&lt;0</formula>
    </cfRule>
  </conditionalFormatting>
  <conditionalFormatting sqref="F26:F46">
    <cfRule type="expression" dxfId="2139" priority="45">
      <formula>F26&gt;0</formula>
    </cfRule>
    <cfRule type="expression" dxfId="2138" priority="46">
      <formula>F26&lt;0</formula>
    </cfRule>
  </conditionalFormatting>
  <conditionalFormatting sqref="H26:H46">
    <cfRule type="expression" dxfId="2137" priority="43">
      <formula>H26&gt;0</formula>
    </cfRule>
    <cfRule type="expression" dxfId="2136" priority="44">
      <formula>H26&lt;0</formula>
    </cfRule>
  </conditionalFormatting>
  <conditionalFormatting sqref="F96:F102 F105">
    <cfRule type="expression" dxfId="2135" priority="27">
      <formula>F96&gt;0</formula>
    </cfRule>
    <cfRule type="expression" dxfId="2134" priority="28">
      <formula>F96&lt;0</formula>
    </cfRule>
  </conditionalFormatting>
  <conditionalFormatting sqref="H96:H102 H105">
    <cfRule type="expression" dxfId="2133" priority="25">
      <formula>H96&gt;0</formula>
    </cfRule>
    <cfRule type="expression" dxfId="2132" priority="26">
      <formula>H96&lt;0</formula>
    </cfRule>
  </conditionalFormatting>
  <conditionalFormatting sqref="F89:F92">
    <cfRule type="expression" dxfId="2131" priority="17">
      <formula>F89&gt;0</formula>
    </cfRule>
    <cfRule type="expression" dxfId="2130" priority="18">
      <formula>F89&lt;0</formula>
    </cfRule>
  </conditionalFormatting>
  <conditionalFormatting sqref="H89:H92">
    <cfRule type="expression" dxfId="2129" priority="15">
      <formula>H89&gt;0</formula>
    </cfRule>
    <cfRule type="expression" dxfId="2128" priority="16">
      <formula>H89&lt;0</formula>
    </cfRule>
  </conditionalFormatting>
  <conditionalFormatting sqref="F93:F95">
    <cfRule type="expression" dxfId="2127" priority="13">
      <formula>F93&gt;0</formula>
    </cfRule>
    <cfRule type="expression" dxfId="2126" priority="14">
      <formula>F93&lt;0</formula>
    </cfRule>
  </conditionalFormatting>
  <conditionalFormatting sqref="H93:H95">
    <cfRule type="expression" dxfId="2125" priority="11">
      <formula>H93&gt;0</formula>
    </cfRule>
    <cfRule type="expression" dxfId="2124" priority="12">
      <formula>H93&lt;0</formula>
    </cfRule>
  </conditionalFormatting>
  <conditionalFormatting sqref="F103:F104">
    <cfRule type="expression" dxfId="2123" priority="9">
      <formula>F103&gt;0</formula>
    </cfRule>
    <cfRule type="expression" dxfId="2122" priority="10">
      <formula>F103&lt;0</formula>
    </cfRule>
  </conditionalFormatting>
  <conditionalFormatting sqref="H103:H104">
    <cfRule type="expression" dxfId="2121" priority="7">
      <formula>H103&gt;0</formula>
    </cfRule>
    <cfRule type="expression" dxfId="2120" priority="8">
      <formula>H103&lt;0</formula>
    </cfRule>
  </conditionalFormatting>
  <conditionalFormatting sqref="F106">
    <cfRule type="expression" dxfId="2119" priority="5">
      <formula>F106&gt;0</formula>
    </cfRule>
    <cfRule type="expression" dxfId="2118" priority="6">
      <formula>F106&lt;0</formula>
    </cfRule>
  </conditionalFormatting>
  <conditionalFormatting sqref="H106">
    <cfRule type="expression" dxfId="2117" priority="3">
      <formula>H106&gt;0</formula>
    </cfRule>
    <cfRule type="expression" dxfId="2116" priority="4">
      <formula>H106&lt;0</formula>
    </cfRule>
  </conditionalFormatting>
  <conditionalFormatting sqref="J106">
    <cfRule type="expression" dxfId="2115" priority="1">
      <formula>J106&gt;0</formula>
    </cfRule>
    <cfRule type="expression" dxfId="2114"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28.38</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17028</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-14404.099999999999</v>
      </c>
      <c r="R7">
        <v>600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-14404.099999999999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-0.45826082253492445</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8.8090204369274144E-2</v>
      </c>
      <c r="R11">
        <f>0.625</f>
        <v>0.625</v>
      </c>
    </row>
    <row r="12" spans="1:21" x14ac:dyDescent="0.25">
      <c r="B12" s="70">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10.099644128113878</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2" t="s">
        <v>78</v>
      </c>
      <c r="P21" s="892"/>
    </row>
    <row r="22" spans="1:16" ht="15.75" thickTop="1" x14ac:dyDescent="0.25">
      <c r="O22" s="79">
        <v>1.1000000000000001</v>
      </c>
      <c r="P22" s="79">
        <f>O22*$Q$4</f>
        <v>31.218</v>
      </c>
    </row>
    <row r="23" spans="1:16" x14ac:dyDescent="0.25">
      <c r="O23" s="79">
        <v>1.0900000000000001</v>
      </c>
      <c r="P23" s="79">
        <f t="shared" ref="P23:P42" si="1">O23*$Q$4</f>
        <v>30.934200000000001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30.650400000000001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30.366600000000002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30.082799999999999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29.798999999999999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29.5152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29.231400000000001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28.947599999999998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28.663799999999998</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28.38</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28.0962</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27.8124</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27.528599999999997</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27.244799999999998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26.960999999999999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26.677199999999999</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26.3934</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26.1096</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25.825800000000001</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25.541999999999998</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13" priority="53">
      <formula>F25&gt;0</formula>
    </cfRule>
    <cfRule type="expression" dxfId="2112" priority="54">
      <formula>F25&lt;0</formula>
    </cfRule>
  </conditionalFormatting>
  <conditionalFormatting sqref="Q7">
    <cfRule type="expression" dxfId="2111" priority="51">
      <formula>Q7&gt;0</formula>
    </cfRule>
    <cfRule type="expression" dxfId="2110" priority="52">
      <formula>Q7&lt;0</formula>
    </cfRule>
  </conditionalFormatting>
  <conditionalFormatting sqref="Q8">
    <cfRule type="expression" dxfId="2109" priority="49">
      <formula>Q8&gt;0</formula>
    </cfRule>
    <cfRule type="expression" dxfId="2108" priority="50">
      <formula>Q8&lt;0</formula>
    </cfRule>
  </conditionalFormatting>
  <conditionalFormatting sqref="Q10">
    <cfRule type="expression" dxfId="2107" priority="43">
      <formula>Q10&gt;0</formula>
    </cfRule>
    <cfRule type="expression" dxfId="2106" priority="44">
      <formula>Q10&lt;0</formula>
    </cfRule>
  </conditionalFormatting>
  <conditionalFormatting sqref="L25:L32">
    <cfRule type="expression" dxfId="2105" priority="37">
      <formula>L25&gt;0</formula>
    </cfRule>
    <cfRule type="expression" dxfId="2104" priority="38">
      <formula>L25&lt;0</formula>
    </cfRule>
  </conditionalFormatting>
  <conditionalFormatting sqref="F110:F131">
    <cfRule type="expression" dxfId="2103" priority="35">
      <formula>F110&gt;0</formula>
    </cfRule>
    <cfRule type="expression" dxfId="2102" priority="36">
      <formula>F110&lt;0</formula>
    </cfRule>
  </conditionalFormatting>
  <conditionalFormatting sqref="H110:H131">
    <cfRule type="expression" dxfId="2101" priority="33">
      <formula>H110&gt;0</formula>
    </cfRule>
    <cfRule type="expression" dxfId="2100" priority="34">
      <formula>H110&lt;0</formula>
    </cfRule>
  </conditionalFormatting>
  <conditionalFormatting sqref="J110:J123">
    <cfRule type="expression" dxfId="2099" priority="31">
      <formula>J110&gt;0</formula>
    </cfRule>
    <cfRule type="expression" dxfId="2098" priority="32">
      <formula>J110&lt;0</formula>
    </cfRule>
  </conditionalFormatting>
  <conditionalFormatting sqref="K110:K123">
    <cfRule type="expression" dxfId="2097" priority="29">
      <formula>K110&gt;0</formula>
    </cfRule>
    <cfRule type="expression" dxfId="2096" priority="30">
      <formula>K110&lt;0</formula>
    </cfRule>
  </conditionalFormatting>
  <conditionalFormatting sqref="L110:L123">
    <cfRule type="expression" dxfId="2095" priority="27">
      <formula>L110&gt;0</formula>
    </cfRule>
    <cfRule type="expression" dxfId="2094" priority="28">
      <formula>L110&lt;0</formula>
    </cfRule>
  </conditionalFormatting>
  <conditionalFormatting sqref="F25:F29">
    <cfRule type="expression" dxfId="2093" priority="25">
      <formula>F25&gt;0</formula>
    </cfRule>
    <cfRule type="expression" dxfId="2092" priority="26">
      <formula>F25&lt;0</formula>
    </cfRule>
  </conditionalFormatting>
  <conditionalFormatting sqref="H25:H29">
    <cfRule type="expression" dxfId="2091" priority="23">
      <formula>H25&gt;0</formula>
    </cfRule>
    <cfRule type="expression" dxfId="2090" priority="24">
      <formula>H25&lt;0</formula>
    </cfRule>
  </conditionalFormatting>
  <conditionalFormatting sqref="F35:F38">
    <cfRule type="expression" dxfId="2089" priority="21">
      <formula>F35&gt;0</formula>
    </cfRule>
    <cfRule type="expression" dxfId="2088" priority="22">
      <formula>F35&lt;0</formula>
    </cfRule>
  </conditionalFormatting>
  <conditionalFormatting sqref="H35:H38">
    <cfRule type="expression" dxfId="2087" priority="19">
      <formula>H35&gt;0</formula>
    </cfRule>
    <cfRule type="expression" dxfId="2086" priority="20">
      <formula>H35&lt;0</formula>
    </cfRule>
  </conditionalFormatting>
  <conditionalFormatting sqref="H61:H64 F61:F64">
    <cfRule type="expression" dxfId="2085" priority="17">
      <formula>F61&gt;0</formula>
    </cfRule>
    <cfRule type="expression" dxfId="2084" priority="18">
      <formula>F61&lt;0</formula>
    </cfRule>
  </conditionalFormatting>
  <conditionalFormatting sqref="H70 F70">
    <cfRule type="expression" dxfId="2083" priority="15">
      <formula>F70&gt;0</formula>
    </cfRule>
    <cfRule type="expression" dxfId="2082" priority="16">
      <formula>F70&lt;0</formula>
    </cfRule>
  </conditionalFormatting>
  <conditionalFormatting sqref="H67:H69 F67:F69">
    <cfRule type="expression" dxfId="2081" priority="13">
      <formula>F67&gt;0</formula>
    </cfRule>
    <cfRule type="expression" dxfId="2080" priority="14">
      <formula>F67&lt;0</formula>
    </cfRule>
  </conditionalFormatting>
  <conditionalFormatting sqref="H65:H66 F65:F66">
    <cfRule type="expression" dxfId="2079" priority="11">
      <formula>F65&gt;0</formula>
    </cfRule>
    <cfRule type="expression" dxfId="2078" priority="12">
      <formula>F65&lt;0</formula>
    </cfRule>
  </conditionalFormatting>
  <conditionalFormatting sqref="F74:F76 H74:H76">
    <cfRule type="expression" dxfId="2077" priority="7">
      <formula>F74&gt;0</formula>
    </cfRule>
    <cfRule type="expression" dxfId="2076" priority="8">
      <formula>F74&lt;0</formula>
    </cfRule>
  </conditionalFormatting>
  <conditionalFormatting sqref="F81:F82 H81:H82">
    <cfRule type="expression" dxfId="2075" priority="5">
      <formula>F81&gt;0</formula>
    </cfRule>
    <cfRule type="expression" dxfId="2074" priority="6">
      <formula>F81&lt;0</formula>
    </cfRule>
  </conditionalFormatting>
  <conditionalFormatting sqref="F79:F80 H79:H80">
    <cfRule type="expression" dxfId="2073" priority="3">
      <formula>F79&gt;0</formula>
    </cfRule>
    <cfRule type="expression" dxfId="2072" priority="4">
      <formula>F79&lt;0</formula>
    </cfRule>
  </conditionalFormatting>
  <conditionalFormatting sqref="F77:F78 H77:H78">
    <cfRule type="expression" dxfId="2071" priority="1">
      <formula>F77&gt;0</formula>
    </cfRule>
    <cfRule type="expression" dxfId="2070"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6"/>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6"/>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6"/>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2" t="s">
        <v>78</v>
      </c>
      <c r="P22" s="892"/>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7" t="s">
        <v>1282</v>
      </c>
      <c r="B319" s="541">
        <v>43377</v>
      </c>
      <c r="C319" s="293">
        <v>100</v>
      </c>
      <c r="D319" s="298">
        <v>28.88</v>
      </c>
      <c r="E319" s="294">
        <v>0</v>
      </c>
      <c r="F319" s="294">
        <f t="shared" si="41"/>
        <v>2888</v>
      </c>
      <c r="G319" s="541"/>
      <c r="H319" s="293"/>
      <c r="I319" s="294"/>
      <c r="J319" s="294"/>
      <c r="K319" s="294"/>
      <c r="L319" s="293"/>
      <c r="M319" s="293"/>
    </row>
    <row r="320" spans="1:13" x14ac:dyDescent="0.25">
      <c r="A320" s="897"/>
      <c r="B320" s="541">
        <v>43382</v>
      </c>
      <c r="C320" s="293">
        <v>100</v>
      </c>
      <c r="D320" s="294">
        <v>27.72</v>
      </c>
      <c r="E320" s="294">
        <v>0</v>
      </c>
      <c r="F320" s="294">
        <f t="shared" si="41"/>
        <v>2772</v>
      </c>
      <c r="G320" s="541"/>
      <c r="H320" s="293"/>
      <c r="I320" s="294"/>
      <c r="J320" s="294"/>
      <c r="K320" s="294"/>
      <c r="L320" s="293"/>
      <c r="M320" s="293"/>
    </row>
    <row r="321" spans="1:13" x14ac:dyDescent="0.25">
      <c r="A321" s="897"/>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9" priority="129">
      <formula>F99&gt;0</formula>
    </cfRule>
    <cfRule type="expression" dxfId="2068" priority="130">
      <formula>F99&lt;0</formula>
    </cfRule>
  </conditionalFormatting>
  <conditionalFormatting sqref="F156:F169 F172:F216 F219:F220">
    <cfRule type="expression" dxfId="2067" priority="125">
      <formula>F156&gt;0</formula>
    </cfRule>
    <cfRule type="expression" dxfId="2066" priority="126">
      <formula>F156&lt;0</formula>
    </cfRule>
  </conditionalFormatting>
  <conditionalFormatting sqref="F156:F169 F172:F216 F219:F220">
    <cfRule type="expression" dxfId="2065" priority="127">
      <formula>F156&gt;0</formula>
    </cfRule>
    <cfRule type="expression" dxfId="2064" priority="128">
      <formula>F156&lt;0</formula>
    </cfRule>
  </conditionalFormatting>
  <conditionalFormatting sqref="H151:H169 H172:H216 H219:H220">
    <cfRule type="expression" dxfId="2063" priority="123">
      <formula>H151&gt;0</formula>
    </cfRule>
    <cfRule type="expression" dxfId="2062" priority="124">
      <formula>H151&lt;0</formula>
    </cfRule>
  </conditionalFormatting>
  <conditionalFormatting sqref="F147:F150">
    <cfRule type="expression" dxfId="2061" priority="117">
      <formula>F147&gt;0</formula>
    </cfRule>
    <cfRule type="expression" dxfId="2060" priority="118">
      <formula>F147&lt;0</formula>
    </cfRule>
  </conditionalFormatting>
  <conditionalFormatting sqref="H147:H150">
    <cfRule type="expression" dxfId="2059" priority="115">
      <formula>H147&gt;0</formula>
    </cfRule>
    <cfRule type="expression" dxfId="2058" priority="116">
      <formula>H147&lt;0</formula>
    </cfRule>
  </conditionalFormatting>
  <conditionalFormatting sqref="Q8">
    <cfRule type="expression" dxfId="2057" priority="111">
      <formula>Q8&gt;0</formula>
    </cfRule>
    <cfRule type="expression" dxfId="2056" priority="112">
      <formula>Q8&lt;0</formula>
    </cfRule>
  </conditionalFormatting>
  <conditionalFormatting sqref="Q7">
    <cfRule type="expression" dxfId="2055" priority="113">
      <formula>Q7&gt;0</formula>
    </cfRule>
    <cfRule type="expression" dxfId="2054" priority="114">
      <formula>Q7&lt;0</formula>
    </cfRule>
  </conditionalFormatting>
  <conditionalFormatting sqref="F170">
    <cfRule type="expression" dxfId="2053" priority="107">
      <formula>F170&gt;0</formula>
    </cfRule>
    <cfRule type="expression" dxfId="2052" priority="108">
      <formula>F170&lt;0</formula>
    </cfRule>
  </conditionalFormatting>
  <conditionalFormatting sqref="F170">
    <cfRule type="expression" dxfId="2051" priority="109">
      <formula>F170&gt;0</formula>
    </cfRule>
    <cfRule type="expression" dxfId="2050" priority="110">
      <formula>F170&lt;0</formula>
    </cfRule>
  </conditionalFormatting>
  <conditionalFormatting sqref="H170">
    <cfRule type="expression" dxfId="2049" priority="105">
      <formula>H170&gt;0</formula>
    </cfRule>
    <cfRule type="expression" dxfId="2048" priority="106">
      <formula>H170&lt;0</formula>
    </cfRule>
  </conditionalFormatting>
  <conditionalFormatting sqref="F171">
    <cfRule type="expression" dxfId="2047" priority="101">
      <formula>F171&gt;0</formula>
    </cfRule>
    <cfRule type="expression" dxfId="2046" priority="102">
      <formula>F171&lt;0</formula>
    </cfRule>
  </conditionalFormatting>
  <conditionalFormatting sqref="F171">
    <cfRule type="expression" dxfId="2045" priority="103">
      <formula>F171&gt;0</formula>
    </cfRule>
    <cfRule type="expression" dxfId="2044" priority="104">
      <formula>F171&lt;0</formula>
    </cfRule>
  </conditionalFormatting>
  <conditionalFormatting sqref="H171">
    <cfRule type="expression" dxfId="2043" priority="99">
      <formula>H171&gt;0</formula>
    </cfRule>
    <cfRule type="expression" dxfId="2042" priority="100">
      <formula>H171&lt;0</formula>
    </cfRule>
  </conditionalFormatting>
  <conditionalFormatting sqref="F217:F218">
    <cfRule type="expression" dxfId="2041" priority="95">
      <formula>F217&gt;0</formula>
    </cfRule>
    <cfRule type="expression" dxfId="2040" priority="96">
      <formula>F217&lt;0</formula>
    </cfRule>
  </conditionalFormatting>
  <conditionalFormatting sqref="F217:F218">
    <cfRule type="expression" dxfId="2039" priority="97">
      <formula>F217&gt;0</formula>
    </cfRule>
    <cfRule type="expression" dxfId="2038" priority="98">
      <formula>F217&lt;0</formula>
    </cfRule>
  </conditionalFormatting>
  <conditionalFormatting sqref="H217:H218">
    <cfRule type="expression" dxfId="2037" priority="93">
      <formula>H217&gt;0</formula>
    </cfRule>
    <cfRule type="expression" dxfId="2036" priority="94">
      <formula>H217&lt;0</formula>
    </cfRule>
  </conditionalFormatting>
  <conditionalFormatting sqref="F24:F39">
    <cfRule type="expression" dxfId="2035" priority="91">
      <formula>F24&gt;0</formula>
    </cfRule>
    <cfRule type="expression" dxfId="2034" priority="92">
      <formula>F24&lt;0</formula>
    </cfRule>
  </conditionalFormatting>
  <conditionalFormatting sqref="H24:H39">
    <cfRule type="expression" dxfId="2033" priority="89">
      <formula>H24&gt;0</formula>
    </cfRule>
    <cfRule type="expression" dxfId="2032" priority="90">
      <formula>H24&lt;0</formula>
    </cfRule>
  </conditionalFormatting>
  <conditionalFormatting sqref="Q10">
    <cfRule type="expression" dxfId="2031" priority="87">
      <formula>Q10&gt;0</formula>
    </cfRule>
    <cfRule type="expression" dxfId="2030" priority="88">
      <formula>Q10&lt;0</formula>
    </cfRule>
  </conditionalFormatting>
  <conditionalFormatting sqref="J34">
    <cfRule type="expression" dxfId="2029" priority="85">
      <formula>J34&gt;0</formula>
    </cfRule>
    <cfRule type="expression" dxfId="2028" priority="86">
      <formula>J34&lt;0</formula>
    </cfRule>
  </conditionalFormatting>
  <conditionalFormatting sqref="F41:F49">
    <cfRule type="expression" dxfId="2027" priority="79">
      <formula>F41&gt;0</formula>
    </cfRule>
    <cfRule type="expression" dxfId="2026" priority="80">
      <formula>F41&lt;0</formula>
    </cfRule>
  </conditionalFormatting>
  <conditionalFormatting sqref="H41:H49">
    <cfRule type="expression" dxfId="2025" priority="77">
      <formula>H41&gt;0</formula>
    </cfRule>
    <cfRule type="expression" dxfId="2024" priority="78">
      <formula>H41&lt;0</formula>
    </cfRule>
  </conditionalFormatting>
  <conditionalFormatting sqref="R4">
    <cfRule type="expression" dxfId="2023" priority="75">
      <formula>R4&gt;0</formula>
    </cfRule>
    <cfRule type="expression" dxfId="2022" priority="76">
      <formula>R4&lt;0</formula>
    </cfRule>
  </conditionalFormatting>
  <conditionalFormatting sqref="Q9">
    <cfRule type="expression" dxfId="2021" priority="73">
      <formula>Q9&gt;0</formula>
    </cfRule>
    <cfRule type="expression" dxfId="2020" priority="74">
      <formula>Q9&lt;0</formula>
    </cfRule>
  </conditionalFormatting>
  <conditionalFormatting sqref="F50:F73">
    <cfRule type="expression" dxfId="2019" priority="69">
      <formula>F50&gt;0</formula>
    </cfRule>
    <cfRule type="expression" dxfId="2018" priority="70">
      <formula>F50&lt;0</formula>
    </cfRule>
  </conditionalFormatting>
  <conditionalFormatting sqref="H50:H73">
    <cfRule type="expression" dxfId="2017" priority="67">
      <formula>H50&gt;0</formula>
    </cfRule>
    <cfRule type="expression" dxfId="201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5" priority="63">
      <formula>F74&gt;0</formula>
    </cfRule>
    <cfRule type="expression" dxfId="2014" priority="64">
      <formula>F74&lt;0</formula>
    </cfRule>
  </conditionalFormatting>
  <conditionalFormatting sqref="H74:H98">
    <cfRule type="expression" dxfId="2013" priority="61">
      <formula>H74&gt;0</formula>
    </cfRule>
    <cfRule type="expression" dxfId="2012" priority="62">
      <formula>H74&lt;0</formula>
    </cfRule>
  </conditionalFormatting>
  <conditionalFormatting sqref="H108:H109 F108:F109">
    <cfRule type="expression" dxfId="2011" priority="43">
      <formula>F108&gt;0</formula>
    </cfRule>
    <cfRule type="expression" dxfId="2010" priority="44">
      <formula>F108&lt;0</formula>
    </cfRule>
  </conditionalFormatting>
  <conditionalFormatting sqref="H103:H107 F103:F107">
    <cfRule type="expression" dxfId="2009" priority="41">
      <formula>F103&gt;0</formula>
    </cfRule>
    <cfRule type="expression" dxfId="2008" priority="42">
      <formula>F103&lt;0</formula>
    </cfRule>
  </conditionalFormatting>
  <conditionalFormatting sqref="F40">
    <cfRule type="expression" dxfId="2007" priority="39">
      <formula>F40&gt;0</formula>
    </cfRule>
    <cfRule type="expression" dxfId="2006" priority="40">
      <formula>F40&lt;0</formula>
    </cfRule>
  </conditionalFormatting>
  <conditionalFormatting sqref="H40">
    <cfRule type="expression" dxfId="2005" priority="37">
      <formula>H40&gt;0</formula>
    </cfRule>
    <cfRule type="expression" dxfId="2004" priority="38">
      <formula>H40&lt;0</formula>
    </cfRule>
  </conditionalFormatting>
  <conditionalFormatting sqref="F131:F133 H131:H133">
    <cfRule type="expression" dxfId="2003" priority="35">
      <formula>F131&gt;0</formula>
    </cfRule>
    <cfRule type="expression" dxfId="2002" priority="36">
      <formula>F131&lt;0</formula>
    </cfRule>
  </conditionalFormatting>
  <conditionalFormatting sqref="F120:F124 H120:H124">
    <cfRule type="expression" dxfId="2001" priority="31">
      <formula>F120&gt;0</formula>
    </cfRule>
    <cfRule type="expression" dxfId="2000" priority="32">
      <formula>F120&lt;0</formula>
    </cfRule>
  </conditionalFormatting>
  <conditionalFormatting sqref="F117:F119 H117:H119">
    <cfRule type="expression" dxfId="1999" priority="27">
      <formula>F117&gt;0</formula>
    </cfRule>
    <cfRule type="expression" dxfId="1998" priority="28">
      <formula>F117&lt;0</formula>
    </cfRule>
  </conditionalFormatting>
  <conditionalFormatting sqref="F114:F116 H114:H116">
    <cfRule type="expression" dxfId="1997" priority="25">
      <formula>F114&gt;0</formula>
    </cfRule>
    <cfRule type="expression" dxfId="1996" priority="26">
      <formula>F114&lt;0</formula>
    </cfRule>
  </conditionalFormatting>
  <conditionalFormatting sqref="F113 H113">
    <cfRule type="expression" dxfId="1995" priority="23">
      <formula>F113&gt;0</formula>
    </cfRule>
    <cfRule type="expression" dxfId="1994" priority="24">
      <formula>F113&lt;0</formula>
    </cfRule>
  </conditionalFormatting>
  <conditionalFormatting sqref="F126:F128 H126:H128 K24:K128">
    <cfRule type="expression" dxfId="1993" priority="21">
      <formula>F24&gt;0</formula>
    </cfRule>
    <cfRule type="expression" dxfId="1992" priority="22">
      <formula>F24&lt;0</formula>
    </cfRule>
  </conditionalFormatting>
  <conditionalFormatting sqref="F125 H125">
    <cfRule type="expression" dxfId="1991" priority="19">
      <formula>F125&gt;0</formula>
    </cfRule>
    <cfRule type="expression" dxfId="1990" priority="20">
      <formula>F125&lt;0</formula>
    </cfRule>
  </conditionalFormatting>
  <conditionalFormatting sqref="F129:F130 H129:H130 K129:K130">
    <cfRule type="expression" dxfId="1989" priority="17">
      <formula>F129&gt;0</formula>
    </cfRule>
    <cfRule type="expression" dxfId="1988" priority="18">
      <formula>F129&lt;0</formula>
    </cfRule>
  </conditionalFormatting>
  <conditionalFormatting sqref="F136:F138 H136:H138 K136:K138">
    <cfRule type="expression" dxfId="1987" priority="13">
      <formula>F136&gt;0</formula>
    </cfRule>
    <cfRule type="expression" dxfId="1986" priority="14">
      <formula>F136&lt;0</formula>
    </cfRule>
  </conditionalFormatting>
  <conditionalFormatting sqref="F134:F135 H134:H135 K134:K135">
    <cfRule type="expression" dxfId="1985" priority="11">
      <formula>F134&gt;0</formula>
    </cfRule>
    <cfRule type="expression" dxfId="1984" priority="12">
      <formula>F134&lt;0</formula>
    </cfRule>
  </conditionalFormatting>
  <conditionalFormatting sqref="F143 H143 K143">
    <cfRule type="expression" dxfId="1983" priority="7">
      <formula>F143&gt;0</formula>
    </cfRule>
    <cfRule type="expression" dxfId="1982" priority="8">
      <formula>F143&lt;0</formula>
    </cfRule>
  </conditionalFormatting>
  <conditionalFormatting sqref="F140:F142 H140:H142">
    <cfRule type="expression" dxfId="1981" priority="5">
      <formula>F140&gt;0</formula>
    </cfRule>
    <cfRule type="expression" dxfId="1980" priority="6">
      <formula>F140&lt;0</formula>
    </cfRule>
  </conditionalFormatting>
  <conditionalFormatting sqref="F139 H139 K139">
    <cfRule type="expression" dxfId="1979" priority="3">
      <formula>F139&gt;0</formula>
    </cfRule>
    <cfRule type="expression" dxfId="1978" priority="4">
      <formula>F139&lt;0</formula>
    </cfRule>
  </conditionalFormatting>
  <conditionalFormatting sqref="K140:K142">
    <cfRule type="expression" dxfId="1977" priority="1">
      <formula>K140&gt;0</formula>
    </cfRule>
    <cfRule type="expression" dxfId="197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5" priority="49">
      <formula>F52&gt;0</formula>
    </cfRule>
    <cfRule type="expression" dxfId="1974" priority="50">
      <formula>F52&lt;0</formula>
    </cfRule>
  </conditionalFormatting>
  <conditionalFormatting sqref="Q7">
    <cfRule type="expression" dxfId="1973" priority="47">
      <formula>Q7&gt;0</formula>
    </cfRule>
    <cfRule type="expression" dxfId="1972" priority="48">
      <formula>Q7&lt;0</formula>
    </cfRule>
  </conditionalFormatting>
  <conditionalFormatting sqref="Q8">
    <cfRule type="expression" dxfId="1971" priority="45">
      <formula>Q8&gt;0</formula>
    </cfRule>
    <cfRule type="expression" dxfId="1970" priority="46">
      <formula>Q8&lt;0</formula>
    </cfRule>
  </conditionalFormatting>
  <conditionalFormatting sqref="F34:F41 F43:F51">
    <cfRule type="expression" dxfId="1969" priority="43">
      <formula>F34&gt;0</formula>
    </cfRule>
    <cfRule type="expression" dxfId="1968" priority="44">
      <formula>F34&lt;0</formula>
    </cfRule>
  </conditionalFormatting>
  <conditionalFormatting sqref="H34:H51">
    <cfRule type="expression" dxfId="1967" priority="41">
      <formula>H34&gt;0</formula>
    </cfRule>
    <cfRule type="expression" dxfId="1966" priority="42">
      <formula>H34&lt;0</formula>
    </cfRule>
  </conditionalFormatting>
  <conditionalFormatting sqref="Q10">
    <cfRule type="expression" dxfId="1965" priority="39">
      <formula>Q10&gt;0</formula>
    </cfRule>
    <cfRule type="expression" dxfId="1964" priority="40">
      <formula>Q10&lt;0</formula>
    </cfRule>
  </conditionalFormatting>
  <conditionalFormatting sqref="J25">
    <cfRule type="expression" dxfId="1963" priority="37">
      <formula>J25&gt;0</formula>
    </cfRule>
    <cfRule type="expression" dxfId="1962" priority="38">
      <formula>J25&lt;0</formula>
    </cfRule>
  </conditionalFormatting>
  <conditionalFormatting sqref="K25:K29 K31:K38">
    <cfRule type="expression" dxfId="1961" priority="35">
      <formula>K25&gt;0</formula>
    </cfRule>
    <cfRule type="expression" dxfId="1960" priority="36">
      <formula>K25&lt;0</formula>
    </cfRule>
  </conditionalFormatting>
  <conditionalFormatting sqref="L25:L38">
    <cfRule type="expression" dxfId="1959" priority="33">
      <formula>L25&gt;0</formula>
    </cfRule>
    <cfRule type="expression" dxfId="1958" priority="34">
      <formula>L25&lt;0</formula>
    </cfRule>
  </conditionalFormatting>
  <conditionalFormatting sqref="F89:F110">
    <cfRule type="expression" dxfId="1957" priority="31">
      <formula>F89&gt;0</formula>
    </cfRule>
    <cfRule type="expression" dxfId="1956" priority="32">
      <formula>F89&lt;0</formula>
    </cfRule>
  </conditionalFormatting>
  <conditionalFormatting sqref="H89:H110">
    <cfRule type="expression" dxfId="1955" priority="29">
      <formula>H89&gt;0</formula>
    </cfRule>
    <cfRule type="expression" dxfId="1954" priority="30">
      <formula>H89&lt;0</formula>
    </cfRule>
  </conditionalFormatting>
  <conditionalFormatting sqref="J89:J102">
    <cfRule type="expression" dxfId="1953" priority="27">
      <formula>J89&gt;0</formula>
    </cfRule>
    <cfRule type="expression" dxfId="1952" priority="28">
      <formula>J89&lt;0</formula>
    </cfRule>
  </conditionalFormatting>
  <conditionalFormatting sqref="K89:K102">
    <cfRule type="expression" dxfId="1951" priority="25">
      <formula>K89&gt;0</formula>
    </cfRule>
    <cfRule type="expression" dxfId="1950" priority="26">
      <formula>K89&lt;0</formula>
    </cfRule>
  </conditionalFormatting>
  <conditionalFormatting sqref="L89:L102">
    <cfRule type="expression" dxfId="1949" priority="23">
      <formula>L89&gt;0</formula>
    </cfRule>
    <cfRule type="expression" dxfId="1948" priority="24">
      <formula>L89&lt;0</formula>
    </cfRule>
  </conditionalFormatting>
  <conditionalFormatting sqref="F25:F27">
    <cfRule type="expression" dxfId="1947" priority="21">
      <formula>F25&gt;0</formula>
    </cfRule>
    <cfRule type="expression" dxfId="1946" priority="22">
      <formula>F25&lt;0</formula>
    </cfRule>
  </conditionalFormatting>
  <conditionalFormatting sqref="H25:H27">
    <cfRule type="expression" dxfId="1945" priority="19">
      <formula>H25&gt;0</formula>
    </cfRule>
    <cfRule type="expression" dxfId="1944" priority="20">
      <formula>H25&lt;0</formula>
    </cfRule>
  </conditionalFormatting>
  <conditionalFormatting sqref="F28:F33">
    <cfRule type="expression" dxfId="1943" priority="17">
      <formula>F28&gt;0</formula>
    </cfRule>
    <cfRule type="expression" dxfId="1942" priority="18">
      <formula>F28&lt;0</formula>
    </cfRule>
  </conditionalFormatting>
  <conditionalFormatting sqref="H28:H33">
    <cfRule type="expression" dxfId="1941" priority="15">
      <formula>H28&gt;0</formula>
    </cfRule>
    <cfRule type="expression" dxfId="1940" priority="16">
      <formula>H28&lt;0</formula>
    </cfRule>
  </conditionalFormatting>
  <conditionalFormatting sqref="F42">
    <cfRule type="expression" dxfId="1939" priority="13">
      <formula>F42&gt;0</formula>
    </cfRule>
    <cfRule type="expression" dxfId="1938" priority="14">
      <formula>F42&lt;0</formula>
    </cfRule>
  </conditionalFormatting>
  <conditionalFormatting sqref="J48">
    <cfRule type="expression" dxfId="1937" priority="11">
      <formula>J48&gt;0</formula>
    </cfRule>
    <cfRule type="expression" dxfId="1936" priority="12">
      <formula>J48&lt;0</formula>
    </cfRule>
  </conditionalFormatting>
  <conditionalFormatting sqref="J34:J41 J43:J47">
    <cfRule type="expression" dxfId="1935" priority="9">
      <formula>J34&gt;0</formula>
    </cfRule>
    <cfRule type="expression" dxfId="1934" priority="10">
      <formula>J34&lt;0</formula>
    </cfRule>
  </conditionalFormatting>
  <conditionalFormatting sqref="J26:J27">
    <cfRule type="expression" dxfId="1933" priority="7">
      <formula>J26&gt;0</formula>
    </cfRule>
    <cfRule type="expression" dxfId="1932" priority="8">
      <formula>J26&lt;0</formula>
    </cfRule>
  </conditionalFormatting>
  <conditionalFormatting sqref="J28:J33">
    <cfRule type="expression" dxfId="1931" priority="5">
      <formula>J28&gt;0</formula>
    </cfRule>
    <cfRule type="expression" dxfId="1930" priority="6">
      <formula>J28&lt;0</formula>
    </cfRule>
  </conditionalFormatting>
  <conditionalFormatting sqref="J42">
    <cfRule type="expression" dxfId="1929" priority="3">
      <formula>J42&gt;0</formula>
    </cfRule>
    <cfRule type="expression" dxfId="1928" priority="4">
      <formula>J42&lt;0</formula>
    </cfRule>
  </conditionalFormatting>
  <conditionalFormatting sqref="J49">
    <cfRule type="expression" dxfId="1927" priority="1">
      <formula>J49&gt;0</formula>
    </cfRule>
    <cfRule type="expression" dxfId="1926"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5" priority="39">
      <formula>F47&gt;0</formula>
    </cfRule>
    <cfRule type="expression" dxfId="1924" priority="40">
      <formula>F47&lt;0</formula>
    </cfRule>
  </conditionalFormatting>
  <conditionalFormatting sqref="Q7">
    <cfRule type="expression" dxfId="1923" priority="37">
      <formula>Q7&gt;0</formula>
    </cfRule>
    <cfRule type="expression" dxfId="1922" priority="38">
      <formula>Q7&lt;0</formula>
    </cfRule>
  </conditionalFormatting>
  <conditionalFormatting sqref="Q8">
    <cfRule type="expression" dxfId="1921" priority="35">
      <formula>Q8&gt;0</formula>
    </cfRule>
    <cfRule type="expression" dxfId="1920" priority="36">
      <formula>Q8&lt;0</formula>
    </cfRule>
  </conditionalFormatting>
  <conditionalFormatting sqref="F30:F33 F38:F46">
    <cfRule type="expression" dxfId="1919" priority="33">
      <formula>F30&gt;0</formula>
    </cfRule>
    <cfRule type="expression" dxfId="1918" priority="34">
      <formula>F30&lt;0</formula>
    </cfRule>
  </conditionalFormatting>
  <conditionalFormatting sqref="H30:H33 H37:H46">
    <cfRule type="expression" dxfId="1917" priority="31">
      <formula>H30&gt;0</formula>
    </cfRule>
    <cfRule type="expression" dxfId="1916" priority="32">
      <formula>H30&lt;0</formula>
    </cfRule>
  </conditionalFormatting>
  <conditionalFormatting sqref="Q10">
    <cfRule type="expression" dxfId="1915" priority="29">
      <formula>Q10&gt;0</formula>
    </cfRule>
    <cfRule type="expression" dxfId="1914" priority="30">
      <formula>Q10&lt;0</formula>
    </cfRule>
  </conditionalFormatting>
  <conditionalFormatting sqref="K25:K38">
    <cfRule type="expression" dxfId="1913" priority="25">
      <formula>K25&gt;0</formula>
    </cfRule>
    <cfRule type="expression" dxfId="1912" priority="26">
      <formula>K25&lt;0</formula>
    </cfRule>
  </conditionalFormatting>
  <conditionalFormatting sqref="L25:L38">
    <cfRule type="expression" dxfId="1911" priority="23">
      <formula>L25&gt;0</formula>
    </cfRule>
    <cfRule type="expression" dxfId="1910" priority="24">
      <formula>L25&lt;0</formula>
    </cfRule>
  </conditionalFormatting>
  <conditionalFormatting sqref="F89:F110">
    <cfRule type="expression" dxfId="1909" priority="21">
      <formula>F89&gt;0</formula>
    </cfRule>
    <cfRule type="expression" dxfId="1908" priority="22">
      <formula>F89&lt;0</formula>
    </cfRule>
  </conditionalFormatting>
  <conditionalFormatting sqref="H89:H110">
    <cfRule type="expression" dxfId="1907" priority="19">
      <formula>H89&gt;0</formula>
    </cfRule>
    <cfRule type="expression" dxfId="1906" priority="20">
      <formula>H89&lt;0</formula>
    </cfRule>
  </conditionalFormatting>
  <conditionalFormatting sqref="J89:J102">
    <cfRule type="expression" dxfId="1905" priority="17">
      <formula>J89&gt;0</formula>
    </cfRule>
    <cfRule type="expression" dxfId="1904" priority="18">
      <formula>J89&lt;0</formula>
    </cfRule>
  </conditionalFormatting>
  <conditionalFormatting sqref="K89:K102">
    <cfRule type="expression" dxfId="1903" priority="15">
      <formula>K89&gt;0</formula>
    </cfRule>
    <cfRule type="expression" dxfId="1902" priority="16">
      <formula>K89&lt;0</formula>
    </cfRule>
  </conditionalFormatting>
  <conditionalFormatting sqref="L89:L102">
    <cfRule type="expression" dxfId="1901" priority="13">
      <formula>L89&gt;0</formula>
    </cfRule>
    <cfRule type="expression" dxfId="1900" priority="14">
      <formula>L89&lt;0</formula>
    </cfRule>
  </conditionalFormatting>
  <conditionalFormatting sqref="F25:F29">
    <cfRule type="expression" dxfId="1899" priority="11">
      <formula>F25&gt;0</formula>
    </cfRule>
    <cfRule type="expression" dxfId="1898" priority="12">
      <formula>F25&lt;0</formula>
    </cfRule>
  </conditionalFormatting>
  <conditionalFormatting sqref="H25:H29">
    <cfRule type="expression" dxfId="1897" priority="9">
      <formula>H25&gt;0</formula>
    </cfRule>
    <cfRule type="expression" dxfId="1896" priority="10">
      <formula>H25&lt;0</formula>
    </cfRule>
  </conditionalFormatting>
  <conditionalFormatting sqref="F34:F37">
    <cfRule type="expression" dxfId="1895" priority="7">
      <formula>F34&gt;0</formula>
    </cfRule>
    <cfRule type="expression" dxfId="1894" priority="8">
      <formula>F34&lt;0</formula>
    </cfRule>
  </conditionalFormatting>
  <conditionalFormatting sqref="H34:H36">
    <cfRule type="expression" dxfId="1893" priority="5">
      <formula>H34&gt;0</formula>
    </cfRule>
    <cfRule type="expression" dxfId="1892" priority="6">
      <formula>H34&lt;0</formula>
    </cfRule>
  </conditionalFormatting>
  <conditionalFormatting sqref="J39">
    <cfRule type="expression" dxfId="1891" priority="3">
      <formula>J39&gt;0</formula>
    </cfRule>
    <cfRule type="expression" dxfId="1890" priority="4">
      <formula>J39&lt;0</formula>
    </cfRule>
  </conditionalFormatting>
  <conditionalFormatting sqref="J25:J38">
    <cfRule type="expression" dxfId="1889" priority="1">
      <formula>J25&gt;0</formula>
    </cfRule>
    <cfRule type="expression" dxfId="1888"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2" t="s">
        <v>78</v>
      </c>
      <c r="P44" s="892"/>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7" priority="57">
      <formula>F27&gt;0</formula>
    </cfRule>
    <cfRule type="expression" dxfId="1886" priority="58">
      <formula>F27&lt;0</formula>
    </cfRule>
  </conditionalFormatting>
  <conditionalFormatting sqref="H28:H33">
    <cfRule type="expression" dxfId="1885" priority="53">
      <formula>H28&gt;0</formula>
    </cfRule>
    <cfRule type="expression" dxfId="1884" priority="54">
      <formula>H28&lt;0</formula>
    </cfRule>
  </conditionalFormatting>
  <conditionalFormatting sqref="F24:F26">
    <cfRule type="expression" dxfId="1883" priority="39">
      <formula>F24&gt;0</formula>
    </cfRule>
    <cfRule type="expression" dxfId="1882" priority="40">
      <formula>F24&lt;0</formula>
    </cfRule>
  </conditionalFormatting>
  <conditionalFormatting sqref="Q8">
    <cfRule type="expression" dxfId="1881" priority="33">
      <formula>Q8&gt;0</formula>
    </cfRule>
    <cfRule type="expression" dxfId="1880" priority="34">
      <formula>Q8&lt;0</formula>
    </cfRule>
  </conditionalFormatting>
  <conditionalFormatting sqref="Q7">
    <cfRule type="expression" dxfId="1879" priority="35">
      <formula>Q7&gt;0</formula>
    </cfRule>
    <cfRule type="expression" dxfId="1878" priority="36">
      <formula>Q7&lt;0</formula>
    </cfRule>
  </conditionalFormatting>
  <conditionalFormatting sqref="F34">
    <cfRule type="expression" dxfId="1877" priority="31">
      <formula>F34&gt;0</formula>
    </cfRule>
    <cfRule type="expression" dxfId="1876" priority="32">
      <formula>F34&lt;0</formula>
    </cfRule>
  </conditionalFormatting>
  <conditionalFormatting sqref="H34">
    <cfRule type="expression" dxfId="1875" priority="29">
      <formula>H34&gt;0</formula>
    </cfRule>
    <cfRule type="expression" dxfId="1874" priority="30">
      <formula>H34&lt;0</formula>
    </cfRule>
  </conditionalFormatting>
  <conditionalFormatting sqref="M36">
    <cfRule type="expression" dxfId="1873" priority="19">
      <formula>M36&gt;0</formula>
    </cfRule>
    <cfRule type="expression" dxfId="1872" priority="20">
      <formula>M36&lt;0</formula>
    </cfRule>
  </conditionalFormatting>
  <conditionalFormatting sqref="Q10">
    <cfRule type="expression" dxfId="1871" priority="15">
      <formula>Q10&gt;0</formula>
    </cfRule>
    <cfRule type="expression" dxfId="1870" priority="16">
      <formula>Q10&lt;0</formula>
    </cfRule>
  </conditionalFormatting>
  <conditionalFormatting sqref="F23">
    <cfRule type="expression" dxfId="1869" priority="13">
      <formula>F23&gt;0</formula>
    </cfRule>
    <cfRule type="expression" dxfId="1868" priority="14">
      <formula>F23&lt;0</formula>
    </cfRule>
  </conditionalFormatting>
  <conditionalFormatting sqref="I25:J25">
    <cfRule type="expression" dxfId="1867" priority="9">
      <formula>I25&gt;0</formula>
    </cfRule>
    <cfRule type="expression" dxfId="1866" priority="10">
      <formula>I25&lt;0</formula>
    </cfRule>
  </conditionalFormatting>
  <conditionalFormatting sqref="I26:J27">
    <cfRule type="expression" dxfId="1865" priority="7">
      <formula>I26&gt;0</formula>
    </cfRule>
    <cfRule type="expression" dxfId="1864" priority="8">
      <formula>I26&lt;0</formula>
    </cfRule>
  </conditionalFormatting>
  <conditionalFormatting sqref="K25:K27">
    <cfRule type="expression" dxfId="1863" priority="5">
      <formula>K25&gt;0</formula>
    </cfRule>
    <cfRule type="expression" dxfId="1862" priority="6">
      <formula>K25&lt;0</formula>
    </cfRule>
  </conditionalFormatting>
  <conditionalFormatting sqref="I23:J23">
    <cfRule type="expression" dxfId="1861" priority="3">
      <formula>I23&gt;0</formula>
    </cfRule>
    <cfRule type="expression" dxfId="186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9" priority="39">
      <formula>F47&gt;0</formula>
    </cfRule>
    <cfRule type="expression" dxfId="1858" priority="40">
      <formula>F47&lt;0</formula>
    </cfRule>
  </conditionalFormatting>
  <conditionalFormatting sqref="Q7">
    <cfRule type="expression" dxfId="1857" priority="37">
      <formula>Q7&gt;0</formula>
    </cfRule>
    <cfRule type="expression" dxfId="1856" priority="38">
      <formula>Q7&lt;0</formula>
    </cfRule>
  </conditionalFormatting>
  <conditionalFormatting sqref="Q8">
    <cfRule type="expression" dxfId="1855" priority="35">
      <formula>Q8&gt;0</formula>
    </cfRule>
    <cfRule type="expression" dxfId="1854" priority="36">
      <formula>Q8&lt;0</formula>
    </cfRule>
  </conditionalFormatting>
  <conditionalFormatting sqref="F30:F46">
    <cfRule type="expression" dxfId="1853" priority="33">
      <formula>F30&gt;0</formula>
    </cfRule>
    <cfRule type="expression" dxfId="1852" priority="34">
      <formula>F30&lt;0</formula>
    </cfRule>
  </conditionalFormatting>
  <conditionalFormatting sqref="H30:H46">
    <cfRule type="expression" dxfId="1851" priority="31">
      <formula>H30&gt;0</formula>
    </cfRule>
    <cfRule type="expression" dxfId="1850" priority="32">
      <formula>H30&lt;0</formula>
    </cfRule>
  </conditionalFormatting>
  <conditionalFormatting sqref="Q10">
    <cfRule type="expression" dxfId="1849" priority="29">
      <formula>Q10&gt;0</formula>
    </cfRule>
    <cfRule type="expression" dxfId="1848" priority="30">
      <formula>Q10&lt;0</formula>
    </cfRule>
  </conditionalFormatting>
  <conditionalFormatting sqref="J25:J38">
    <cfRule type="expression" dxfId="1847" priority="27">
      <formula>J25&gt;0</formula>
    </cfRule>
    <cfRule type="expression" dxfId="1846" priority="28">
      <formula>J25&lt;0</formula>
    </cfRule>
  </conditionalFormatting>
  <conditionalFormatting sqref="K25:K38">
    <cfRule type="expression" dxfId="1845" priority="25">
      <formula>K25&gt;0</formula>
    </cfRule>
    <cfRule type="expression" dxfId="1844" priority="26">
      <formula>K25&lt;0</formula>
    </cfRule>
  </conditionalFormatting>
  <conditionalFormatting sqref="L25 L38">
    <cfRule type="expression" dxfId="1843" priority="23">
      <formula>L25&gt;0</formula>
    </cfRule>
    <cfRule type="expression" dxfId="1842" priority="24">
      <formula>L25&lt;0</formula>
    </cfRule>
  </conditionalFormatting>
  <conditionalFormatting sqref="F89:F110">
    <cfRule type="expression" dxfId="1841" priority="21">
      <formula>F89&gt;0</formula>
    </cfRule>
    <cfRule type="expression" dxfId="1840" priority="22">
      <formula>F89&lt;0</formula>
    </cfRule>
  </conditionalFormatting>
  <conditionalFormatting sqref="H89:H110">
    <cfRule type="expression" dxfId="1839" priority="19">
      <formula>H89&gt;0</formula>
    </cfRule>
    <cfRule type="expression" dxfId="1838" priority="20">
      <formula>H89&lt;0</formula>
    </cfRule>
  </conditionalFormatting>
  <conditionalFormatting sqref="J89:J102">
    <cfRule type="expression" dxfId="1837" priority="17">
      <formula>J89&gt;0</formula>
    </cfRule>
    <cfRule type="expression" dxfId="1836" priority="18">
      <formula>J89&lt;0</formula>
    </cfRule>
  </conditionalFormatting>
  <conditionalFormatting sqref="K89:K102">
    <cfRule type="expression" dxfId="1835" priority="15">
      <formula>K89&gt;0</formula>
    </cfRule>
    <cfRule type="expression" dxfId="1834" priority="16">
      <formula>K89&lt;0</formula>
    </cfRule>
  </conditionalFormatting>
  <conditionalFormatting sqref="L89:L102">
    <cfRule type="expression" dxfId="1833" priority="13">
      <formula>L89&gt;0</formula>
    </cfRule>
    <cfRule type="expression" dxfId="1832" priority="14">
      <formula>L89&lt;0</formula>
    </cfRule>
  </conditionalFormatting>
  <conditionalFormatting sqref="F29 F25:F26">
    <cfRule type="expression" dxfId="1831" priority="11">
      <formula>F25&gt;0</formula>
    </cfRule>
    <cfRule type="expression" dxfId="1830" priority="12">
      <formula>F25&lt;0</formula>
    </cfRule>
  </conditionalFormatting>
  <conditionalFormatting sqref="H29 H25:H26">
    <cfRule type="expression" dxfId="1829" priority="9">
      <formula>H25&gt;0</formula>
    </cfRule>
    <cfRule type="expression" dxfId="1828" priority="10">
      <formula>H25&lt;0</formula>
    </cfRule>
  </conditionalFormatting>
  <conditionalFormatting sqref="F28">
    <cfRule type="expression" dxfId="1827" priority="7">
      <formula>F28&gt;0</formula>
    </cfRule>
    <cfRule type="expression" dxfId="1826" priority="8">
      <formula>F28&lt;0</formula>
    </cfRule>
  </conditionalFormatting>
  <conditionalFormatting sqref="F27">
    <cfRule type="expression" dxfId="1825" priority="3">
      <formula>F27&gt;0</formula>
    </cfRule>
    <cfRule type="expression" dxfId="1824" priority="4">
      <formula>F27&lt;0</formula>
    </cfRule>
  </conditionalFormatting>
  <conditionalFormatting sqref="H27:H28">
    <cfRule type="expression" dxfId="1823" priority="1">
      <formula>H27&gt;0</formula>
    </cfRule>
    <cfRule type="expression" dxfId="1822"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46.8</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4680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-55.229999999995925</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-55.229999999995925</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-1.1663636190849435E-2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70">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5.9829059829059832E-2</v>
      </c>
      <c r="R11">
        <v>0.7</v>
      </c>
      <c r="T11" s="1">
        <v>43285</v>
      </c>
      <c r="U11" t="s">
        <v>1130</v>
      </c>
    </row>
    <row r="12" spans="1:21" x14ac:dyDescent="0.25">
      <c r="H12" s="68"/>
      <c r="O12" s="11" t="s">
        <v>921</v>
      </c>
      <c r="Q12" s="1" t="s">
        <v>1401</v>
      </c>
    </row>
    <row r="13" spans="1:21" x14ac:dyDescent="0.25">
      <c r="H13" s="68"/>
      <c r="O13" s="11" t="s">
        <v>947</v>
      </c>
      <c r="Q13" s="2">
        <f>Q4/(3.94+4.03)*2</f>
        <v>11.744040150564615</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2" t="s">
        <v>78</v>
      </c>
      <c r="P16" s="892"/>
    </row>
    <row r="17" spans="1:21" ht="15.75" thickTop="1" x14ac:dyDescent="0.25">
      <c r="O17" s="79">
        <v>1.1000000000000001</v>
      </c>
      <c r="P17" s="79">
        <f>O17*$Q$4</f>
        <v>51.480000000000004</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51.012</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50.543999999999997</v>
      </c>
    </row>
    <row r="20" spans="1:21" x14ac:dyDescent="0.25">
      <c r="O20" s="79">
        <v>1.07</v>
      </c>
      <c r="P20" s="79">
        <f t="shared" si="2"/>
        <v>50.076000000000001</v>
      </c>
      <c r="T20" s="1">
        <v>43416</v>
      </c>
      <c r="U20" t="s">
        <v>1296</v>
      </c>
    </row>
    <row r="21" spans="1:21" x14ac:dyDescent="0.25">
      <c r="O21" s="79">
        <v>1.06</v>
      </c>
      <c r="P21" s="79">
        <f t="shared" si="2"/>
        <v>49.607999999999997</v>
      </c>
    </row>
    <row r="22" spans="1:21" x14ac:dyDescent="0.25">
      <c r="O22" s="79">
        <v>1.05</v>
      </c>
      <c r="P22" s="79">
        <f t="shared" si="2"/>
        <v>49.14</v>
      </c>
    </row>
    <row r="23" spans="1:21" x14ac:dyDescent="0.25">
      <c r="O23" s="79">
        <v>1.04</v>
      </c>
      <c r="P23" s="79">
        <f t="shared" si="2"/>
        <v>48.671999999999997</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48.204000000000001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47.735999999999997</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47.268000000000001</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46.8</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46.331999999999994</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45.863999999999997</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45.395999999999994</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44.927999999999997</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44.459999999999994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43.991999999999997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43.524000000000001</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43.055999999999997</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42.588000000000001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42.12</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1408</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21" priority="53">
      <formula>F7&gt;0</formula>
    </cfRule>
    <cfRule type="expression" dxfId="1820" priority="54">
      <formula>F7&lt;0</formula>
    </cfRule>
  </conditionalFormatting>
  <conditionalFormatting sqref="Q8">
    <cfRule type="expression" dxfId="1819" priority="51">
      <formula>Q8&gt;0</formula>
    </cfRule>
    <cfRule type="expression" dxfId="1818" priority="52">
      <formula>Q8&lt;0</formula>
    </cfRule>
  </conditionalFormatting>
  <conditionalFormatting sqref="Q10">
    <cfRule type="expression" dxfId="1817" priority="45">
      <formula>Q10&gt;0</formula>
    </cfRule>
    <cfRule type="expression" dxfId="1816" priority="46">
      <formula>Q10&lt;0</formula>
    </cfRule>
  </conditionalFormatting>
  <conditionalFormatting sqref="K25:K39">
    <cfRule type="expression" dxfId="1815" priority="41">
      <formula>K25&gt;0</formula>
    </cfRule>
    <cfRule type="expression" dxfId="1814" priority="42">
      <formula>K25&lt;0</formula>
    </cfRule>
  </conditionalFormatting>
  <conditionalFormatting sqref="L25">
    <cfRule type="expression" dxfId="1813" priority="39">
      <formula>L25&gt;0</formula>
    </cfRule>
    <cfRule type="expression" dxfId="1812" priority="40">
      <formula>L25&lt;0</formula>
    </cfRule>
  </conditionalFormatting>
  <conditionalFormatting sqref="F99:F120">
    <cfRule type="expression" dxfId="1811" priority="37">
      <formula>F99&gt;0</formula>
    </cfRule>
    <cfRule type="expression" dxfId="1810" priority="38">
      <formula>F99&lt;0</formula>
    </cfRule>
  </conditionalFormatting>
  <conditionalFormatting sqref="H99:H120">
    <cfRule type="expression" dxfId="1809" priority="35">
      <formula>H99&gt;0</formula>
    </cfRule>
    <cfRule type="expression" dxfId="1808" priority="36">
      <formula>H99&lt;0</formula>
    </cfRule>
  </conditionalFormatting>
  <conditionalFormatting sqref="J99:J112">
    <cfRule type="expression" dxfId="1807" priority="33">
      <formula>J99&gt;0</formula>
    </cfRule>
    <cfRule type="expression" dxfId="1806" priority="34">
      <formula>J99&lt;0</formula>
    </cfRule>
  </conditionalFormatting>
  <conditionalFormatting sqref="K99:K112">
    <cfRule type="expression" dxfId="1805" priority="31">
      <formula>K99&gt;0</formula>
    </cfRule>
    <cfRule type="expression" dxfId="1804" priority="32">
      <formula>K99&lt;0</formula>
    </cfRule>
  </conditionalFormatting>
  <conditionalFormatting sqref="L99:L112">
    <cfRule type="expression" dxfId="1803" priority="29">
      <formula>L99&gt;0</formula>
    </cfRule>
    <cfRule type="expression" dxfId="1802" priority="30">
      <formula>L99&lt;0</formula>
    </cfRule>
  </conditionalFormatting>
  <conditionalFormatting sqref="F25 F29">
    <cfRule type="expression" dxfId="1801" priority="27">
      <formula>F25&gt;0</formula>
    </cfRule>
    <cfRule type="expression" dxfId="1800" priority="28">
      <formula>F25&lt;0</formula>
    </cfRule>
  </conditionalFormatting>
  <conditionalFormatting sqref="H25 H29">
    <cfRule type="expression" dxfId="1799" priority="25">
      <formula>H25&gt;0</formula>
    </cfRule>
    <cfRule type="expression" dxfId="1798" priority="26">
      <formula>H25&lt;0</formula>
    </cfRule>
  </conditionalFormatting>
  <conditionalFormatting sqref="F26:F28">
    <cfRule type="expression" dxfId="1797" priority="23">
      <formula>F26&gt;0</formula>
    </cfRule>
    <cfRule type="expression" dxfId="1796" priority="24">
      <formula>F26&lt;0</formula>
    </cfRule>
  </conditionalFormatting>
  <conditionalFormatting sqref="H26:H28">
    <cfRule type="expression" dxfId="1795" priority="21">
      <formula>H26&gt;0</formula>
    </cfRule>
    <cfRule type="expression" dxfId="1794" priority="22">
      <formula>H26&lt;0</formula>
    </cfRule>
  </conditionalFormatting>
  <conditionalFormatting sqref="J25:J49">
    <cfRule type="expression" dxfId="1793" priority="17">
      <formula>J25&gt;0</formula>
    </cfRule>
    <cfRule type="expression" dxfId="1792" priority="18">
      <formula>J25&lt;0</formula>
    </cfRule>
  </conditionalFormatting>
  <conditionalFormatting sqref="J50:J61">
    <cfRule type="expression" dxfId="1791" priority="15">
      <formula>J50&gt;0</formula>
    </cfRule>
    <cfRule type="expression" dxfId="1790" priority="16">
      <formula>J50&lt;0</formula>
    </cfRule>
  </conditionalFormatting>
  <conditionalFormatting sqref="H62:H63 F62:F63">
    <cfRule type="expression" dxfId="1789" priority="7">
      <formula>F62&gt;0</formula>
    </cfRule>
    <cfRule type="expression" dxfId="1788" priority="8">
      <formula>F62&lt;0</formula>
    </cfRule>
  </conditionalFormatting>
  <conditionalFormatting sqref="J62:J69">
    <cfRule type="expression" dxfId="1787" priority="5">
      <formula>J62&gt;0</formula>
    </cfRule>
    <cfRule type="expression" dxfId="1786" priority="6">
      <formula>J62&lt;0</formula>
    </cfRule>
  </conditionalFormatting>
  <conditionalFormatting sqref="F66:F69 H66:H69">
    <cfRule type="expression" dxfId="1785" priority="1">
      <formula>F66&gt;0</formula>
    </cfRule>
    <cfRule type="expression" dxfId="178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2" t="s">
        <v>78</v>
      </c>
      <c r="P44" s="892"/>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83" priority="17">
      <formula>F38&gt;0</formula>
    </cfRule>
    <cfRule type="expression" dxfId="1782" priority="18">
      <formula>F38&lt;0</formula>
    </cfRule>
  </conditionalFormatting>
  <conditionalFormatting sqref="H38:H72">
    <cfRule type="expression" dxfId="1781" priority="9">
      <formula>H38&gt;0</formula>
    </cfRule>
    <cfRule type="expression" dxfId="1780" priority="10">
      <formula>H38&lt;0</formula>
    </cfRule>
  </conditionalFormatting>
  <conditionalFormatting sqref="F21:F37">
    <cfRule type="expression" dxfId="1779" priority="7">
      <formula>F21&gt;0</formula>
    </cfRule>
    <cfRule type="expression" dxfId="1778" priority="8">
      <formula>F21&lt;0</formula>
    </cfRule>
  </conditionalFormatting>
  <conditionalFormatting sqref="H21:H37">
    <cfRule type="expression" dxfId="1777" priority="5">
      <formula>H21&gt;0</formula>
    </cfRule>
    <cfRule type="expression" dxfId="1776" priority="6">
      <formula>H21&lt;0</formula>
    </cfRule>
  </conditionalFormatting>
  <conditionalFormatting sqref="Q8">
    <cfRule type="expression" dxfId="1775" priority="1">
      <formula>Q8&gt;0</formula>
    </cfRule>
    <cfRule type="expression" dxfId="1774" priority="2">
      <formula>Q8&lt;0</formula>
    </cfRule>
  </conditionalFormatting>
  <conditionalFormatting sqref="Q7">
    <cfRule type="expression" dxfId="1773" priority="3">
      <formula>Q7&gt;0</formula>
    </cfRule>
    <cfRule type="expression" dxfId="177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2" t="s">
        <v>78</v>
      </c>
      <c r="P40" s="892"/>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71" priority="15">
      <formula>F39&gt;0</formula>
    </cfRule>
    <cfRule type="expression" dxfId="1770" priority="16">
      <formula>F39&lt;0</formula>
    </cfRule>
  </conditionalFormatting>
  <conditionalFormatting sqref="Q7">
    <cfRule type="expression" dxfId="1769" priority="13">
      <formula>Q7&gt;0</formula>
    </cfRule>
    <cfRule type="expression" dxfId="1768" priority="14">
      <formula>Q7&lt;0</formula>
    </cfRule>
  </conditionalFormatting>
  <conditionalFormatting sqref="Q8">
    <cfRule type="expression" dxfId="1767" priority="11">
      <formula>Q8&gt;0</formula>
    </cfRule>
    <cfRule type="expression" dxfId="1766" priority="12">
      <formula>Q8&lt;0</formula>
    </cfRule>
  </conditionalFormatting>
  <conditionalFormatting sqref="F25:F38">
    <cfRule type="expression" dxfId="1765" priority="9">
      <formula>F25&gt;0</formula>
    </cfRule>
    <cfRule type="expression" dxfId="1764" priority="10">
      <formula>F25&lt;0</formula>
    </cfRule>
  </conditionalFormatting>
  <conditionalFormatting sqref="H25:H38">
    <cfRule type="expression" dxfId="1763" priority="7">
      <formula>H25&gt;0</formula>
    </cfRule>
    <cfRule type="expression" dxfId="1762" priority="8">
      <formula>H25&lt;0</formula>
    </cfRule>
  </conditionalFormatting>
  <conditionalFormatting sqref="M55">
    <cfRule type="expression" dxfId="1761" priority="3">
      <formula>M55&gt;0</formula>
    </cfRule>
    <cfRule type="expression" dxfId="1760" priority="4">
      <formula>M55&lt;0</formula>
    </cfRule>
  </conditionalFormatting>
  <conditionalFormatting sqref="Q10">
    <cfRule type="expression" dxfId="1759" priority="1">
      <formula>Q10&gt;0</formula>
    </cfRule>
    <cfRule type="expression" dxfId="175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6" si="1">I2*H2-J2</f>
        <v>2890.94</v>
      </c>
      <c r="L2" s="70">
        <v>42810</v>
      </c>
      <c r="M2" s="43">
        <v>27.5</v>
      </c>
      <c r="O2" s="11" t="s">
        <v>57</v>
      </c>
      <c r="Q2">
        <f>C65-H65</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10.497399999999955</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20.54</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12324</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6298.4399999999723</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7477.8200000000252</v>
      </c>
      <c r="R7">
        <v>300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6025.5600000000268</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0.95667498618706426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4.8685491723466411E-3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11.737142857142857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2" t="s">
        <v>78</v>
      </c>
      <c r="P18" s="892"/>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22.594000000000001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22.3886</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22.183199999999999</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21.977800000000002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21.772400000000001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21.567</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21.361599999999999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21.156199999999998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20.950800000000001</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20.7454</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20.54</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20.334599999999998</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20.129199999999997</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19.9238</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19.718399999999999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19.512999999999998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19.307599999999997</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19.1022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18.896799999999999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18.691400000000002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18.486000000000001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8"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2">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402">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654">
        <v>43755</v>
      </c>
      <c r="C58" s="4">
        <v>100</v>
      </c>
      <c r="D58" s="2">
        <v>19.73</v>
      </c>
      <c r="E58" s="2">
        <v>0</v>
      </c>
      <c r="F58" s="2">
        <f t="shared" si="5"/>
        <v>1973</v>
      </c>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7650</v>
      </c>
      <c r="D65" s="18"/>
      <c r="E65" s="18"/>
      <c r="F65" s="18">
        <f>SUM(F2:F63)</f>
        <v>194268.51</v>
      </c>
      <c r="G65" s="14"/>
      <c r="H65" s="14">
        <f>SUM(H2:H64)</f>
        <v>7050</v>
      </c>
      <c r="I65" s="18"/>
      <c r="J65" s="18"/>
      <c r="K65" s="18">
        <f>SUM(K2:K64)</f>
        <v>187572.57000000004</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6850</v>
      </c>
      <c r="D66" s="277"/>
      <c r="E66" s="277"/>
      <c r="F66" s="278">
        <f>SumByColor($A$66,F2:F64)</f>
        <v>172282</v>
      </c>
      <c r="G66" s="277"/>
      <c r="H66" s="277">
        <f>SumByColor($A$66,H2:H64)</f>
        <v>7050</v>
      </c>
      <c r="I66" s="277"/>
      <c r="J66" s="277"/>
      <c r="K66" s="278">
        <f>SumByColor($A$66,K2:K64)</f>
        <v>187576</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A210">
        <v>200</v>
      </c>
      <c r="B210" s="162">
        <v>43755</v>
      </c>
      <c r="C210" s="10">
        <v>600</v>
      </c>
      <c r="D210" s="39">
        <v>10.5</v>
      </c>
      <c r="E210" s="39">
        <v>19.64</v>
      </c>
      <c r="F210" s="39">
        <f t="shared" ref="F210" si="69">C210*(E210-D210)</f>
        <v>5484</v>
      </c>
      <c r="G210" s="39">
        <f t="shared" ref="G210" si="70">D210*C210</f>
        <v>6300</v>
      </c>
      <c r="H210" s="177">
        <f t="shared" ref="H210" si="71">(E210-D210)/D210</f>
        <v>0.87047619047619051</v>
      </c>
      <c r="I210" s="39"/>
      <c r="J210" s="39"/>
      <c r="K210" s="39">
        <f t="shared" ref="K210" si="72">F210+$Q$10</f>
        <v>6936.2599999999984</v>
      </c>
      <c r="L210" s="39"/>
    </row>
    <row r="211" spans="1:12" x14ac:dyDescent="0.25">
      <c r="B211" s="162"/>
      <c r="C211" s="10"/>
      <c r="D211" s="39"/>
      <c r="E211" s="39"/>
      <c r="F211" s="39"/>
      <c r="G211" s="39"/>
      <c r="H211" s="177"/>
      <c r="I211" s="39"/>
      <c r="J211" s="39"/>
      <c r="K211" s="39"/>
      <c r="L211" s="39"/>
    </row>
    <row r="212" spans="1:12" x14ac:dyDescent="0.25">
      <c r="B212" s="162"/>
      <c r="C212" s="10"/>
      <c r="D212" s="39"/>
      <c r="E212" s="39"/>
      <c r="F212" s="39"/>
      <c r="G212" s="39"/>
      <c r="H212" s="177"/>
      <c r="I212" s="39"/>
      <c r="J212" s="39"/>
      <c r="K212" s="39"/>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73">C218*(E218-D218)</f>
        <v>-30.999999999999872</v>
      </c>
      <c r="G218" s="294">
        <f t="shared" ref="G218:G223" si="74">D218*C218</f>
        <v>2500</v>
      </c>
      <c r="H218" s="295">
        <f t="shared" ref="H218:H223" si="75">(E218-D218)/D218</f>
        <v>-1.2399999999999949E-2</v>
      </c>
      <c r="I218" s="294"/>
    </row>
    <row r="219" spans="1:12" x14ac:dyDescent="0.25">
      <c r="B219" s="292">
        <v>42549</v>
      </c>
      <c r="C219" s="293">
        <v>100</v>
      </c>
      <c r="D219" s="294">
        <v>25</v>
      </c>
      <c r="E219" s="294">
        <v>25.26</v>
      </c>
      <c r="F219" s="294">
        <f t="shared" si="73"/>
        <v>26.000000000000156</v>
      </c>
      <c r="G219" s="294">
        <f t="shared" si="74"/>
        <v>2500</v>
      </c>
      <c r="H219" s="295">
        <f t="shared" si="75"/>
        <v>1.0400000000000062E-2</v>
      </c>
      <c r="I219" s="294"/>
    </row>
    <row r="220" spans="1:12" x14ac:dyDescent="0.25">
      <c r="B220" s="292">
        <v>42552</v>
      </c>
      <c r="C220" s="293">
        <v>100</v>
      </c>
      <c r="D220" s="294">
        <v>25</v>
      </c>
      <c r="E220" s="294">
        <v>26.57</v>
      </c>
      <c r="F220" s="294">
        <f t="shared" si="73"/>
        <v>157.00000000000003</v>
      </c>
      <c r="G220" s="294">
        <f t="shared" si="74"/>
        <v>2500</v>
      </c>
      <c r="H220" s="295">
        <f t="shared" si="75"/>
        <v>6.2800000000000009E-2</v>
      </c>
      <c r="I220" s="294"/>
    </row>
    <row r="221" spans="1:12" x14ac:dyDescent="0.25">
      <c r="B221" s="292">
        <v>42556</v>
      </c>
      <c r="C221" s="293">
        <v>100</v>
      </c>
      <c r="D221" s="294">
        <v>25</v>
      </c>
      <c r="E221" s="294">
        <v>25.47</v>
      </c>
      <c r="F221" s="294">
        <f t="shared" si="73"/>
        <v>46.999999999999886</v>
      </c>
      <c r="G221" s="294">
        <f t="shared" si="74"/>
        <v>2500</v>
      </c>
      <c r="H221" s="295">
        <f t="shared" si="75"/>
        <v>1.8799999999999956E-2</v>
      </c>
      <c r="I221" s="294"/>
    </row>
    <row r="222" spans="1:12" x14ac:dyDescent="0.25">
      <c r="B222" s="292">
        <v>42562</v>
      </c>
      <c r="C222" s="293">
        <v>100</v>
      </c>
      <c r="D222" s="294">
        <v>25</v>
      </c>
      <c r="E222" s="294">
        <v>25.69</v>
      </c>
      <c r="F222" s="294">
        <f t="shared" si="73"/>
        <v>69.000000000000128</v>
      </c>
      <c r="G222" s="294">
        <f t="shared" si="74"/>
        <v>2500</v>
      </c>
      <c r="H222" s="295">
        <f t="shared" si="75"/>
        <v>2.7600000000000052E-2</v>
      </c>
      <c r="I222" s="294"/>
    </row>
    <row r="223" spans="1:12" x14ac:dyDescent="0.25">
      <c r="B223" s="292">
        <v>42563</v>
      </c>
      <c r="C223" s="293">
        <v>100</v>
      </c>
      <c r="D223" s="294">
        <v>25</v>
      </c>
      <c r="E223" s="294">
        <v>26.48</v>
      </c>
      <c r="F223" s="294">
        <f t="shared" si="73"/>
        <v>148.00000000000006</v>
      </c>
      <c r="G223" s="294">
        <f t="shared" si="74"/>
        <v>2500</v>
      </c>
      <c r="H223" s="295">
        <f t="shared" si="75"/>
        <v>5.9200000000000016E-2</v>
      </c>
      <c r="I223" s="294"/>
    </row>
    <row r="224" spans="1:12" x14ac:dyDescent="0.25">
      <c r="B224" s="292">
        <v>42569</v>
      </c>
      <c r="C224" s="293">
        <v>100</v>
      </c>
      <c r="D224" s="294">
        <v>25</v>
      </c>
      <c r="E224" s="294">
        <v>29.28</v>
      </c>
      <c r="F224" s="294">
        <f t="shared" ref="F224:F230" si="76">C224*(E224-D224)</f>
        <v>428.00000000000011</v>
      </c>
      <c r="G224" s="294">
        <f t="shared" ref="G224:G230" si="77">D224*C224</f>
        <v>2500</v>
      </c>
      <c r="H224" s="295">
        <f t="shared" ref="H224:H230" si="78">(E224-D224)/D224</f>
        <v>0.17120000000000005</v>
      </c>
      <c r="I224" s="294"/>
    </row>
    <row r="225" spans="2:9" x14ac:dyDescent="0.25">
      <c r="B225" s="292">
        <v>42570</v>
      </c>
      <c r="C225" s="293">
        <v>100</v>
      </c>
      <c r="D225" s="294">
        <v>25</v>
      </c>
      <c r="E225" s="294">
        <v>28.68</v>
      </c>
      <c r="F225" s="294">
        <f t="shared" si="76"/>
        <v>368</v>
      </c>
      <c r="G225" s="294">
        <f t="shared" si="77"/>
        <v>2500</v>
      </c>
      <c r="H225" s="295">
        <f t="shared" si="78"/>
        <v>0.1472</v>
      </c>
      <c r="I225" s="294"/>
    </row>
    <row r="226" spans="2:9" x14ac:dyDescent="0.25">
      <c r="B226" s="292">
        <v>42571</v>
      </c>
      <c r="C226" s="293">
        <v>100</v>
      </c>
      <c r="D226" s="294">
        <v>25</v>
      </c>
      <c r="E226" s="294">
        <v>29.01</v>
      </c>
      <c r="F226" s="294">
        <f t="shared" si="76"/>
        <v>401.00000000000017</v>
      </c>
      <c r="G226" s="294">
        <f t="shared" si="77"/>
        <v>2500</v>
      </c>
      <c r="H226" s="295">
        <f t="shared" si="78"/>
        <v>0.16040000000000007</v>
      </c>
      <c r="I226" s="294"/>
    </row>
    <row r="227" spans="2:9" x14ac:dyDescent="0.25">
      <c r="B227" s="292">
        <v>42572</v>
      </c>
      <c r="C227" s="293">
        <v>100</v>
      </c>
      <c r="D227" s="294">
        <v>25</v>
      </c>
      <c r="E227" s="294">
        <v>28.89</v>
      </c>
      <c r="F227" s="294">
        <f t="shared" si="76"/>
        <v>389.00000000000006</v>
      </c>
      <c r="G227" s="294">
        <f t="shared" si="77"/>
        <v>2500</v>
      </c>
      <c r="H227" s="295">
        <f t="shared" si="78"/>
        <v>0.15560000000000002</v>
      </c>
      <c r="I227" s="294"/>
    </row>
    <row r="228" spans="2:9" x14ac:dyDescent="0.25">
      <c r="B228" s="292">
        <v>42576</v>
      </c>
      <c r="C228" s="293">
        <v>100</v>
      </c>
      <c r="D228" s="294">
        <v>25</v>
      </c>
      <c r="E228" s="294">
        <v>28.63</v>
      </c>
      <c r="F228" s="294">
        <f t="shared" si="76"/>
        <v>362.99999999999989</v>
      </c>
      <c r="G228" s="294">
        <f t="shared" si="77"/>
        <v>2500</v>
      </c>
      <c r="H228" s="295">
        <f t="shared" si="78"/>
        <v>0.14519999999999997</v>
      </c>
      <c r="I228" s="294"/>
    </row>
    <row r="229" spans="2:9" x14ac:dyDescent="0.25">
      <c r="B229" s="292">
        <v>42577</v>
      </c>
      <c r="C229" s="293">
        <v>100</v>
      </c>
      <c r="D229" s="294">
        <v>25</v>
      </c>
      <c r="E229" s="294">
        <v>29.34</v>
      </c>
      <c r="F229" s="294">
        <f t="shared" si="76"/>
        <v>434</v>
      </c>
      <c r="G229" s="294">
        <f t="shared" si="77"/>
        <v>2500</v>
      </c>
      <c r="H229" s="295">
        <f t="shared" si="78"/>
        <v>0.1736</v>
      </c>
      <c r="I229" s="294"/>
    </row>
    <row r="230" spans="2:9" x14ac:dyDescent="0.25">
      <c r="B230" s="292">
        <v>42580</v>
      </c>
      <c r="C230" s="293">
        <v>100</v>
      </c>
      <c r="D230" s="294">
        <v>25</v>
      </c>
      <c r="E230" s="294">
        <v>27</v>
      </c>
      <c r="F230" s="294">
        <f t="shared" si="76"/>
        <v>200</v>
      </c>
      <c r="G230" s="294">
        <f t="shared" si="77"/>
        <v>2500</v>
      </c>
      <c r="H230" s="295">
        <f t="shared" si="78"/>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9">C235*(E235-D235)</f>
        <v>-9.9999999999999645</v>
      </c>
      <c r="G235" s="196">
        <f t="shared" ref="G235:G240" si="80">D235*C235</f>
        <v>1287</v>
      </c>
      <c r="H235" s="210">
        <f t="shared" ref="H235:H240" si="81">(E235-D235)/D235</f>
        <v>-7.7700077700077431E-3</v>
      </c>
      <c r="I235" s="196"/>
    </row>
    <row r="236" spans="2:9" x14ac:dyDescent="0.25">
      <c r="B236" s="200">
        <v>42636</v>
      </c>
      <c r="C236" s="195">
        <v>50</v>
      </c>
      <c r="D236" s="196">
        <v>25.74</v>
      </c>
      <c r="E236" s="196">
        <v>24.82</v>
      </c>
      <c r="F236" s="196">
        <f t="shared" si="79"/>
        <v>-45.999999999999908</v>
      </c>
      <c r="G236" s="196">
        <f t="shared" si="80"/>
        <v>1287</v>
      </c>
      <c r="H236" s="210">
        <f t="shared" si="81"/>
        <v>-3.5742035742035674E-2</v>
      </c>
      <c r="I236" s="196"/>
    </row>
    <row r="237" spans="2:9" x14ac:dyDescent="0.25">
      <c r="B237" s="200">
        <v>42639</v>
      </c>
      <c r="C237" s="195">
        <v>100</v>
      </c>
      <c r="D237" s="196">
        <v>24.96</v>
      </c>
      <c r="E237" s="196">
        <v>24.14</v>
      </c>
      <c r="F237" s="196">
        <f t="shared" si="79"/>
        <v>-82.000000000000028</v>
      </c>
      <c r="G237" s="196">
        <f t="shared" si="80"/>
        <v>2496</v>
      </c>
      <c r="H237" s="210">
        <f t="shared" si="81"/>
        <v>-3.2852564102564111E-2</v>
      </c>
      <c r="I237" s="196"/>
    </row>
    <row r="238" spans="2:9" x14ac:dyDescent="0.25">
      <c r="B238" s="200">
        <v>42639</v>
      </c>
      <c r="C238" s="195">
        <v>150</v>
      </c>
      <c r="D238" s="196">
        <v>24.8</v>
      </c>
      <c r="E238" s="196">
        <v>24.14</v>
      </c>
      <c r="F238" s="196">
        <f t="shared" si="79"/>
        <v>-99.000000000000028</v>
      </c>
      <c r="G238" s="196">
        <f t="shared" si="80"/>
        <v>3720</v>
      </c>
      <c r="H238" s="210">
        <f t="shared" si="81"/>
        <v>-2.6612903225806457E-2</v>
      </c>
      <c r="I238" s="196"/>
    </row>
    <row r="239" spans="2:9" x14ac:dyDescent="0.25">
      <c r="B239" s="200">
        <v>42640</v>
      </c>
      <c r="C239" s="195">
        <v>150</v>
      </c>
      <c r="D239" s="196">
        <v>24.8</v>
      </c>
      <c r="E239" s="196">
        <v>23.99</v>
      </c>
      <c r="F239" s="196">
        <f t="shared" si="79"/>
        <v>-121.50000000000034</v>
      </c>
      <c r="G239" s="196">
        <f t="shared" si="80"/>
        <v>3720</v>
      </c>
      <c r="H239" s="210">
        <f t="shared" si="81"/>
        <v>-3.2661290322580736E-2</v>
      </c>
      <c r="I239" s="196"/>
    </row>
    <row r="240" spans="2:9" x14ac:dyDescent="0.25">
      <c r="B240" s="200">
        <v>42643</v>
      </c>
      <c r="C240" s="195">
        <v>150</v>
      </c>
      <c r="D240" s="196">
        <v>24.8</v>
      </c>
      <c r="E240" s="196">
        <v>24.46</v>
      </c>
      <c r="F240" s="196">
        <f t="shared" si="79"/>
        <v>-50.999999999999979</v>
      </c>
      <c r="G240" s="196">
        <f t="shared" si="80"/>
        <v>3720</v>
      </c>
      <c r="H240" s="210">
        <f t="shared" si="81"/>
        <v>-1.3709677419354832E-2</v>
      </c>
      <c r="I240" s="196"/>
    </row>
    <row r="241" spans="2:9" x14ac:dyDescent="0.25">
      <c r="B241" s="200">
        <v>42646</v>
      </c>
      <c r="C241" s="195">
        <v>150</v>
      </c>
      <c r="D241" s="196">
        <v>24.8</v>
      </c>
      <c r="E241" s="196">
        <v>24.89</v>
      </c>
      <c r="F241" s="196">
        <f t="shared" ref="F241:F252" si="82">C241*(E241-D241)</f>
        <v>13.499999999999979</v>
      </c>
      <c r="G241" s="196">
        <f t="shared" ref="G241:G252" si="83">D241*C241</f>
        <v>3720</v>
      </c>
      <c r="H241" s="210">
        <f t="shared" ref="H241:H252" si="84">(E241-D241)/D241</f>
        <v>3.6290322580645102E-3</v>
      </c>
      <c r="I241" s="196"/>
    </row>
    <row r="242" spans="2:9" x14ac:dyDescent="0.25">
      <c r="B242" s="200">
        <v>42648</v>
      </c>
      <c r="C242" s="195">
        <v>150</v>
      </c>
      <c r="D242" s="196">
        <v>24.8</v>
      </c>
      <c r="E242" s="196">
        <v>25.07</v>
      </c>
      <c r="F242" s="196">
        <f t="shared" si="82"/>
        <v>40.499999999999936</v>
      </c>
      <c r="G242" s="196">
        <f t="shared" si="83"/>
        <v>3720</v>
      </c>
      <c r="H242" s="210">
        <f t="shared" si="84"/>
        <v>1.0887096774193531E-2</v>
      </c>
      <c r="I242" s="196"/>
    </row>
    <row r="243" spans="2:9" x14ac:dyDescent="0.25">
      <c r="B243" s="200">
        <v>42649</v>
      </c>
      <c r="C243" s="195">
        <v>150</v>
      </c>
      <c r="D243" s="196">
        <v>24.8</v>
      </c>
      <c r="E243" s="196">
        <v>24.85</v>
      </c>
      <c r="F243" s="196">
        <f t="shared" si="82"/>
        <v>7.5000000000001066</v>
      </c>
      <c r="G243" s="196">
        <f t="shared" si="83"/>
        <v>3720</v>
      </c>
      <c r="H243" s="210">
        <f t="shared" si="84"/>
        <v>2.0161290322580931E-3</v>
      </c>
      <c r="I243" s="196"/>
    </row>
    <row r="244" spans="2:9" x14ac:dyDescent="0.25">
      <c r="B244" s="200">
        <v>42650</v>
      </c>
      <c r="C244" s="195">
        <v>150</v>
      </c>
      <c r="D244" s="196">
        <v>24.8</v>
      </c>
      <c r="E244" s="196">
        <v>24.58</v>
      </c>
      <c r="F244" s="196">
        <f t="shared" si="82"/>
        <v>-33.000000000000362</v>
      </c>
      <c r="G244" s="196">
        <f t="shared" si="83"/>
        <v>3720</v>
      </c>
      <c r="H244" s="210">
        <f t="shared" si="84"/>
        <v>-8.8709677419355811E-3</v>
      </c>
      <c r="I244" s="196"/>
    </row>
    <row r="245" spans="2:9" x14ac:dyDescent="0.25">
      <c r="B245" s="200">
        <v>42661</v>
      </c>
      <c r="C245" s="195">
        <v>150</v>
      </c>
      <c r="D245" s="196">
        <v>24.8</v>
      </c>
      <c r="E245" s="196">
        <v>23.39</v>
      </c>
      <c r="F245" s="196">
        <f t="shared" si="82"/>
        <v>-211.50000000000003</v>
      </c>
      <c r="G245" s="196">
        <f t="shared" si="83"/>
        <v>3720</v>
      </c>
      <c r="H245" s="210">
        <f t="shared" si="84"/>
        <v>-5.6854838709677426E-2</v>
      </c>
      <c r="I245" s="196"/>
    </row>
    <row r="246" spans="2:9" x14ac:dyDescent="0.25">
      <c r="B246" s="200">
        <v>42662</v>
      </c>
      <c r="C246" s="195">
        <v>150</v>
      </c>
      <c r="D246" s="196">
        <v>24.8</v>
      </c>
      <c r="E246" s="196">
        <v>23.84</v>
      </c>
      <c r="F246" s="196">
        <f t="shared" si="82"/>
        <v>-144.00000000000011</v>
      </c>
      <c r="G246" s="196">
        <f t="shared" si="83"/>
        <v>3720</v>
      </c>
      <c r="H246" s="210">
        <f t="shared" si="84"/>
        <v>-3.8709677419354875E-2</v>
      </c>
      <c r="I246" s="196"/>
    </row>
    <row r="247" spans="2:9" x14ac:dyDescent="0.25">
      <c r="B247" s="200">
        <v>42664</v>
      </c>
      <c r="C247" s="195">
        <v>150</v>
      </c>
      <c r="D247" s="196">
        <v>24.8</v>
      </c>
      <c r="E247" s="196">
        <v>24.31</v>
      </c>
      <c r="F247" s="196">
        <f t="shared" si="82"/>
        <v>-73.500000000000298</v>
      </c>
      <c r="G247" s="196">
        <f t="shared" si="83"/>
        <v>3720</v>
      </c>
      <c r="H247" s="210">
        <f t="shared" si="84"/>
        <v>-1.975806451612911E-2</v>
      </c>
      <c r="I247" s="196"/>
    </row>
    <row r="248" spans="2:9" x14ac:dyDescent="0.25">
      <c r="B248" s="200">
        <v>42670</v>
      </c>
      <c r="C248" s="195">
        <v>150</v>
      </c>
      <c r="D248" s="196">
        <v>24.626899999999999</v>
      </c>
      <c r="E248" s="196">
        <v>23.93</v>
      </c>
      <c r="F248" s="196">
        <f t="shared" si="82"/>
        <v>-104.53499999999991</v>
      </c>
      <c r="G248" s="196">
        <f t="shared" si="83"/>
        <v>3694.0349999999999</v>
      </c>
      <c r="H248" s="210">
        <f t="shared" si="84"/>
        <v>-2.8298324190214743E-2</v>
      </c>
      <c r="I248" s="196"/>
    </row>
    <row r="249" spans="2:9" x14ac:dyDescent="0.25">
      <c r="B249" s="200">
        <v>42674</v>
      </c>
      <c r="C249" s="195">
        <v>150</v>
      </c>
      <c r="D249" s="196">
        <v>24.626899999999999</v>
      </c>
      <c r="E249" s="196">
        <v>23.53</v>
      </c>
      <c r="F249" s="196">
        <f t="shared" si="82"/>
        <v>-164.53499999999968</v>
      </c>
      <c r="G249" s="196">
        <f t="shared" si="83"/>
        <v>3694.0349999999999</v>
      </c>
      <c r="H249" s="210">
        <f t="shared" si="84"/>
        <v>-4.4540725791715481E-2</v>
      </c>
      <c r="I249" s="196"/>
    </row>
    <row r="250" spans="2:9" x14ac:dyDescent="0.25">
      <c r="B250" s="200">
        <v>42675</v>
      </c>
      <c r="C250" s="195">
        <v>150</v>
      </c>
      <c r="D250" s="196">
        <v>24.264700000000001</v>
      </c>
      <c r="E250" s="196">
        <v>24.32</v>
      </c>
      <c r="F250" s="196">
        <f t="shared" si="82"/>
        <v>8.2949999999998525</v>
      </c>
      <c r="G250" s="196">
        <f t="shared" si="83"/>
        <v>3639.7050000000004</v>
      </c>
      <c r="H250" s="210">
        <f t="shared" si="84"/>
        <v>2.2790308555225912E-3</v>
      </c>
      <c r="I250" s="196"/>
    </row>
    <row r="251" spans="2:9" x14ac:dyDescent="0.25">
      <c r="B251" s="200">
        <v>42676</v>
      </c>
      <c r="C251" s="195">
        <v>150</v>
      </c>
      <c r="D251" s="196">
        <v>24.264700000000001</v>
      </c>
      <c r="E251" s="196">
        <v>24.73</v>
      </c>
      <c r="F251" s="196">
        <f t="shared" si="82"/>
        <v>69.794999999999874</v>
      </c>
      <c r="G251" s="196">
        <f t="shared" si="83"/>
        <v>3639.7050000000004</v>
      </c>
      <c r="H251" s="210">
        <f t="shared" si="84"/>
        <v>1.9176004648728363E-2</v>
      </c>
      <c r="I251" s="196"/>
    </row>
    <row r="252" spans="2:9" x14ac:dyDescent="0.25">
      <c r="B252" s="200">
        <v>42704</v>
      </c>
      <c r="C252" s="195">
        <v>100</v>
      </c>
      <c r="D252" s="196">
        <v>22.507400000000001</v>
      </c>
      <c r="E252" s="196">
        <v>28.4</v>
      </c>
      <c r="F252" s="196">
        <f t="shared" si="82"/>
        <v>589.25999999999976</v>
      </c>
      <c r="G252" s="196">
        <f t="shared" si="83"/>
        <v>2250.7400000000002</v>
      </c>
      <c r="H252" s="210">
        <f t="shared" si="84"/>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57" priority="200">
      <formula>F118&gt;0</formula>
    </cfRule>
    <cfRule type="expression" dxfId="1756" priority="201">
      <formula>F118&lt;0</formula>
    </cfRule>
  </conditionalFormatting>
  <conditionalFormatting sqref="Q7">
    <cfRule type="expression" dxfId="1755" priority="188">
      <formula>Q7&gt;0</formula>
    </cfRule>
    <cfRule type="expression" dxfId="1754" priority="189">
      <formula>Q7&lt;0</formula>
    </cfRule>
  </conditionalFormatting>
  <conditionalFormatting sqref="Q8">
    <cfRule type="expression" dxfId="1753" priority="186">
      <formula>Q8&gt;0</formula>
    </cfRule>
    <cfRule type="expression" dxfId="1752" priority="187">
      <formula>Q8&lt;0</formula>
    </cfRule>
  </conditionalFormatting>
  <conditionalFormatting sqref="F218:F230">
    <cfRule type="expression" dxfId="1751" priority="184">
      <formula>F218&gt;0</formula>
    </cfRule>
    <cfRule type="expression" dxfId="1750" priority="185">
      <formula>F218&lt;0</formula>
    </cfRule>
  </conditionalFormatting>
  <conditionalFormatting sqref="H218:H230">
    <cfRule type="expression" dxfId="1749" priority="182">
      <formula>H218&gt;0</formula>
    </cfRule>
    <cfRule type="expression" dxfId="1748" priority="183">
      <formula>H218&lt;0</formula>
    </cfRule>
  </conditionalFormatting>
  <conditionalFormatting sqref="H234:H237">
    <cfRule type="expression" dxfId="1747" priority="178">
      <formula>H234&gt;0</formula>
    </cfRule>
    <cfRule type="expression" dxfId="1746" priority="179">
      <formula>H234&lt;0</formula>
    </cfRule>
  </conditionalFormatting>
  <conditionalFormatting sqref="F234:F237">
    <cfRule type="expression" dxfId="1745" priority="180">
      <formula>F234&gt;0</formula>
    </cfRule>
    <cfRule type="expression" dxfId="1744" priority="181">
      <formula>F234&lt;0</formula>
    </cfRule>
  </conditionalFormatting>
  <conditionalFormatting sqref="M260">
    <cfRule type="expression" dxfId="1743" priority="176">
      <formula>M260&gt;0</formula>
    </cfRule>
    <cfRule type="expression" dxfId="1742" priority="177">
      <formula>M260&lt;0</formula>
    </cfRule>
  </conditionalFormatting>
  <conditionalFormatting sqref="F70:F71 F78:F115">
    <cfRule type="expression" dxfId="1741" priority="174">
      <formula>F70&gt;0</formula>
    </cfRule>
    <cfRule type="expression" dxfId="1740" priority="175">
      <formula>F70&lt;0</formula>
    </cfRule>
  </conditionalFormatting>
  <conditionalFormatting sqref="H70:H71 H78:H115">
    <cfRule type="expression" dxfId="1739" priority="172">
      <formula>H70&gt;0</formula>
    </cfRule>
    <cfRule type="expression" dxfId="1738" priority="173">
      <formula>H70&lt;0</formula>
    </cfRule>
  </conditionalFormatting>
  <conditionalFormatting sqref="Q10">
    <cfRule type="expression" dxfId="1737" priority="170">
      <formula>Q10&gt;0</formula>
    </cfRule>
    <cfRule type="expression" dxfId="1736" priority="171">
      <formula>Q10&lt;0</formula>
    </cfRule>
  </conditionalFormatting>
  <conditionalFormatting sqref="F72:F77">
    <cfRule type="expression" dxfId="1735" priority="168">
      <formula>F72&gt;0</formula>
    </cfRule>
    <cfRule type="expression" dxfId="1734" priority="169">
      <formula>F72&lt;0</formula>
    </cfRule>
  </conditionalFormatting>
  <conditionalFormatting sqref="H72:H77">
    <cfRule type="expression" dxfId="1733" priority="166">
      <formula>H72&gt;0</formula>
    </cfRule>
    <cfRule type="expression" dxfId="1732" priority="167">
      <formula>H72&lt;0</formula>
    </cfRule>
  </conditionalFormatting>
  <conditionalFormatting sqref="K75:K82">
    <cfRule type="expression" dxfId="1731" priority="164">
      <formula>K75&gt;0</formula>
    </cfRule>
    <cfRule type="expression" dxfId="1730" priority="165">
      <formula>K75&lt;0</formula>
    </cfRule>
  </conditionalFormatting>
  <conditionalFormatting sqref="K83:K115">
    <cfRule type="expression" dxfId="1729" priority="162">
      <formula>K83&gt;0</formula>
    </cfRule>
    <cfRule type="expression" dxfId="1728" priority="163">
      <formula>K83&lt;0</formula>
    </cfRule>
  </conditionalFormatting>
  <conditionalFormatting sqref="F116:F117">
    <cfRule type="expression" dxfId="1727" priority="159">
      <formula>F116&gt;0</formula>
    </cfRule>
    <cfRule type="expression" dxfId="1726" priority="160">
      <formula>F116&lt;0</formula>
    </cfRule>
  </conditionalFormatting>
  <conditionalFormatting sqref="H116:H117">
    <cfRule type="expression" dxfId="1725" priority="157">
      <formula>H116&gt;0</formula>
    </cfRule>
    <cfRule type="expression" dxfId="1724" priority="158">
      <formula>H116&lt;0</formula>
    </cfRule>
  </conditionalFormatting>
  <conditionalFormatting sqref="K116:K117">
    <cfRule type="expression" dxfId="1723" priority="155">
      <formula>K116&gt;0</formula>
    </cfRule>
    <cfRule type="expression" dxfId="1722" priority="156">
      <formula>K116&lt;0</formula>
    </cfRule>
  </conditionalFormatting>
  <conditionalFormatting sqref="F126:F128 H126:H128 K126:K128">
    <cfRule type="expression" dxfId="1721" priority="151">
      <formula>F126&gt;0</formula>
    </cfRule>
    <cfRule type="expression" dxfId="1720" priority="152">
      <formula>F126&lt;0</formula>
    </cfRule>
  </conditionalFormatting>
  <conditionalFormatting sqref="L118:L124 L215">
    <cfRule type="expression" dxfId="1719" priority="149">
      <formula>L118&gt;0</formula>
    </cfRule>
    <cfRule type="expression" dxfId="1718" priority="150">
      <formula>L118&lt;0</formula>
    </cfRule>
  </conditionalFormatting>
  <conditionalFormatting sqref="L75:L82">
    <cfRule type="expression" dxfId="1717" priority="147">
      <formula>L75&gt;0</formula>
    </cfRule>
    <cfRule type="expression" dxfId="1716" priority="148">
      <formula>L75&lt;0</formula>
    </cfRule>
  </conditionalFormatting>
  <conditionalFormatting sqref="L83:L115">
    <cfRule type="expression" dxfId="1715" priority="145">
      <formula>L83&gt;0</formula>
    </cfRule>
    <cfRule type="expression" dxfId="1714" priority="146">
      <formula>L83&lt;0</formula>
    </cfRule>
  </conditionalFormatting>
  <conditionalFormatting sqref="L116:L117">
    <cfRule type="expression" dxfId="1713" priority="143">
      <formula>L116&gt;0</formula>
    </cfRule>
    <cfRule type="expression" dxfId="1712" priority="144">
      <formula>L116&lt;0</formula>
    </cfRule>
  </conditionalFormatting>
  <conditionalFormatting sqref="L126:L128">
    <cfRule type="expression" dxfId="1711" priority="141">
      <formula>L126&gt;0</formula>
    </cfRule>
    <cfRule type="expression" dxfId="1710" priority="142">
      <formula>L126&lt;0</formula>
    </cfRule>
  </conditionalFormatting>
  <conditionalFormatting sqref="F135:F138 H135:H138">
    <cfRule type="expression" dxfId="1709" priority="139">
      <formula>F135&gt;0</formula>
    </cfRule>
    <cfRule type="expression" dxfId="1708" priority="140">
      <formula>F135&lt;0</formula>
    </cfRule>
  </conditionalFormatting>
  <conditionalFormatting sqref="K132:K134 F132:F134 H132:H134">
    <cfRule type="expression" dxfId="1707" priority="135">
      <formula>F132&gt;0</formula>
    </cfRule>
    <cfRule type="expression" dxfId="1706" priority="136">
      <formula>F132&lt;0</formula>
    </cfRule>
  </conditionalFormatting>
  <conditionalFormatting sqref="L132:L133">
    <cfRule type="expression" dxfId="1705" priority="133">
      <formula>L132&gt;0</formula>
    </cfRule>
    <cfRule type="expression" dxfId="1704" priority="134">
      <formula>L132&lt;0</formula>
    </cfRule>
  </conditionalFormatting>
  <conditionalFormatting sqref="K129:K131 F129:F131 H129:H131">
    <cfRule type="expression" dxfId="1703" priority="131">
      <formula>F129&gt;0</formula>
    </cfRule>
    <cfRule type="expression" dxfId="1702" priority="132">
      <formula>F129&lt;0</formula>
    </cfRule>
  </conditionalFormatting>
  <conditionalFormatting sqref="L130:L131">
    <cfRule type="expression" dxfId="1701" priority="129">
      <formula>L130&gt;0</formula>
    </cfRule>
    <cfRule type="expression" dxfId="1700" priority="130">
      <formula>L130&lt;0</formula>
    </cfRule>
  </conditionalFormatting>
  <conditionalFormatting sqref="H140:H143 F140:F143">
    <cfRule type="expression" dxfId="1699" priority="123">
      <formula>F140&gt;0</formula>
    </cfRule>
    <cfRule type="expression" dxfId="1698" priority="124">
      <formula>F140&lt;0</formula>
    </cfRule>
  </conditionalFormatting>
  <conditionalFormatting sqref="H144:H147 F144:F147">
    <cfRule type="expression" dxfId="1697" priority="119">
      <formula>F144&gt;0</formula>
    </cfRule>
    <cfRule type="expression" dxfId="1696" priority="120">
      <formula>F144&lt;0</formula>
    </cfRule>
  </conditionalFormatting>
  <conditionalFormatting sqref="F149:F154 H149:H154 K149:K154">
    <cfRule type="expression" dxfId="1695" priority="115">
      <formula>F149&gt;0</formula>
    </cfRule>
    <cfRule type="expression" dxfId="1694" priority="116">
      <formula>F149&lt;0</formula>
    </cfRule>
  </conditionalFormatting>
  <conditionalFormatting sqref="L153:L154">
    <cfRule type="expression" dxfId="1693" priority="109">
      <formula>L153&gt;0</formula>
    </cfRule>
    <cfRule type="expression" dxfId="1692" priority="110">
      <formula>L153&lt;0</formula>
    </cfRule>
  </conditionalFormatting>
  <conditionalFormatting sqref="F155:F157 H155:H157 K155:K158">
    <cfRule type="expression" dxfId="1691" priority="107">
      <formula>F155&gt;0</formula>
    </cfRule>
    <cfRule type="expression" dxfId="1690" priority="108">
      <formula>F155&lt;0</formula>
    </cfRule>
  </conditionalFormatting>
  <conditionalFormatting sqref="F158:F160 H158:H160 K159:K160">
    <cfRule type="expression" dxfId="1689" priority="103">
      <formula>F158&gt;0</formula>
    </cfRule>
    <cfRule type="expression" dxfId="1688" priority="104">
      <formula>F158&lt;0</formula>
    </cfRule>
  </conditionalFormatting>
  <conditionalFormatting sqref="F161:F163 H161:H163 K161:K163">
    <cfRule type="expression" dxfId="1687" priority="99">
      <formula>F161&gt;0</formula>
    </cfRule>
    <cfRule type="expression" dxfId="1686" priority="100">
      <formula>F161&lt;0</formula>
    </cfRule>
  </conditionalFormatting>
  <conditionalFormatting sqref="F164:F166 H164:H166 K164:K166">
    <cfRule type="expression" dxfId="1685" priority="95">
      <formula>F164&gt;0</formula>
    </cfRule>
    <cfRule type="expression" dxfId="1684" priority="96">
      <formula>F164&lt;0</formula>
    </cfRule>
  </conditionalFormatting>
  <conditionalFormatting sqref="F167:F169 H167:H169 K167:K169">
    <cfRule type="expression" dxfId="1683" priority="91">
      <formula>F167&gt;0</formula>
    </cfRule>
    <cfRule type="expression" dxfId="1682" priority="92">
      <formula>F167&lt;0</formula>
    </cfRule>
  </conditionalFormatting>
  <conditionalFormatting sqref="K171:K173 H171:H173 F171:F173">
    <cfRule type="expression" dxfId="1681" priority="87">
      <formula>F171&gt;0</formula>
    </cfRule>
    <cfRule type="expression" dxfId="1680" priority="88">
      <formula>F171&lt;0</formula>
    </cfRule>
  </conditionalFormatting>
  <conditionalFormatting sqref="K174 H174 F174">
    <cfRule type="expression" dxfId="1679" priority="83">
      <formula>F174&gt;0</formula>
    </cfRule>
    <cfRule type="expression" dxfId="1678" priority="84">
      <formula>F174&lt;0</formula>
    </cfRule>
  </conditionalFormatting>
  <conditionalFormatting sqref="H175:H177 F175:F177 K175:K177">
    <cfRule type="expression" dxfId="1677" priority="79">
      <formula>F175&gt;0</formula>
    </cfRule>
    <cfRule type="expression" dxfId="1676" priority="80">
      <formula>F175&lt;0</formula>
    </cfRule>
  </conditionalFormatting>
  <conditionalFormatting sqref="H179:H181 F179:F181 K179:K181">
    <cfRule type="expression" dxfId="1675" priority="71">
      <formula>F179&gt;0</formula>
    </cfRule>
    <cfRule type="expression" dxfId="1674" priority="72">
      <formula>F179&lt;0</formula>
    </cfRule>
  </conditionalFormatting>
  <conditionalFormatting sqref="K178 H178 F178">
    <cfRule type="expression" dxfId="1673" priority="67">
      <formula>F178&gt;0</formula>
    </cfRule>
    <cfRule type="expression" dxfId="1672" priority="68">
      <formula>F178&lt;0</formula>
    </cfRule>
  </conditionalFormatting>
  <conditionalFormatting sqref="K182:K183 H182:H183 F182:F183">
    <cfRule type="expression" dxfId="1671" priority="63">
      <formula>F182&gt;0</formula>
    </cfRule>
    <cfRule type="expression" dxfId="1670" priority="64">
      <formula>F182&lt;0</formula>
    </cfRule>
  </conditionalFormatting>
  <conditionalFormatting sqref="L183">
    <cfRule type="expression" dxfId="1669" priority="61">
      <formula>L183&gt;0</formula>
    </cfRule>
    <cfRule type="expression" dxfId="1668" priority="62">
      <formula>L183&lt;0</formula>
    </cfRule>
  </conditionalFormatting>
  <conditionalFormatting sqref="K184:K186 H184:H186 F184:F186">
    <cfRule type="expression" dxfId="1667" priority="59">
      <formula>F184&gt;0</formula>
    </cfRule>
    <cfRule type="expression" dxfId="1666" priority="60">
      <formula>F184&lt;0</formula>
    </cfRule>
  </conditionalFormatting>
  <conditionalFormatting sqref="L185">
    <cfRule type="expression" dxfId="1665" priority="57">
      <formula>L185&gt;0</formula>
    </cfRule>
    <cfRule type="expression" dxfId="1664" priority="58">
      <formula>L185&lt;0</formula>
    </cfRule>
  </conditionalFormatting>
  <conditionalFormatting sqref="K187 H187 F187">
    <cfRule type="expression" dxfId="1663" priority="55">
      <formula>F187&gt;0</formula>
    </cfRule>
    <cfRule type="expression" dxfId="1662" priority="56">
      <formula>F187&lt;0</formula>
    </cfRule>
  </conditionalFormatting>
  <conditionalFormatting sqref="L187">
    <cfRule type="expression" dxfId="1661" priority="53">
      <formula>L187&gt;0</formula>
    </cfRule>
    <cfRule type="expression" dxfId="1660" priority="54">
      <formula>L187&lt;0</formula>
    </cfRule>
  </conditionalFormatting>
  <conditionalFormatting sqref="H192:H194 F192:F194 K192:K194">
    <cfRule type="expression" dxfId="1659" priority="51">
      <formula>F192&gt;0</formula>
    </cfRule>
    <cfRule type="expression" dxfId="1658" priority="52">
      <formula>F192&lt;0</formula>
    </cfRule>
  </conditionalFormatting>
  <conditionalFormatting sqref="L193">
    <cfRule type="expression" dxfId="1657" priority="49">
      <formula>L193&gt;0</formula>
    </cfRule>
    <cfRule type="expression" dxfId="1656" priority="50">
      <formula>L193&lt;0</formula>
    </cfRule>
  </conditionalFormatting>
  <conditionalFormatting sqref="K191 H191 F191">
    <cfRule type="expression" dxfId="1655" priority="47">
      <formula>F191&gt;0</formula>
    </cfRule>
    <cfRule type="expression" dxfId="1654" priority="48">
      <formula>F191&lt;0</formula>
    </cfRule>
  </conditionalFormatting>
  <conditionalFormatting sqref="L191">
    <cfRule type="expression" dxfId="1653" priority="45">
      <formula>L191&gt;0</formula>
    </cfRule>
    <cfRule type="expression" dxfId="1652" priority="46">
      <formula>L191&lt;0</formula>
    </cfRule>
  </conditionalFormatting>
  <conditionalFormatting sqref="K188:K190 H188:H190 F188:F190">
    <cfRule type="expression" dxfId="1651" priority="43">
      <formula>F188&gt;0</formula>
    </cfRule>
    <cfRule type="expression" dxfId="1650" priority="44">
      <formula>F188&lt;0</formula>
    </cfRule>
  </conditionalFormatting>
  <conditionalFormatting sqref="L189">
    <cfRule type="expression" dxfId="1649" priority="41">
      <formula>L189&gt;0</formula>
    </cfRule>
    <cfRule type="expression" dxfId="1648" priority="42">
      <formula>L189&lt;0</formula>
    </cfRule>
  </conditionalFormatting>
  <conditionalFormatting sqref="K199 H199 F199">
    <cfRule type="expression" dxfId="1647" priority="39">
      <formula>F199&gt;0</formula>
    </cfRule>
    <cfRule type="expression" dxfId="1646" priority="40">
      <formula>F199&lt;0</formula>
    </cfRule>
  </conditionalFormatting>
  <conditionalFormatting sqref="L199">
    <cfRule type="expression" dxfId="1645" priority="37">
      <formula>L199&gt;0</formula>
    </cfRule>
    <cfRule type="expression" dxfId="1644" priority="38">
      <formula>L199&lt;0</formula>
    </cfRule>
  </conditionalFormatting>
  <conditionalFormatting sqref="K196:K198 H196:H198 F196:F198">
    <cfRule type="expression" dxfId="1643" priority="35">
      <formula>F196&gt;0</formula>
    </cfRule>
    <cfRule type="expression" dxfId="1642" priority="36">
      <formula>F196&lt;0</formula>
    </cfRule>
  </conditionalFormatting>
  <conditionalFormatting sqref="K195 H195 F195">
    <cfRule type="expression" dxfId="1641" priority="31">
      <formula>F195&gt;0</formula>
    </cfRule>
    <cfRule type="expression" dxfId="1640" priority="32">
      <formula>F195&lt;0</formula>
    </cfRule>
  </conditionalFormatting>
  <conditionalFormatting sqref="L195">
    <cfRule type="expression" dxfId="1639" priority="29">
      <formula>L195&gt;0</formula>
    </cfRule>
    <cfRule type="expression" dxfId="1638" priority="30">
      <formula>L195&lt;0</formula>
    </cfRule>
  </conditionalFormatting>
  <conditionalFormatting sqref="L207">
    <cfRule type="expression" dxfId="1637" priority="25">
      <formula>L207&gt;0</formula>
    </cfRule>
    <cfRule type="expression" dxfId="1636" priority="26">
      <formula>L207&lt;0</formula>
    </cfRule>
  </conditionalFormatting>
  <conditionalFormatting sqref="F201 H201 K201">
    <cfRule type="expression" dxfId="1635" priority="23">
      <formula>F201&gt;0</formula>
    </cfRule>
    <cfRule type="expression" dxfId="1634" priority="24">
      <formula>F201&lt;0</formula>
    </cfRule>
  </conditionalFormatting>
  <conditionalFormatting sqref="L203">
    <cfRule type="expression" dxfId="1633" priority="21">
      <formula>L203&gt;0</formula>
    </cfRule>
    <cfRule type="expression" dxfId="1632" priority="22">
      <formula>L203&lt;0</formula>
    </cfRule>
  </conditionalFormatting>
  <conditionalFormatting sqref="L201">
    <cfRule type="expression" dxfId="1631" priority="19">
      <formula>L201&gt;0</formula>
    </cfRule>
    <cfRule type="expression" dxfId="1630" priority="20">
      <formula>L201&lt;0</formula>
    </cfRule>
  </conditionalFormatting>
  <conditionalFormatting sqref="K204:K206 F204:F206 H204:H206">
    <cfRule type="expression" dxfId="1629" priority="17">
      <formula>F204&gt;0</formula>
    </cfRule>
    <cfRule type="expression" dxfId="1628" priority="18">
      <formula>F204&lt;0</formula>
    </cfRule>
  </conditionalFormatting>
  <conditionalFormatting sqref="L206">
    <cfRule type="expression" dxfId="1627" priority="15">
      <formula>L206&gt;0</formula>
    </cfRule>
    <cfRule type="expression" dxfId="1626" priority="16">
      <formula>L206&lt;0</formula>
    </cfRule>
  </conditionalFormatting>
  <conditionalFormatting sqref="L204">
    <cfRule type="expression" dxfId="1625" priority="13">
      <formula>L204&gt;0</formula>
    </cfRule>
    <cfRule type="expression" dxfId="1624" priority="14">
      <formula>L204&lt;0</formula>
    </cfRule>
  </conditionalFormatting>
  <conditionalFormatting sqref="K212:K213 H212:H213 F212:F213">
    <cfRule type="expression" dxfId="1623" priority="11">
      <formula>F212&gt;0</formula>
    </cfRule>
    <cfRule type="expression" dxfId="1622" priority="12">
      <formula>F212&lt;0</formula>
    </cfRule>
  </conditionalFormatting>
  <conditionalFormatting sqref="L213">
    <cfRule type="expression" dxfId="1621" priority="9">
      <formula>L213&gt;0</formula>
    </cfRule>
    <cfRule type="expression" dxfId="1620" priority="10">
      <formula>L213&lt;0</formula>
    </cfRule>
  </conditionalFormatting>
  <conditionalFormatting sqref="K211 H211 F211">
    <cfRule type="expression" dxfId="1619" priority="7">
      <formula>F211&gt;0</formula>
    </cfRule>
    <cfRule type="expression" dxfId="1618" priority="8">
      <formula>F211&lt;0</formula>
    </cfRule>
  </conditionalFormatting>
  <conditionalFormatting sqref="L211">
    <cfRule type="expression" dxfId="1617" priority="5">
      <formula>L211&gt;0</formula>
    </cfRule>
    <cfRule type="expression" dxfId="1616" priority="6">
      <formula>L211&lt;0</formula>
    </cfRule>
  </conditionalFormatting>
  <conditionalFormatting sqref="K208:K210 H208:H210 F208:F210">
    <cfRule type="expression" dxfId="1615" priority="3">
      <formula>F208&gt;0</formula>
    </cfRule>
    <cfRule type="expression" dxfId="1614" priority="4">
      <formula>F208&lt;0</formula>
    </cfRule>
  </conditionalFormatting>
  <conditionalFormatting sqref="L209">
    <cfRule type="expression" dxfId="1613" priority="1">
      <formula>L209&gt;0</formula>
    </cfRule>
    <cfRule type="expression" dxfId="1612"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11.98</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83860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22353.011000001687</v>
      </c>
      <c r="R7">
        <v>7000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7737.4400000000605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0.10164450591257135</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1.6694490818030049E-2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1409</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19.015873015873016</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2" t="s">
        <v>78</v>
      </c>
      <c r="P23" s="892"/>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14.615600000000001</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14.495800000000001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14.375999999999999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14.2562</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14.1364</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14.0166</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13.896799999999999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13.776999999999999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13.6572</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13.5374</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13.417600000000002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13.297800000000002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13.178000000000001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13.058200000000001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12.938400000000001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12.818600000000002</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12.6988</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12.579000000000001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12.459200000000001</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12.339400000000001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12.2196</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12.0998</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11.98</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11.860200000000001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11.740400000000001</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11.6206</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11.5008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11.381</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11.261200000000001</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11.141400000000001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11.021600000000001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10.901800000000001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10.782</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10.6622</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10.542400000000001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10.422600000000001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10.3028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10.183</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8"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8"/>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8"/>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9"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9"/>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9"/>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9"/>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900"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900"/>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900"/>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900"/>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1"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1"/>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1"/>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1"/>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1"/>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402">
        <v>43725</v>
      </c>
      <c r="C150" s="4">
        <v>500</v>
      </c>
      <c r="D150" s="76">
        <v>13.08</v>
      </c>
      <c r="E150" s="2">
        <v>0</v>
      </c>
      <c r="F150" s="2">
        <f t="shared" si="7"/>
        <v>6540</v>
      </c>
      <c r="G150" s="29"/>
    </row>
    <row r="151" spans="1:13" x14ac:dyDescent="0.25">
      <c r="B151" s="402">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1" priority="269">
      <formula>F160&gt;0</formula>
    </cfRule>
    <cfRule type="expression" dxfId="1610"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09" priority="262">
      <formula>F440&gt;0</formula>
    </cfRule>
    <cfRule type="expression" dxfId="1608" priority="263">
      <formula>F440&lt;0</formula>
    </cfRule>
  </conditionalFormatting>
  <conditionalFormatting sqref="H440:H446">
    <cfRule type="expression" dxfId="1607" priority="258">
      <formula>H440&gt;0</formula>
    </cfRule>
    <cfRule type="expression" dxfId="1606" priority="259">
      <formula>H440&lt;0</formula>
    </cfRule>
  </conditionalFormatting>
  <conditionalFormatting sqref="Q8">
    <cfRule type="expression" dxfId="1605" priority="244">
      <formula>Q8&gt;0</formula>
    </cfRule>
    <cfRule type="expression" dxfId="1604" priority="245">
      <formula>Q8&lt;0</formula>
    </cfRule>
  </conditionalFormatting>
  <conditionalFormatting sqref="Q7">
    <cfRule type="expression" dxfId="1603" priority="246">
      <formula>Q7&gt;0</formula>
    </cfRule>
    <cfRule type="expression" dxfId="1602" priority="247">
      <formula>Q7&lt;0</formula>
    </cfRule>
  </conditionalFormatting>
  <conditionalFormatting sqref="F548:F554">
    <cfRule type="expression" dxfId="1601" priority="218">
      <formula>F548&gt;0</formula>
    </cfRule>
    <cfRule type="expression" dxfId="1600" priority="219">
      <formula>F548&lt;0</formula>
    </cfRule>
  </conditionalFormatting>
  <conditionalFormatting sqref="F473:F491 H473:H491">
    <cfRule type="expression" dxfId="1599" priority="240">
      <formula>F473&gt;0</formula>
    </cfRule>
    <cfRule type="expression" dxfId="1598" priority="241">
      <formula>F473&lt;0</formula>
    </cfRule>
  </conditionalFormatting>
  <conditionalFormatting sqref="F466:F472">
    <cfRule type="expression" dxfId="1597" priority="238">
      <formula>F466&gt;0</formula>
    </cfRule>
    <cfRule type="expression" dxfId="1596" priority="239">
      <formula>F466&lt;0</formula>
    </cfRule>
  </conditionalFormatting>
  <conditionalFormatting sqref="H466:H472">
    <cfRule type="expression" dxfId="1595" priority="236">
      <formula>H466&gt;0</formula>
    </cfRule>
    <cfRule type="expression" dxfId="1594" priority="237">
      <formula>H466&lt;0</formula>
    </cfRule>
  </conditionalFormatting>
  <conditionalFormatting sqref="F499:F517 H499:H517">
    <cfRule type="expression" dxfId="1593" priority="234">
      <formula>F499&gt;0</formula>
    </cfRule>
    <cfRule type="expression" dxfId="1592" priority="235">
      <formula>F499&lt;0</formula>
    </cfRule>
  </conditionalFormatting>
  <conditionalFormatting sqref="F492:F498">
    <cfRule type="expression" dxfId="1591" priority="232">
      <formula>F492&gt;0</formula>
    </cfRule>
    <cfRule type="expression" dxfId="1590" priority="233">
      <formula>F492&lt;0</formula>
    </cfRule>
  </conditionalFormatting>
  <conditionalFormatting sqref="H492:H498">
    <cfRule type="expression" dxfId="1589" priority="230">
      <formula>H492&gt;0</formula>
    </cfRule>
    <cfRule type="expression" dxfId="1588" priority="231">
      <formula>H492&lt;0</formula>
    </cfRule>
  </conditionalFormatting>
  <conditionalFormatting sqref="F525:F542 H525:H542">
    <cfRule type="expression" dxfId="1587" priority="228">
      <formula>F525&gt;0</formula>
    </cfRule>
    <cfRule type="expression" dxfId="1586" priority="229">
      <formula>F525&lt;0</formula>
    </cfRule>
  </conditionalFormatting>
  <conditionalFormatting sqref="F518:F524">
    <cfRule type="expression" dxfId="1585" priority="226">
      <formula>F518&gt;0</formula>
    </cfRule>
    <cfRule type="expression" dxfId="1584" priority="227">
      <formula>F518&lt;0</formula>
    </cfRule>
  </conditionalFormatting>
  <conditionalFormatting sqref="H518:H524">
    <cfRule type="expression" dxfId="1583" priority="224">
      <formula>H518&gt;0</formula>
    </cfRule>
    <cfRule type="expression" dxfId="1582" priority="225">
      <formula>H518&lt;0</formula>
    </cfRule>
  </conditionalFormatting>
  <conditionalFormatting sqref="F543:F547 H543:H547">
    <cfRule type="expression" dxfId="1581" priority="222">
      <formula>F543&gt;0</formula>
    </cfRule>
    <cfRule type="expression" dxfId="1580" priority="223">
      <formula>F543&lt;0</formula>
    </cfRule>
  </conditionalFormatting>
  <conditionalFormatting sqref="F555:F570 H555:H570">
    <cfRule type="expression" dxfId="1579" priority="220">
      <formula>F555&gt;0</formula>
    </cfRule>
    <cfRule type="expression" dxfId="1578" priority="221">
      <formula>F555&lt;0</formula>
    </cfRule>
  </conditionalFormatting>
  <conditionalFormatting sqref="H548:H554">
    <cfRule type="expression" dxfId="1577" priority="216">
      <formula>H548&gt;0</formula>
    </cfRule>
    <cfRule type="expression" dxfId="1576" priority="217">
      <formula>H548&lt;0</formula>
    </cfRule>
  </conditionalFormatting>
  <conditionalFormatting sqref="F571 H571">
    <cfRule type="expression" dxfId="1575" priority="214">
      <formula>F571&gt;0</formula>
    </cfRule>
    <cfRule type="expression" dxfId="1574" priority="215">
      <formula>F571&lt;0</formula>
    </cfRule>
  </conditionalFormatting>
  <conditionalFormatting sqref="F572:F576 H572:H576">
    <cfRule type="expression" dxfId="1573" priority="212">
      <formula>F572&gt;0</formula>
    </cfRule>
    <cfRule type="expression" dxfId="1572" priority="213">
      <formula>F572&lt;0</formula>
    </cfRule>
  </conditionalFormatting>
  <conditionalFormatting sqref="F584:F599 H584:H599">
    <cfRule type="expression" dxfId="1571" priority="210">
      <formula>F584&gt;0</formula>
    </cfRule>
    <cfRule type="expression" dxfId="1570" priority="211">
      <formula>F584&lt;0</formula>
    </cfRule>
  </conditionalFormatting>
  <conditionalFormatting sqref="F577:F583">
    <cfRule type="expression" dxfId="1569" priority="208">
      <formula>F577&gt;0</formula>
    </cfRule>
    <cfRule type="expression" dxfId="1568" priority="209">
      <formula>F577&lt;0</formula>
    </cfRule>
  </conditionalFormatting>
  <conditionalFormatting sqref="H577:H583">
    <cfRule type="expression" dxfId="1567" priority="206">
      <formula>H577&gt;0</formula>
    </cfRule>
    <cfRule type="expression" dxfId="1566" priority="207">
      <formula>H577&lt;0</formula>
    </cfRule>
  </conditionalFormatting>
  <conditionalFormatting sqref="F601:F606 H601:H606">
    <cfRule type="expression" dxfId="1565" priority="204">
      <formula>F601&gt;0</formula>
    </cfRule>
    <cfRule type="expression" dxfId="1564" priority="205">
      <formula>F601&lt;0</formula>
    </cfRule>
  </conditionalFormatting>
  <conditionalFormatting sqref="F607 H607">
    <cfRule type="expression" dxfId="1563" priority="202">
      <formula>F607&gt;0</formula>
    </cfRule>
    <cfRule type="expression" dxfId="1562" priority="203">
      <formula>F607&lt;0</formula>
    </cfRule>
  </conditionalFormatting>
  <conditionalFormatting sqref="F608:F612 H608:H612">
    <cfRule type="expression" dxfId="1561" priority="200">
      <formula>F608&gt;0</formula>
    </cfRule>
    <cfRule type="expression" dxfId="1560" priority="201">
      <formula>F608&lt;0</formula>
    </cfRule>
  </conditionalFormatting>
  <conditionalFormatting sqref="F620:F635 H620:H635">
    <cfRule type="expression" dxfId="1559" priority="198">
      <formula>F620&gt;0</formula>
    </cfRule>
    <cfRule type="expression" dxfId="1558" priority="199">
      <formula>F620&lt;0</formula>
    </cfRule>
  </conditionalFormatting>
  <conditionalFormatting sqref="F613:F619">
    <cfRule type="expression" dxfId="1557" priority="196">
      <formula>F613&gt;0</formula>
    </cfRule>
    <cfRule type="expression" dxfId="1556" priority="197">
      <formula>F613&lt;0</formula>
    </cfRule>
  </conditionalFormatting>
  <conditionalFormatting sqref="H613:H619">
    <cfRule type="expression" dxfId="1555" priority="194">
      <formula>H613&gt;0</formula>
    </cfRule>
    <cfRule type="expression" dxfId="1554" priority="195">
      <formula>H613&lt;0</formula>
    </cfRule>
  </conditionalFormatting>
  <conditionalFormatting sqref="F636:F641 H636:H641">
    <cfRule type="expression" dxfId="1553" priority="192">
      <formula>F636&gt;0</formula>
    </cfRule>
    <cfRule type="expression" dxfId="1552" priority="193">
      <formula>F636&lt;0</formula>
    </cfRule>
  </conditionalFormatting>
  <conditionalFormatting sqref="F642 H642">
    <cfRule type="expression" dxfId="1551" priority="190">
      <formula>F642&gt;0</formula>
    </cfRule>
    <cfRule type="expression" dxfId="1550" priority="191">
      <formula>F642&lt;0</formula>
    </cfRule>
  </conditionalFormatting>
  <conditionalFormatting sqref="F643:F647 H643:H647">
    <cfRule type="expression" dxfId="1549" priority="188">
      <formula>F643&gt;0</formula>
    </cfRule>
    <cfRule type="expression" dxfId="1548" priority="189">
      <formula>F643&lt;0</formula>
    </cfRule>
  </conditionalFormatting>
  <conditionalFormatting sqref="F655:F670 H655:H670">
    <cfRule type="expression" dxfId="1547" priority="186">
      <formula>F655&gt;0</formula>
    </cfRule>
    <cfRule type="expression" dxfId="1546" priority="187">
      <formula>F655&lt;0</formula>
    </cfRule>
  </conditionalFormatting>
  <conditionalFormatting sqref="F648:F654">
    <cfRule type="expression" dxfId="1545" priority="184">
      <formula>F648&gt;0</formula>
    </cfRule>
    <cfRule type="expression" dxfId="1544" priority="185">
      <formula>F648&lt;0</formula>
    </cfRule>
  </conditionalFormatting>
  <conditionalFormatting sqref="H648:H654">
    <cfRule type="expression" dxfId="1543" priority="182">
      <formula>H648&gt;0</formula>
    </cfRule>
    <cfRule type="expression" dxfId="1542" priority="183">
      <formula>H648&lt;0</formula>
    </cfRule>
  </conditionalFormatting>
  <conditionalFormatting sqref="M699">
    <cfRule type="expression" dxfId="1541" priority="180">
      <formula>M699&gt;0</formula>
    </cfRule>
    <cfRule type="expression" dxfId="1540" priority="181">
      <formula>M699&lt;0</formula>
    </cfRule>
  </conditionalFormatting>
  <conditionalFormatting sqref="F166:F177">
    <cfRule type="expression" dxfId="1539" priority="176">
      <formula>F166&gt;0</formula>
    </cfRule>
    <cfRule type="expression" dxfId="1538" priority="177">
      <formula>F166&lt;0</formula>
    </cfRule>
  </conditionalFormatting>
  <conditionalFormatting sqref="H166:H177">
    <cfRule type="expression" dxfId="1537" priority="174">
      <formula>H166&gt;0</formula>
    </cfRule>
    <cfRule type="expression" dxfId="1536" priority="175">
      <formula>H166&lt;0</formula>
    </cfRule>
  </conditionalFormatting>
  <conditionalFormatting sqref="F160:F165 H160:H165">
    <cfRule type="expression" dxfId="1535" priority="172">
      <formula>F160&gt;0</formula>
    </cfRule>
    <cfRule type="expression" dxfId="1534" priority="173">
      <formula>F160&lt;0</formula>
    </cfRule>
  </conditionalFormatting>
  <conditionalFormatting sqref="J162">
    <cfRule type="expression" dxfId="1533" priority="170">
      <formula>J162&gt;0</formula>
    </cfRule>
    <cfRule type="expression" dxfId="1532" priority="171">
      <formula>J162&lt;0</formula>
    </cfRule>
  </conditionalFormatting>
  <conditionalFormatting sqref="J163:J169">
    <cfRule type="expression" dxfId="1531" priority="168">
      <formula>J163&gt;0</formula>
    </cfRule>
    <cfRule type="expression" dxfId="1530" priority="169">
      <formula>J163&lt;0</formula>
    </cfRule>
  </conditionalFormatting>
  <conditionalFormatting sqref="L162:L244 L251 L253">
    <cfRule type="expression" dxfId="1529" priority="164">
      <formula>L162&gt;0</formula>
    </cfRule>
    <cfRule type="expression" dxfId="1528" priority="165">
      <formula>L162&lt;0</formula>
    </cfRule>
  </conditionalFormatting>
  <conditionalFormatting sqref="Q10">
    <cfRule type="expression" dxfId="1527" priority="162">
      <formula>Q10&gt;0</formula>
    </cfRule>
    <cfRule type="expression" dxfId="1526" priority="163">
      <formula>Q10&lt;0</formula>
    </cfRule>
  </conditionalFormatting>
  <conditionalFormatting sqref="H273:H275 F273:F275">
    <cfRule type="expression" dxfId="1525" priority="159">
      <formula>F273&gt;0</formula>
    </cfRule>
    <cfRule type="expression" dxfId="1524" priority="160">
      <formula>F273&lt;0</formula>
    </cfRule>
  </conditionalFormatting>
  <conditionalFormatting sqref="H269:H271 F269:F271">
    <cfRule type="expression" dxfId="1523" priority="157">
      <formula>F269&gt;0</formula>
    </cfRule>
    <cfRule type="expression" dxfId="1522" priority="158">
      <formula>F269&lt;0</formula>
    </cfRule>
  </conditionalFormatting>
  <conditionalFormatting sqref="H268 F268">
    <cfRule type="expression" dxfId="1521" priority="155">
      <formula>F268&gt;0</formula>
    </cfRule>
    <cfRule type="expression" dxfId="1520" priority="156">
      <formula>F268&lt;0</formula>
    </cfRule>
  </conditionalFormatting>
  <conditionalFormatting sqref="H272 F272">
    <cfRule type="expression" dxfId="1519" priority="153">
      <formula>F272&gt;0</formula>
    </cfRule>
    <cfRule type="expression" dxfId="1518" priority="154">
      <formula>F272&lt;0</formula>
    </cfRule>
  </conditionalFormatting>
  <conditionalFormatting sqref="H278:H281 F278:F281">
    <cfRule type="expression" dxfId="1517" priority="149">
      <formula>F278&gt;0</formula>
    </cfRule>
    <cfRule type="expression" dxfId="1516" priority="150">
      <formula>F278&lt;0</formula>
    </cfRule>
  </conditionalFormatting>
  <conditionalFormatting sqref="H276:H277 F276:F277">
    <cfRule type="expression" dxfId="1515" priority="147">
      <formula>F276&gt;0</formula>
    </cfRule>
    <cfRule type="expression" dxfId="1514" priority="148">
      <formula>F276&lt;0</formula>
    </cfRule>
  </conditionalFormatting>
  <conditionalFormatting sqref="H303 F303">
    <cfRule type="expression" dxfId="1513" priority="145">
      <formula>F303&gt;0</formula>
    </cfRule>
    <cfRule type="expression" dxfId="1512" priority="146">
      <formula>F303&lt;0</formula>
    </cfRule>
  </conditionalFormatting>
  <conditionalFormatting sqref="H284:H286 F284:F286">
    <cfRule type="expression" dxfId="1511" priority="143">
      <formula>F284&gt;0</formula>
    </cfRule>
    <cfRule type="expression" dxfId="1510" priority="144">
      <formula>F284&lt;0</formula>
    </cfRule>
  </conditionalFormatting>
  <conditionalFormatting sqref="H282:H283 F282:F283">
    <cfRule type="expression" dxfId="1509" priority="141">
      <formula>F282&gt;0</formula>
    </cfRule>
    <cfRule type="expression" dxfId="1508" priority="142">
      <formula>F282&lt;0</formula>
    </cfRule>
  </conditionalFormatting>
  <conditionalFormatting sqref="H296:H298 F296:F298">
    <cfRule type="expression" dxfId="1507" priority="139">
      <formula>F296&gt;0</formula>
    </cfRule>
    <cfRule type="expression" dxfId="1506" priority="140">
      <formula>F296&lt;0</formula>
    </cfRule>
  </conditionalFormatting>
  <conditionalFormatting sqref="H295 F295">
    <cfRule type="expression" dxfId="1505" priority="137">
      <formula>F295&gt;0</formula>
    </cfRule>
    <cfRule type="expression" dxfId="1504" priority="138">
      <formula>F295&lt;0</formula>
    </cfRule>
  </conditionalFormatting>
  <conditionalFormatting sqref="H292:H294 F292:F294">
    <cfRule type="expression" dxfId="1503" priority="135">
      <formula>F292&gt;0</formula>
    </cfRule>
    <cfRule type="expression" dxfId="1502" priority="136">
      <formula>F292&lt;0</formula>
    </cfRule>
  </conditionalFormatting>
  <conditionalFormatting sqref="H291 F291">
    <cfRule type="expression" dxfId="1501" priority="133">
      <formula>F291&gt;0</formula>
    </cfRule>
    <cfRule type="expression" dxfId="1500" priority="134">
      <formula>F291&lt;0</formula>
    </cfRule>
  </conditionalFormatting>
  <conditionalFormatting sqref="H288:H290 F288:F290">
    <cfRule type="expression" dxfId="1499" priority="131">
      <formula>F288&gt;0</formula>
    </cfRule>
    <cfRule type="expression" dxfId="1498" priority="132">
      <formula>F288&lt;0</formula>
    </cfRule>
  </conditionalFormatting>
  <conditionalFormatting sqref="H287 F287">
    <cfRule type="expression" dxfId="1497" priority="129">
      <formula>F287&gt;0</formula>
    </cfRule>
    <cfRule type="expression" dxfId="1496" priority="130">
      <formula>F287&lt;0</formula>
    </cfRule>
  </conditionalFormatting>
  <conditionalFormatting sqref="H300:H302 F300:F302">
    <cfRule type="expression" dxfId="1495" priority="127">
      <formula>F300&gt;0</formula>
    </cfRule>
    <cfRule type="expression" dxfId="1494" priority="128">
      <formula>F300&lt;0</formula>
    </cfRule>
  </conditionalFormatting>
  <conditionalFormatting sqref="H299 F299">
    <cfRule type="expression" dxfId="1493" priority="125">
      <formula>F299&gt;0</formula>
    </cfRule>
    <cfRule type="expression" dxfId="1492" priority="126">
      <formula>F299&lt;0</formula>
    </cfRule>
  </conditionalFormatting>
  <conditionalFormatting sqref="H307 F307">
    <cfRule type="expression" dxfId="1491" priority="121">
      <formula>F307&gt;0</formula>
    </cfRule>
    <cfRule type="expression" dxfId="1490" priority="122">
      <formula>F307&lt;0</formula>
    </cfRule>
  </conditionalFormatting>
  <conditionalFormatting sqref="H304:H306 F304:F306">
    <cfRule type="expression" dxfId="1489" priority="119">
      <formula>F304&gt;0</formula>
    </cfRule>
    <cfRule type="expression" dxfId="1488" priority="120">
      <formula>F304&lt;0</formula>
    </cfRule>
  </conditionalFormatting>
  <conditionalFormatting sqref="H318:H319 F318:F319">
    <cfRule type="expression" dxfId="1487" priority="117">
      <formula>F318&gt;0</formula>
    </cfRule>
    <cfRule type="expression" dxfId="1486" priority="118">
      <formula>F318&lt;0</formula>
    </cfRule>
  </conditionalFormatting>
  <conditionalFormatting sqref="H314:H317 F314:F317">
    <cfRule type="expression" dxfId="1485" priority="113">
      <formula>F314&gt;0</formula>
    </cfRule>
    <cfRule type="expression" dxfId="1484" priority="114">
      <formula>F314&lt;0</formula>
    </cfRule>
  </conditionalFormatting>
  <conditionalFormatting sqref="H312:H313 F312:F313">
    <cfRule type="expression" dxfId="1483" priority="111">
      <formula>F312&gt;0</formula>
    </cfRule>
    <cfRule type="expression" dxfId="1482" priority="112">
      <formula>F312&lt;0</formula>
    </cfRule>
  </conditionalFormatting>
  <conditionalFormatting sqref="H308:H311 F308:F311">
    <cfRule type="expression" dxfId="1481" priority="107">
      <formula>F308&gt;0</formula>
    </cfRule>
    <cfRule type="expression" dxfId="1480" priority="108">
      <formula>F308&lt;0</formula>
    </cfRule>
  </conditionalFormatting>
  <conditionalFormatting sqref="F327:F330 H327:H330">
    <cfRule type="expression" dxfId="1479" priority="105">
      <formula>F327&gt;0</formula>
    </cfRule>
    <cfRule type="expression" dxfId="1478" priority="106">
      <formula>F327&lt;0</formula>
    </cfRule>
  </conditionalFormatting>
  <conditionalFormatting sqref="F325:F326 H325:H326">
    <cfRule type="expression" dxfId="1477" priority="103">
      <formula>F325&gt;0</formula>
    </cfRule>
    <cfRule type="expression" dxfId="1476" priority="104">
      <formula>F325&lt;0</formula>
    </cfRule>
  </conditionalFormatting>
  <conditionalFormatting sqref="F331:F333 H331:H333 K331:K334">
    <cfRule type="expression" dxfId="1475" priority="97">
      <formula>F331&gt;0</formula>
    </cfRule>
    <cfRule type="expression" dxfId="1474" priority="98">
      <formula>F331&lt;0</formula>
    </cfRule>
  </conditionalFormatting>
  <conditionalFormatting sqref="H338:H340 F338:F340 K338:K341">
    <cfRule type="expression" dxfId="1473" priority="93">
      <formula>F338&gt;0</formula>
    </cfRule>
    <cfRule type="expression" dxfId="1472" priority="94">
      <formula>F338&lt;0</formula>
    </cfRule>
  </conditionalFormatting>
  <conditionalFormatting sqref="H341:H344 F341:F344 K342:K344">
    <cfRule type="expression" dxfId="1471" priority="91">
      <formula>F341&gt;0</formula>
    </cfRule>
    <cfRule type="expression" dxfId="1470" priority="92">
      <formula>F341&lt;0</formula>
    </cfRule>
  </conditionalFormatting>
  <conditionalFormatting sqref="H345:H346 F345:F346 K345:K346">
    <cfRule type="expression" dxfId="1469" priority="89">
      <formula>F345&gt;0</formula>
    </cfRule>
    <cfRule type="expression" dxfId="1468" priority="90">
      <formula>F345&lt;0</formula>
    </cfRule>
  </conditionalFormatting>
  <conditionalFormatting sqref="K362 F362 H362">
    <cfRule type="expression" dxfId="1467" priority="87">
      <formula>F362&gt;0</formula>
    </cfRule>
    <cfRule type="expression" dxfId="1466" priority="88">
      <formula>F362&lt;0</formula>
    </cfRule>
  </conditionalFormatting>
  <conditionalFormatting sqref="K350:K352 F350:F352 H350:H352">
    <cfRule type="expression" dxfId="1465" priority="85">
      <formula>F350&gt;0</formula>
    </cfRule>
    <cfRule type="expression" dxfId="1464" priority="86">
      <formula>F350&lt;0</formula>
    </cfRule>
  </conditionalFormatting>
  <conditionalFormatting sqref="F354:F356 H354:H356 K354:K356">
    <cfRule type="expression" dxfId="1463" priority="81">
      <formula>F354&gt;0</formula>
    </cfRule>
    <cfRule type="expression" dxfId="1462" priority="82">
      <formula>F354&lt;0</formula>
    </cfRule>
  </conditionalFormatting>
  <conditionalFormatting sqref="K353 F353 H353">
    <cfRule type="expression" dxfId="1461" priority="79">
      <formula>F353&gt;0</formula>
    </cfRule>
    <cfRule type="expression" dxfId="1460" priority="80">
      <formula>F353&lt;0</formula>
    </cfRule>
  </conditionalFormatting>
  <conditionalFormatting sqref="K357:K358 F357:F358 H357:H358">
    <cfRule type="expression" dxfId="1459" priority="77">
      <formula>F357&gt;0</formula>
    </cfRule>
    <cfRule type="expression" dxfId="1458" priority="78">
      <formula>F357&lt;0</formula>
    </cfRule>
  </conditionalFormatting>
  <conditionalFormatting sqref="K359:K361 F359:F361 H359:H361">
    <cfRule type="expression" dxfId="1457" priority="71">
      <formula>F359&gt;0</formula>
    </cfRule>
    <cfRule type="expression" dxfId="1456" priority="72">
      <formula>F359&lt;0</formula>
    </cfRule>
  </conditionalFormatting>
  <conditionalFormatting sqref="F367:F369 H367:H369">
    <cfRule type="expression" dxfId="1455" priority="69">
      <formula>F367&gt;0</formula>
    </cfRule>
    <cfRule type="expression" dxfId="1454" priority="70">
      <formula>F367&lt;0</formula>
    </cfRule>
  </conditionalFormatting>
  <conditionalFormatting sqref="F366 H366">
    <cfRule type="expression" dxfId="1453" priority="67">
      <formula>F366&gt;0</formula>
    </cfRule>
    <cfRule type="expression" dxfId="1452" priority="68">
      <formula>F366&lt;0</formula>
    </cfRule>
  </conditionalFormatting>
  <conditionalFormatting sqref="F363:F365 H363:H365 K363:K369">
    <cfRule type="expression" dxfId="1451" priority="65">
      <formula>F363&gt;0</formula>
    </cfRule>
    <cfRule type="expression" dxfId="1450" priority="66">
      <formula>F363&lt;0</formula>
    </cfRule>
  </conditionalFormatting>
  <conditionalFormatting sqref="K370 F370 H370">
    <cfRule type="expression" dxfId="1449" priority="63">
      <formula>F370&gt;0</formula>
    </cfRule>
    <cfRule type="expression" dxfId="1448" priority="64">
      <formula>F370&lt;0</formula>
    </cfRule>
  </conditionalFormatting>
  <conditionalFormatting sqref="K371:K373 F371:F373 H371:H373">
    <cfRule type="expression" dxfId="1447" priority="61">
      <formula>F371&gt;0</formula>
    </cfRule>
    <cfRule type="expression" dxfId="1446" priority="62">
      <formula>F371&lt;0</formula>
    </cfRule>
  </conditionalFormatting>
  <conditionalFormatting sqref="K378 F378 H378">
    <cfRule type="expression" dxfId="1445" priority="59">
      <formula>F378&gt;0</formula>
    </cfRule>
    <cfRule type="expression" dxfId="1444" priority="60">
      <formula>F378&lt;0</formula>
    </cfRule>
  </conditionalFormatting>
  <conditionalFormatting sqref="F375:F377 H375:H377 K375:K377">
    <cfRule type="expression" dxfId="1443" priority="57">
      <formula>F375&gt;0</formula>
    </cfRule>
    <cfRule type="expression" dxfId="1442" priority="58">
      <formula>F375&lt;0</formula>
    </cfRule>
  </conditionalFormatting>
  <conditionalFormatting sqref="K374 F374 H374">
    <cfRule type="expression" dxfId="1441" priority="55">
      <formula>F374&gt;0</formula>
    </cfRule>
    <cfRule type="expression" dxfId="1440" priority="56">
      <formula>F374&lt;0</formula>
    </cfRule>
  </conditionalFormatting>
  <conditionalFormatting sqref="F383:F385 H383:H385 K383:K385">
    <cfRule type="expression" dxfId="1439" priority="53">
      <formula>F383&gt;0</formula>
    </cfRule>
    <cfRule type="expression" dxfId="1438" priority="54">
      <formula>F383&lt;0</formula>
    </cfRule>
  </conditionalFormatting>
  <conditionalFormatting sqref="K382 F382 H382">
    <cfRule type="expression" dxfId="1437" priority="51">
      <formula>F382&gt;0</formula>
    </cfRule>
    <cfRule type="expression" dxfId="1436" priority="52">
      <formula>F382&lt;0</formula>
    </cfRule>
  </conditionalFormatting>
  <conditionalFormatting sqref="K379:K381 F379:F381 H379:H381">
    <cfRule type="expression" dxfId="1435" priority="49">
      <formula>F379&gt;0</formula>
    </cfRule>
    <cfRule type="expression" dxfId="1434" priority="50">
      <formula>F379&lt;0</formula>
    </cfRule>
  </conditionalFormatting>
  <conditionalFormatting sqref="K392 F392 H392">
    <cfRule type="expression" dxfId="1433" priority="47">
      <formula>F392&gt;0</formula>
    </cfRule>
    <cfRule type="expression" dxfId="1432" priority="48">
      <formula>F392&lt;0</formula>
    </cfRule>
  </conditionalFormatting>
  <conditionalFormatting sqref="K387 F387 H387">
    <cfRule type="expression" dxfId="1431" priority="45">
      <formula>F387&gt;0</formula>
    </cfRule>
    <cfRule type="expression" dxfId="1430" priority="46">
      <formula>F387&lt;0</formula>
    </cfRule>
  </conditionalFormatting>
  <conditionalFormatting sqref="K386 F386 H386">
    <cfRule type="expression" dxfId="1429" priority="43">
      <formula>F386&gt;0</formula>
    </cfRule>
    <cfRule type="expression" dxfId="1428" priority="44">
      <formula>F386&lt;0</formula>
    </cfRule>
  </conditionalFormatting>
  <conditionalFormatting sqref="F388:F390 H388:H390 K388:K390">
    <cfRule type="expression" dxfId="1427" priority="41">
      <formula>F388&gt;0</formula>
    </cfRule>
    <cfRule type="expression" dxfId="1426" priority="42">
      <formula>F388&lt;0</formula>
    </cfRule>
  </conditionalFormatting>
  <conditionalFormatting sqref="K391 F391 H391">
    <cfRule type="expression" dxfId="1425" priority="39">
      <formula>F391&gt;0</formula>
    </cfRule>
    <cfRule type="expression" dxfId="1424" priority="40">
      <formula>F391&lt;0</formula>
    </cfRule>
  </conditionalFormatting>
  <conditionalFormatting sqref="H396 F396 K396">
    <cfRule type="expression" dxfId="1423" priority="33">
      <formula>F396&gt;0</formula>
    </cfRule>
    <cfRule type="expression" dxfId="1422" priority="34">
      <formula>F396&lt;0</formula>
    </cfRule>
  </conditionalFormatting>
  <conditionalFormatting sqref="H397:H399 F397:F399 K397:K399">
    <cfRule type="expression" dxfId="1421" priority="31">
      <formula>F397&gt;0</formula>
    </cfRule>
    <cfRule type="expression" dxfId="1420" priority="32">
      <formula>F397&lt;0</formula>
    </cfRule>
  </conditionalFormatting>
  <conditionalFormatting sqref="K404 F404 H404">
    <cfRule type="expression" dxfId="1419" priority="27">
      <formula>F404&gt;0</formula>
    </cfRule>
    <cfRule type="expression" dxfId="1418" priority="28">
      <formula>F404&lt;0</formula>
    </cfRule>
  </conditionalFormatting>
  <conditionalFormatting sqref="K401:K403 F401:F403 H401:H403">
    <cfRule type="expression" dxfId="1417" priority="25">
      <formula>F401&gt;0</formula>
    </cfRule>
    <cfRule type="expression" dxfId="1416" priority="26">
      <formula>F401&lt;0</formula>
    </cfRule>
  </conditionalFormatting>
  <conditionalFormatting sqref="H406:H408 F406:F408 K406:K408">
    <cfRule type="expression" dxfId="1415" priority="23">
      <formula>F406&gt;0</formula>
    </cfRule>
    <cfRule type="expression" dxfId="1414" priority="24">
      <formula>F406&lt;0</formula>
    </cfRule>
  </conditionalFormatting>
  <conditionalFormatting sqref="K414:K416 F414:F416 H414:H416">
    <cfRule type="expression" dxfId="1413" priority="21">
      <formula>F414&gt;0</formula>
    </cfRule>
    <cfRule type="expression" dxfId="1412" priority="22">
      <formula>F414&lt;0</formula>
    </cfRule>
  </conditionalFormatting>
  <conditionalFormatting sqref="K413 F413 H413">
    <cfRule type="expression" dxfId="1411" priority="19">
      <formula>F413&gt;0</formula>
    </cfRule>
    <cfRule type="expression" dxfId="1410" priority="20">
      <formula>F413&lt;0</formula>
    </cfRule>
  </conditionalFormatting>
  <conditionalFormatting sqref="K410:K412 F410:F412 H410:H412">
    <cfRule type="expression" dxfId="1409" priority="17">
      <formula>F410&gt;0</formula>
    </cfRule>
    <cfRule type="expression" dxfId="1408" priority="18">
      <formula>F410&lt;0</formula>
    </cfRule>
  </conditionalFormatting>
  <conditionalFormatting sqref="K421 F421 H421">
    <cfRule type="expression" dxfId="1407" priority="15">
      <formula>F421&gt;0</formula>
    </cfRule>
    <cfRule type="expression" dxfId="1406" priority="16">
      <formula>F421&lt;0</formula>
    </cfRule>
  </conditionalFormatting>
  <conditionalFormatting sqref="K418:K420 F418:F420 H418:H420">
    <cfRule type="expression" dxfId="1405" priority="13">
      <formula>F418&gt;0</formula>
    </cfRule>
    <cfRule type="expression" dxfId="1404" priority="14">
      <formula>F418&lt;0</formula>
    </cfRule>
  </conditionalFormatting>
  <conditionalFormatting sqref="K417 F417 H417">
    <cfRule type="expression" dxfId="1403" priority="11">
      <formula>F417&gt;0</formula>
    </cfRule>
    <cfRule type="expression" dxfId="1402" priority="12">
      <formula>F417&lt;0</formula>
    </cfRule>
  </conditionalFormatting>
  <conditionalFormatting sqref="K422:K424 F422:F424 H422:H424">
    <cfRule type="expression" dxfId="1401" priority="9">
      <formula>F422&gt;0</formula>
    </cfRule>
    <cfRule type="expression" dxfId="1400" priority="10">
      <formula>F422&lt;0</formula>
    </cfRule>
  </conditionalFormatting>
  <conditionalFormatting sqref="H432:H434 F432:F434 K432:K434">
    <cfRule type="expression" dxfId="1399" priority="5">
      <formula>F432&gt;0</formula>
    </cfRule>
    <cfRule type="expression" dxfId="1398" priority="6">
      <formula>F432&lt;0</formula>
    </cfRule>
  </conditionalFormatting>
  <conditionalFormatting sqref="H428:H430 F428:F430 K428:K430">
    <cfRule type="expression" dxfId="1397" priority="3">
      <formula>F428&gt;0</formula>
    </cfRule>
    <cfRule type="expression" dxfId="1396" priority="4">
      <formula>F428&lt;0</formula>
    </cfRule>
  </conditionalFormatting>
  <conditionalFormatting sqref="H425:H427 F425:F427 K425:K427">
    <cfRule type="expression" dxfId="1395" priority="1">
      <formula>F425&gt;0</formula>
    </cfRule>
    <cfRule type="expression" dxfId="1394"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2" t="s">
        <v>78</v>
      </c>
      <c r="P42" s="892"/>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3" priority="29">
      <formula>N19&gt;0</formula>
    </cfRule>
    <cfRule type="expression" dxfId="139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1" priority="23">
      <formula>F22&gt;0</formula>
    </cfRule>
    <cfRule type="expression" dxfId="1390" priority="24">
      <formula>F22&lt;0</formula>
    </cfRule>
  </conditionalFormatting>
  <conditionalFormatting sqref="H22:H31">
    <cfRule type="expression" dxfId="1389" priority="21">
      <formula>H22&gt;0</formula>
    </cfRule>
    <cfRule type="expression" dxfId="1388" priority="22">
      <formula>H22&lt;0</formula>
    </cfRule>
  </conditionalFormatting>
  <conditionalFormatting sqref="I21:J31">
    <cfRule type="expression" dxfId="1387" priority="19">
      <formula>I21&gt;0</formula>
    </cfRule>
    <cfRule type="expression" dxfId="1386" priority="20">
      <formula>I21&lt;0</formula>
    </cfRule>
  </conditionalFormatting>
  <conditionalFormatting sqref="Q8">
    <cfRule type="expression" dxfId="1385" priority="11">
      <formula>Q8&gt;0</formula>
    </cfRule>
    <cfRule type="expression" dxfId="1384" priority="12">
      <formula>Q8&lt;0</formula>
    </cfRule>
  </conditionalFormatting>
  <conditionalFormatting sqref="Q7">
    <cfRule type="expression" dxfId="1383" priority="13">
      <formula>Q7&gt;0</formula>
    </cfRule>
    <cfRule type="expression" dxfId="1382" priority="14">
      <formula>Q7&lt;0</formula>
    </cfRule>
  </conditionalFormatting>
  <conditionalFormatting sqref="F56:F66">
    <cfRule type="expression" dxfId="1381" priority="9">
      <formula>F56&gt;0</formula>
    </cfRule>
    <cfRule type="expression" dxfId="1380" priority="10">
      <formula>F56&lt;0</formula>
    </cfRule>
  </conditionalFormatting>
  <conditionalFormatting sqref="H56:H66">
    <cfRule type="expression" dxfId="1379" priority="7">
      <formula>H56&gt;0</formula>
    </cfRule>
    <cfRule type="expression" dxfId="1378" priority="8">
      <formula>H56&lt;0</formula>
    </cfRule>
  </conditionalFormatting>
  <conditionalFormatting sqref="I56:I66">
    <cfRule type="expression" dxfId="1377" priority="5">
      <formula>I56&gt;0</formula>
    </cfRule>
    <cfRule type="expression" dxfId="1376" priority="6">
      <formula>I56&lt;0</formula>
    </cfRule>
  </conditionalFormatting>
  <conditionalFormatting sqref="F21">
    <cfRule type="expression" dxfId="1375" priority="3">
      <formula>F21&gt;0</formula>
    </cfRule>
    <cfRule type="expression" dxfId="1374" priority="4">
      <formula>F21&lt;0</formula>
    </cfRule>
  </conditionalFormatting>
  <conditionalFormatting sqref="H21">
    <cfRule type="expression" dxfId="1373" priority="1">
      <formula>H21&gt;0</formula>
    </cfRule>
    <cfRule type="expression" dxfId="137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2" t="s">
        <v>78</v>
      </c>
      <c r="P40" s="892"/>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1" priority="9">
      <formula>F39&gt;0</formula>
    </cfRule>
    <cfRule type="expression" dxfId="1370" priority="10">
      <formula>F39&lt;0</formula>
    </cfRule>
  </conditionalFormatting>
  <conditionalFormatting sqref="F25:F38">
    <cfRule type="expression" dxfId="1369" priority="7">
      <formula>F25&gt;0</formula>
    </cfRule>
    <cfRule type="expression" dxfId="1368" priority="8">
      <formula>F25&lt;0</formula>
    </cfRule>
  </conditionalFormatting>
  <conditionalFormatting sqref="H25:H38">
    <cfRule type="expression" dxfId="1367" priority="5">
      <formula>H25&gt;0</formula>
    </cfRule>
    <cfRule type="expression" dxfId="1366" priority="6">
      <formula>H25&lt;0</formula>
    </cfRule>
  </conditionalFormatting>
  <conditionalFormatting sqref="Q7">
    <cfRule type="expression" dxfId="1365" priority="3">
      <formula>Q7&gt;0</formula>
    </cfRule>
    <cfRule type="expression" dxfId="1364" priority="4">
      <formula>Q7&lt;0</formula>
    </cfRule>
  </conditionalFormatting>
  <conditionalFormatting sqref="Q8">
    <cfRule type="expression" dxfId="1363" priority="1">
      <formula>Q8&gt;0</formula>
    </cfRule>
    <cfRule type="expression" dxfId="136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2"/>
      <c r="H13" s="4"/>
      <c r="I13" s="3"/>
      <c r="J13" s="3"/>
      <c r="K13" s="3"/>
      <c r="L13" s="4"/>
      <c r="M13" s="4"/>
      <c r="N13" s="4"/>
      <c r="T13" s="1"/>
    </row>
    <row r="14" spans="1:33" x14ac:dyDescent="0.25">
      <c r="B14" s="402"/>
      <c r="C14" s="4"/>
      <c r="D14" s="3"/>
      <c r="E14" s="3"/>
      <c r="F14" s="3"/>
      <c r="G14" s="902"/>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1" priority="137">
      <formula>F30&gt;0</formula>
    </cfRule>
    <cfRule type="expression" dxfId="1360" priority="138">
      <formula>F30&lt;0</formula>
    </cfRule>
  </conditionalFormatting>
  <conditionalFormatting sqref="H47:H58">
    <cfRule type="expression" dxfId="1359" priority="129">
      <formula>H47&gt;0</formula>
    </cfRule>
    <cfRule type="expression" dxfId="1358" priority="130">
      <formula>H47&lt;0</formula>
    </cfRule>
  </conditionalFormatting>
  <conditionalFormatting sqref="H59">
    <cfRule type="expression" dxfId="1357" priority="119">
      <formula>H59&gt;0</formula>
    </cfRule>
    <cfRule type="expression" dxfId="1356" priority="120">
      <formula>H59&lt;0</formula>
    </cfRule>
  </conditionalFormatting>
  <conditionalFormatting sqref="H60">
    <cfRule type="expression" dxfId="1355" priority="115">
      <formula>H60&gt;0</formula>
    </cfRule>
    <cfRule type="expression" dxfId="1354" priority="116">
      <formula>H60&lt;0</formula>
    </cfRule>
  </conditionalFormatting>
  <conditionalFormatting sqref="H61:H66">
    <cfRule type="expression" dxfId="1353" priority="111">
      <formula>H61&gt;0</formula>
    </cfRule>
    <cfRule type="expression" dxfId="1352" priority="112">
      <formula>H61&lt;0</formula>
    </cfRule>
  </conditionalFormatting>
  <conditionalFormatting sqref="Q8">
    <cfRule type="expression" dxfId="1351" priority="95">
      <formula>Q8&gt;0</formula>
    </cfRule>
    <cfRule type="expression" dxfId="1350" priority="96">
      <formula>Q8&lt;0</formula>
    </cfRule>
  </conditionalFormatting>
  <conditionalFormatting sqref="Q7">
    <cfRule type="expression" dxfId="1349" priority="97">
      <formula>Q7&gt;0</formula>
    </cfRule>
    <cfRule type="expression" dxfId="1348" priority="98">
      <formula>Q7&lt;0</formula>
    </cfRule>
  </conditionalFormatting>
  <conditionalFormatting sqref="F178 H178">
    <cfRule type="expression" dxfId="1347" priority="93">
      <formula>F178&gt;0</formula>
    </cfRule>
    <cfRule type="expression" dxfId="1346" priority="94">
      <formula>F178&lt;0</formula>
    </cfRule>
  </conditionalFormatting>
  <conditionalFormatting sqref="Q10">
    <cfRule type="expression" dxfId="1345" priority="87">
      <formula>Q10&gt;0</formula>
    </cfRule>
    <cfRule type="expression" dxfId="1344" priority="88">
      <formula>Q10&lt;0</formula>
    </cfRule>
  </conditionalFormatting>
  <conditionalFormatting sqref="Q9">
    <cfRule type="expression" dxfId="1343" priority="81">
      <formula>Q9&gt;0</formula>
    </cfRule>
    <cfRule type="expression" dxfId="1342" priority="82">
      <formula>Q9&lt;0</formula>
    </cfRule>
  </conditionalFormatting>
  <conditionalFormatting sqref="F201:F248">
    <cfRule type="expression" dxfId="1341" priority="41">
      <formula>F201&gt;0</formula>
    </cfRule>
    <cfRule type="expression" dxfId="1340" priority="42">
      <formula>F201&lt;0</formula>
    </cfRule>
  </conditionalFormatting>
  <conditionalFormatting sqref="H201:H248">
    <cfRule type="expression" dxfId="1339" priority="39">
      <formula>H201&gt;0</formula>
    </cfRule>
    <cfRule type="expression" dxfId="1338" priority="40">
      <formula>H201&lt;0</formula>
    </cfRule>
  </conditionalFormatting>
  <conditionalFormatting sqref="J208">
    <cfRule type="expression" dxfId="1337" priority="37">
      <formula>J208&gt;0</formula>
    </cfRule>
    <cfRule type="expression" dxfId="1336" priority="38">
      <formula>J208&lt;0</formula>
    </cfRule>
  </conditionalFormatting>
  <conditionalFormatting sqref="J214:J215">
    <cfRule type="expression" dxfId="1335" priority="35">
      <formula>J214&gt;0</formula>
    </cfRule>
    <cfRule type="expression" dxfId="1334" priority="36">
      <formula>J214&lt;0</formula>
    </cfRule>
  </conditionalFormatting>
  <conditionalFormatting sqref="J216">
    <cfRule type="expression" dxfId="1333" priority="33">
      <formula>J216&gt;0</formula>
    </cfRule>
    <cfRule type="expression" dxfId="1332" priority="34">
      <formula>J216&lt;0</formula>
    </cfRule>
  </conditionalFormatting>
  <conditionalFormatting sqref="J217:J219 J221:J224">
    <cfRule type="expression" dxfId="1331" priority="31">
      <formula>J217&gt;0</formula>
    </cfRule>
    <cfRule type="expression" dxfId="1330" priority="32">
      <formula>J217&lt;0</formula>
    </cfRule>
  </conditionalFormatting>
  <conditionalFormatting sqref="K208">
    <cfRule type="expression" dxfId="1329" priority="29">
      <formula>K208&gt;0</formula>
    </cfRule>
    <cfRule type="expression" dxfId="1328" priority="30">
      <formula>K208&lt;0</formula>
    </cfRule>
  </conditionalFormatting>
  <conditionalFormatting sqref="K214:K215">
    <cfRule type="expression" dxfId="1327" priority="27">
      <formula>K214&gt;0</formula>
    </cfRule>
    <cfRule type="expression" dxfId="1326" priority="28">
      <formula>K214&lt;0</formula>
    </cfRule>
  </conditionalFormatting>
  <conditionalFormatting sqref="K216">
    <cfRule type="expression" dxfId="1325" priority="25">
      <formula>K216&gt;0</formula>
    </cfRule>
    <cfRule type="expression" dxfId="1324" priority="26">
      <formula>K216&lt;0</formula>
    </cfRule>
  </conditionalFormatting>
  <conditionalFormatting sqref="K217:K224">
    <cfRule type="expression" dxfId="1323" priority="23">
      <formula>K217&gt;0</formula>
    </cfRule>
    <cfRule type="expression" dxfId="1322" priority="24">
      <formula>K217&lt;0</formula>
    </cfRule>
  </conditionalFormatting>
  <conditionalFormatting sqref="L208">
    <cfRule type="expression" dxfId="1321" priority="21">
      <formula>L208&gt;0</formula>
    </cfRule>
    <cfRule type="expression" dxfId="1320" priority="22">
      <formula>L208&lt;0</formula>
    </cfRule>
  </conditionalFormatting>
  <conditionalFormatting sqref="L214:L215">
    <cfRule type="expression" dxfId="1319" priority="19">
      <formula>L214&gt;0</formula>
    </cfRule>
    <cfRule type="expression" dxfId="1318" priority="20">
      <formula>L214&lt;0</formula>
    </cfRule>
  </conditionalFormatting>
  <conditionalFormatting sqref="L216">
    <cfRule type="expression" dxfId="1317" priority="17">
      <formula>L216&gt;0</formula>
    </cfRule>
    <cfRule type="expression" dxfId="1316" priority="18">
      <formula>L216&lt;0</formula>
    </cfRule>
  </conditionalFormatting>
  <conditionalFormatting sqref="L217:L224">
    <cfRule type="expression" dxfId="1315" priority="15">
      <formula>L217&gt;0</formula>
    </cfRule>
    <cfRule type="expression" dxfId="1314" priority="16">
      <formula>L217&lt;0</formula>
    </cfRule>
  </conditionalFormatting>
  <conditionalFormatting sqref="K225">
    <cfRule type="expression" dxfId="1313" priority="13">
      <formula>K225&gt;0</formula>
    </cfRule>
    <cfRule type="expression" dxfId="1312" priority="14">
      <formula>K225&lt;0</formula>
    </cfRule>
  </conditionalFormatting>
  <conditionalFormatting sqref="L225:L232">
    <cfRule type="expression" dxfId="1311" priority="11">
      <formula>L225&gt;0</formula>
    </cfRule>
    <cfRule type="expression" dxfId="1310" priority="12">
      <formula>L225&lt;0</formula>
    </cfRule>
  </conditionalFormatting>
  <conditionalFormatting sqref="K226">
    <cfRule type="expression" dxfId="1309" priority="9">
      <formula>K226&gt;0</formula>
    </cfRule>
    <cfRule type="expression" dxfId="1308" priority="10">
      <formula>K226&lt;0</formula>
    </cfRule>
  </conditionalFormatting>
  <conditionalFormatting sqref="K227">
    <cfRule type="expression" dxfId="1307" priority="7">
      <formula>K227&gt;0</formula>
    </cfRule>
    <cfRule type="expression" dxfId="1306" priority="8">
      <formula>K227&lt;0</formula>
    </cfRule>
  </conditionalFormatting>
  <conditionalFormatting sqref="K228:K248">
    <cfRule type="expression" dxfId="1305" priority="5">
      <formula>K228&gt;0</formula>
    </cfRule>
    <cfRule type="expression" dxfId="1304" priority="6">
      <formula>K228&lt;0</formula>
    </cfRule>
  </conditionalFormatting>
  <conditionalFormatting sqref="L233:L237">
    <cfRule type="expression" dxfId="1303" priority="3">
      <formula>L233&gt;0</formula>
    </cfRule>
    <cfRule type="expression" dxfId="1302" priority="4">
      <formula>L233&lt;0</formula>
    </cfRule>
  </conditionalFormatting>
  <conditionalFormatting sqref="L238:L243">
    <cfRule type="expression" dxfId="1301" priority="1">
      <formula>L238&gt;0</formula>
    </cfRule>
    <cfRule type="expression" dxfId="130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2" t="s">
        <v>78</v>
      </c>
      <c r="P40" s="892"/>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9" priority="11">
      <formula>F27&gt;0</formula>
    </cfRule>
    <cfRule type="expression" dxfId="1298" priority="12">
      <formula>F27&lt;0</formula>
    </cfRule>
  </conditionalFormatting>
  <conditionalFormatting sqref="H27:H29">
    <cfRule type="expression" dxfId="1297" priority="9">
      <formula>H27&gt;0</formula>
    </cfRule>
    <cfRule type="expression" dxfId="1296" priority="10">
      <formula>H27&lt;0</formula>
    </cfRule>
  </conditionalFormatting>
  <conditionalFormatting sqref="F23:F26">
    <cfRule type="expression" dxfId="1295" priority="7">
      <formula>F23&gt;0</formula>
    </cfRule>
    <cfRule type="expression" dxfId="1294" priority="8">
      <formula>F23&lt;0</formula>
    </cfRule>
  </conditionalFormatting>
  <conditionalFormatting sqref="H23:H26">
    <cfRule type="expression" dxfId="1293" priority="5">
      <formula>H23&gt;0</formula>
    </cfRule>
    <cfRule type="expression" dxfId="1292" priority="6">
      <formula>H23&lt;0</formula>
    </cfRule>
  </conditionalFormatting>
  <conditionalFormatting sqref="Q8">
    <cfRule type="expression" dxfId="1291" priority="1">
      <formula>Q8&gt;0</formula>
    </cfRule>
    <cfRule type="expression" dxfId="1290" priority="2">
      <formula>Q8&lt;0</formula>
    </cfRule>
  </conditionalFormatting>
  <conditionalFormatting sqref="Q7">
    <cfRule type="expression" dxfId="1289" priority="3">
      <formula>Q7&gt;0</formula>
    </cfRule>
    <cfRule type="expression" dxfId="128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2" t="s">
        <v>78</v>
      </c>
      <c r="P40" s="892"/>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7" priority="7">
      <formula>F21&gt;0</formula>
    </cfRule>
    <cfRule type="expression" dxfId="1286" priority="8">
      <formula>F21&lt;0</formula>
    </cfRule>
  </conditionalFormatting>
  <conditionalFormatting sqref="F22">
    <cfRule type="expression" dxfId="1285" priority="5">
      <formula>F22&gt;0</formula>
    </cfRule>
    <cfRule type="expression" dxfId="1284" priority="6">
      <formula>F22&lt;0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2" t="s">
        <v>78</v>
      </c>
      <c r="P46" s="892"/>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9" priority="11">
      <formula>F24&gt;0</formula>
    </cfRule>
    <cfRule type="expression" dxfId="1278" priority="12">
      <formula>F24&lt;0</formula>
    </cfRule>
  </conditionalFormatting>
  <conditionalFormatting sqref="H27:H30">
    <cfRule type="expression" dxfId="1277" priority="9">
      <formula>H27&gt;0</formula>
    </cfRule>
    <cfRule type="expression" dxfId="1276" priority="10">
      <formula>H27&lt;0</formula>
    </cfRule>
  </conditionalFormatting>
  <conditionalFormatting sqref="F25">
    <cfRule type="expression" dxfId="1275" priority="7">
      <formula>F25&gt;0</formula>
    </cfRule>
    <cfRule type="expression" dxfId="1274" priority="8">
      <formula>F25&lt;0</formula>
    </cfRule>
  </conditionalFormatting>
  <conditionalFormatting sqref="H24:H26">
    <cfRule type="expression" dxfId="1273" priority="5">
      <formula>H24&gt;0</formula>
    </cfRule>
    <cfRule type="expression" dxfId="1272" priority="6">
      <formula>H24&lt;0</formula>
    </cfRule>
  </conditionalFormatting>
  <conditionalFormatting sqref="Q7">
    <cfRule type="expression" dxfId="1271" priority="3">
      <formula>Q7&gt;0</formula>
    </cfRule>
    <cfRule type="expression" dxfId="1270" priority="4">
      <formula>Q7&lt;0</formula>
    </cfRule>
  </conditionalFormatting>
  <conditionalFormatting sqref="Q8">
    <cfRule type="expression" dxfId="1269" priority="1">
      <formula>Q8&gt;0</formula>
    </cfRule>
    <cfRule type="expression" dxfId="126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2" t="s">
        <v>78</v>
      </c>
      <c r="Q39" s="892"/>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7" priority="17">
      <formula>F28&gt;0</formula>
    </cfRule>
    <cfRule type="expression" dxfId="1266" priority="18">
      <formula>F28&lt;0</formula>
    </cfRule>
  </conditionalFormatting>
  <conditionalFormatting sqref="F28 F33:F35">
    <cfRule type="expression" dxfId="1265" priority="19">
      <formula>F28&gt;0</formula>
    </cfRule>
    <cfRule type="expression" dxfId="1264" priority="20">
      <formula>F28&lt;0</formula>
    </cfRule>
  </conditionalFormatting>
  <conditionalFormatting sqref="H28 H33:H35">
    <cfRule type="expression" dxfId="1263" priority="15">
      <formula>H28&gt;0</formula>
    </cfRule>
    <cfRule type="expression" dxfId="1262" priority="16">
      <formula>H28&lt;0</formula>
    </cfRule>
  </conditionalFormatting>
  <conditionalFormatting sqref="F21:F27">
    <cfRule type="expression" dxfId="1261" priority="13">
      <formula>F21&gt;0</formula>
    </cfRule>
    <cfRule type="expression" dxfId="1260" priority="14">
      <formula>F21&lt;0</formula>
    </cfRule>
  </conditionalFormatting>
  <conditionalFormatting sqref="H21:H27">
    <cfRule type="expression" dxfId="1259" priority="11">
      <formula>H21&gt;0</formula>
    </cfRule>
    <cfRule type="expression" dxfId="1258" priority="12">
      <formula>H21&lt;0</formula>
    </cfRule>
  </conditionalFormatting>
  <conditionalFormatting sqref="Q8">
    <cfRule type="expression" dxfId="1257" priority="7">
      <formula>Q8&gt;0</formula>
    </cfRule>
    <cfRule type="expression" dxfId="1256" priority="8">
      <formula>Q8&lt;0</formula>
    </cfRule>
  </conditionalFormatting>
  <conditionalFormatting sqref="Q7">
    <cfRule type="expression" dxfId="1255" priority="9">
      <formula>Q7&gt;0</formula>
    </cfRule>
    <cfRule type="expression" dxfId="1254" priority="10">
      <formula>Q7&lt;0</formula>
    </cfRule>
  </conditionalFormatting>
  <conditionalFormatting sqref="F29:F32">
    <cfRule type="expression" dxfId="1253" priority="5">
      <formula>F29&gt;0</formula>
    </cfRule>
    <cfRule type="expression" dxfId="1252" priority="6">
      <formula>F29&lt;0</formula>
    </cfRule>
  </conditionalFormatting>
  <conditionalFormatting sqref="H29:H32">
    <cfRule type="expression" dxfId="1251" priority="3">
      <formula>H29&gt;0</formula>
    </cfRule>
    <cfRule type="expression" dxfId="1250" priority="4">
      <formula>H29&lt;0</formula>
    </cfRule>
  </conditionalFormatting>
  <conditionalFormatting sqref="M37">
    <cfRule type="expression" dxfId="1249" priority="1">
      <formula>M37&gt;0</formula>
    </cfRule>
    <cfRule type="expression" dxfId="124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7" priority="29">
      <formula>F40&gt;0</formula>
    </cfRule>
    <cfRule type="expression" dxfId="1246" priority="30">
      <formula>F40&lt;0</formula>
    </cfRule>
  </conditionalFormatting>
  <conditionalFormatting sqref="F40:F45">
    <cfRule type="expression" dxfId="1245" priority="31">
      <formula>F40&gt;0</formula>
    </cfRule>
    <cfRule type="expression" dxfId="1244" priority="32">
      <formula>F40&lt;0</formula>
    </cfRule>
  </conditionalFormatting>
  <conditionalFormatting sqref="H40:H45">
    <cfRule type="expression" dxfId="1243" priority="27">
      <formula>H40&gt;0</formula>
    </cfRule>
    <cfRule type="expression" dxfId="1242" priority="28">
      <formula>H40&lt;0</formula>
    </cfRule>
  </conditionalFormatting>
  <conditionalFormatting sqref="F23:F39">
    <cfRule type="expression" dxfId="1241" priority="13">
      <formula>F23&gt;0</formula>
    </cfRule>
    <cfRule type="expression" dxfId="1240" priority="14">
      <formula>F23&lt;0</formula>
    </cfRule>
  </conditionalFormatting>
  <conditionalFormatting sqref="H23:H39">
    <cfRule type="expression" dxfId="1239" priority="11">
      <formula>H23&gt;0</formula>
    </cfRule>
    <cfRule type="expression" dxfId="1238" priority="12">
      <formula>H23&lt;0</formula>
    </cfRule>
  </conditionalFormatting>
  <conditionalFormatting sqref="Q7">
    <cfRule type="expression" dxfId="1237" priority="9">
      <formula>Q7&gt;0</formula>
    </cfRule>
    <cfRule type="expression" dxfId="1236" priority="10">
      <formula>Q7&lt;0</formula>
    </cfRule>
  </conditionalFormatting>
  <conditionalFormatting sqref="Q8">
    <cfRule type="expression" dxfId="1235" priority="7">
      <formula>Q8&gt;0</formula>
    </cfRule>
    <cfRule type="expression" dxfId="1234" priority="8">
      <formula>Q8&lt;0</formula>
    </cfRule>
  </conditionalFormatting>
  <conditionalFormatting sqref="Q10">
    <cfRule type="expression" dxfId="1233" priority="1">
      <formula>Q10&gt;0</formula>
    </cfRule>
    <cfRule type="expression" dxfId="123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1" priority="39">
      <formula>Q12&gt;0</formula>
    </cfRule>
    <cfRule type="expression" dxfId="123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9" priority="33">
      <formula>F25&gt;0</formula>
    </cfRule>
    <cfRule type="expression" dxfId="1228" priority="34">
      <formula>F25&lt;0</formula>
    </cfRule>
  </conditionalFormatting>
  <conditionalFormatting sqref="F30">
    <cfRule type="expression" dxfId="1227" priority="31">
      <formula>F30&gt;0</formula>
    </cfRule>
    <cfRule type="expression" dxfId="1226" priority="32">
      <formula>F30&lt;0</formula>
    </cfRule>
  </conditionalFormatting>
  <conditionalFormatting sqref="F31">
    <cfRule type="expression" dxfId="1225" priority="29">
      <formula>F31&gt;0</formula>
    </cfRule>
    <cfRule type="expression" dxfId="1224" priority="30">
      <formula>F31&lt;0</formula>
    </cfRule>
  </conditionalFormatting>
  <conditionalFormatting sqref="F32:F34">
    <cfRule type="expression" dxfId="1223" priority="27">
      <formula>F32&gt;0</formula>
    </cfRule>
    <cfRule type="expression" dxfId="1222" priority="28">
      <formula>F32&lt;0</formula>
    </cfRule>
  </conditionalFormatting>
  <conditionalFormatting sqref="H25:H29">
    <cfRule type="expression" dxfId="1221" priority="25">
      <formula>H25&gt;0</formula>
    </cfRule>
    <cfRule type="expression" dxfId="1220" priority="26">
      <formula>H25&lt;0</formula>
    </cfRule>
  </conditionalFormatting>
  <conditionalFormatting sqref="H30">
    <cfRule type="expression" dxfId="1219" priority="23">
      <formula>H30&gt;0</formula>
    </cfRule>
    <cfRule type="expression" dxfId="1218" priority="24">
      <formula>H30&lt;0</formula>
    </cfRule>
  </conditionalFormatting>
  <conditionalFormatting sqref="H31">
    <cfRule type="expression" dxfId="1217" priority="21">
      <formula>H31&gt;0</formula>
    </cfRule>
    <cfRule type="expression" dxfId="1216" priority="22">
      <formula>H31&lt;0</formula>
    </cfRule>
  </conditionalFormatting>
  <conditionalFormatting sqref="H32:H34">
    <cfRule type="expression" dxfId="1215" priority="19">
      <formula>H32&gt;0</formula>
    </cfRule>
    <cfRule type="expression" dxfId="1214" priority="20">
      <formula>H32&lt;0</formula>
    </cfRule>
  </conditionalFormatting>
  <conditionalFormatting sqref="F35">
    <cfRule type="expression" dxfId="1213" priority="17">
      <formula>F35&gt;0</formula>
    </cfRule>
    <cfRule type="expression" dxfId="1212" priority="18">
      <formula>F35&lt;0</formula>
    </cfRule>
  </conditionalFormatting>
  <conditionalFormatting sqref="H35">
    <cfRule type="expression" dxfId="1211" priority="15">
      <formula>H35&gt;0</formula>
    </cfRule>
    <cfRule type="expression" dxfId="1210" priority="16">
      <formula>H35&lt;0</formula>
    </cfRule>
  </conditionalFormatting>
  <conditionalFormatting sqref="F36">
    <cfRule type="expression" dxfId="1209" priority="13">
      <formula>F36&gt;0</formula>
    </cfRule>
    <cfRule type="expression" dxfId="1208" priority="14">
      <formula>F36&lt;0</formula>
    </cfRule>
  </conditionalFormatting>
  <conditionalFormatting sqref="H36">
    <cfRule type="expression" dxfId="1207" priority="11">
      <formula>H36&gt;0</formula>
    </cfRule>
    <cfRule type="expression" dxfId="1206" priority="12">
      <formula>H36&lt;0</formula>
    </cfRule>
  </conditionalFormatting>
  <conditionalFormatting sqref="H23:H24">
    <cfRule type="expression" dxfId="1205" priority="5">
      <formula>H23&gt;0</formula>
    </cfRule>
    <cfRule type="expression" dxfId="1204" priority="6">
      <formula>H23&lt;0</formula>
    </cfRule>
  </conditionalFormatting>
  <conditionalFormatting sqref="F23:F24">
    <cfRule type="expression" dxfId="1203" priority="7">
      <formula>F23&gt;0</formula>
    </cfRule>
    <cfRule type="expression" dxfId="1202" priority="8">
      <formula>F23&lt;0</formula>
    </cfRule>
  </conditionalFormatting>
  <conditionalFormatting sqref="Q7">
    <cfRule type="expression" dxfId="1201" priority="3">
      <formula>Q7&gt;0</formula>
    </cfRule>
    <cfRule type="expression" dxfId="1200" priority="4">
      <formula>Q7&lt;0</formula>
    </cfRule>
  </conditionalFormatting>
  <conditionalFormatting sqref="Q8">
    <cfRule type="expression" dxfId="1199" priority="1">
      <formula>Q8&gt;0</formula>
    </cfRule>
    <cfRule type="expression" dxfId="119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7" priority="84">
      <formula>F7&gt;0</formula>
    </cfRule>
    <cfRule type="expression" dxfId="1196" priority="85">
      <formula>F7&lt;0</formula>
    </cfRule>
  </conditionalFormatting>
  <conditionalFormatting sqref="Q8">
    <cfRule type="expression" dxfId="1195" priority="82">
      <formula>Q8&gt;0</formula>
    </cfRule>
    <cfRule type="expression" dxfId="1194" priority="83">
      <formula>Q8&lt;0</formula>
    </cfRule>
  </conditionalFormatting>
  <conditionalFormatting sqref="F29:F36">
    <cfRule type="expression" dxfId="1193" priority="62">
      <formula>F29&gt;0</formula>
    </cfRule>
    <cfRule type="expression" dxfId="1192" priority="63">
      <formula>F29&lt;0</formula>
    </cfRule>
  </conditionalFormatting>
  <conditionalFormatting sqref="J32:J38">
    <cfRule type="expression" dxfId="1191" priority="57">
      <formula>J32&gt;0</formula>
    </cfRule>
    <cfRule type="expression" dxfId="1190" priority="58">
      <formula>J32&lt;0</formula>
    </cfRule>
  </conditionalFormatting>
  <conditionalFormatting sqref="M42">
    <cfRule type="expression" dxfId="1189" priority="55">
      <formula>M42&gt;0</formula>
    </cfRule>
    <cfRule type="expression" dxfId="1188" priority="56">
      <formula>M42&lt;0</formula>
    </cfRule>
  </conditionalFormatting>
  <conditionalFormatting sqref="F98:F134 H98:H134 H137:H142 F137:F142 F144:F153 H144:H153">
    <cfRule type="expression" dxfId="1187" priority="53">
      <formula>F98&gt;0</formula>
    </cfRule>
    <cfRule type="expression" dxfId="1186" priority="54">
      <formula>F98&lt;0</formula>
    </cfRule>
  </conditionalFormatting>
  <conditionalFormatting sqref="F90:F97">
    <cfRule type="expression" dxfId="1185" priority="51">
      <formula>F90&gt;0</formula>
    </cfRule>
    <cfRule type="expression" dxfId="1184" priority="52">
      <formula>F90&lt;0</formula>
    </cfRule>
  </conditionalFormatting>
  <conditionalFormatting sqref="H90:H97">
    <cfRule type="expression" dxfId="1183" priority="49">
      <formula>H90&gt;0</formula>
    </cfRule>
    <cfRule type="expression" dxfId="1182" priority="50">
      <formula>H90&lt;0</formula>
    </cfRule>
  </conditionalFormatting>
  <conditionalFormatting sqref="F135:F136 H135:H136">
    <cfRule type="expression" dxfId="1181" priority="47">
      <formula>F135&gt;0</formula>
    </cfRule>
    <cfRule type="expression" dxfId="1180" priority="48">
      <formula>F135&lt;0</formula>
    </cfRule>
  </conditionalFormatting>
  <conditionalFormatting sqref="H143 F143">
    <cfRule type="expression" dxfId="1179" priority="45">
      <formula>F143&gt;0</formula>
    </cfRule>
    <cfRule type="expression" dxfId="1178" priority="46">
      <formula>F143&lt;0</formula>
    </cfRule>
  </conditionalFormatting>
  <conditionalFormatting sqref="F154:F161">
    <cfRule type="expression" dxfId="1177" priority="31">
      <formula>F154&gt;0</formula>
    </cfRule>
    <cfRule type="expression" dxfId="1176" priority="32">
      <formula>F154&lt;0</formula>
    </cfRule>
  </conditionalFormatting>
  <conditionalFormatting sqref="H154:H161">
    <cfRule type="expression" dxfId="1175" priority="29">
      <formula>H154&gt;0</formula>
    </cfRule>
    <cfRule type="expression" dxfId="1174" priority="30">
      <formula>H154&lt;0</formula>
    </cfRule>
  </conditionalFormatting>
  <conditionalFormatting sqref="Q10">
    <cfRule type="expression" dxfId="1173" priority="27">
      <formula>Q10&gt;0</formula>
    </cfRule>
    <cfRule type="expression" dxfId="1172" priority="28">
      <formula>Q10&lt;0</formula>
    </cfRule>
  </conditionalFormatting>
  <conditionalFormatting sqref="F37:F38">
    <cfRule type="expression" dxfId="1171" priority="25">
      <formula>F37&gt;0</formula>
    </cfRule>
    <cfRule type="expression" dxfId="1170" priority="26">
      <formula>F37&lt;0</formula>
    </cfRule>
  </conditionalFormatting>
  <conditionalFormatting sqref="H37:H38">
    <cfRule type="expression" dxfId="1169" priority="23">
      <formula>H37&gt;0</formula>
    </cfRule>
    <cfRule type="expression" dxfId="1168" priority="24">
      <formula>H37&lt;0</formula>
    </cfRule>
  </conditionalFormatting>
  <conditionalFormatting sqref="F167">
    <cfRule type="expression" dxfId="1167" priority="21">
      <formula>F167&gt;0</formula>
    </cfRule>
    <cfRule type="expression" dxfId="1166" priority="22">
      <formula>F167&lt;0</formula>
    </cfRule>
  </conditionalFormatting>
  <conditionalFormatting sqref="F168:F179">
    <cfRule type="expression" dxfId="1165" priority="19">
      <formula>F168&gt;0</formula>
    </cfRule>
    <cfRule type="expression" dxfId="1164" priority="20">
      <formula>F168&lt;0</formula>
    </cfRule>
  </conditionalFormatting>
  <conditionalFormatting sqref="H167:H179">
    <cfRule type="expression" dxfId="1163" priority="17">
      <formula>H167&gt;0</formula>
    </cfRule>
    <cfRule type="expression" dxfId="1162" priority="18">
      <formula>H167&lt;0</formula>
    </cfRule>
  </conditionalFormatting>
  <conditionalFormatting sqref="J175:J197 J201">
    <cfRule type="expression" dxfId="1161" priority="15">
      <formula>J175&gt;0</formula>
    </cfRule>
    <cfRule type="expression" dxfId="1160" priority="16">
      <formula>J175&lt;0</formula>
    </cfRule>
  </conditionalFormatting>
  <conditionalFormatting sqref="F180:F197 F201">
    <cfRule type="expression" dxfId="1159" priority="13">
      <formula>F180&gt;0</formula>
    </cfRule>
    <cfRule type="expression" dxfId="1158" priority="14">
      <formula>F180&lt;0</formula>
    </cfRule>
  </conditionalFormatting>
  <conditionalFormatting sqref="H180:H197 H201">
    <cfRule type="expression" dxfId="1157" priority="11">
      <formula>H180&gt;0</formula>
    </cfRule>
    <cfRule type="expression" dxfId="1156" priority="12">
      <formula>H180&lt;0</formula>
    </cfRule>
  </conditionalFormatting>
  <conditionalFormatting sqref="I32:J35">
    <cfRule type="expression" dxfId="1155" priority="9">
      <formula>I32&gt;0</formula>
    </cfRule>
    <cfRule type="expression" dxfId="1154" priority="10">
      <formula>I32&lt;0</formula>
    </cfRule>
  </conditionalFormatting>
  <conditionalFormatting sqref="F198:F200">
    <cfRule type="expression" dxfId="1153" priority="7">
      <formula>F198&gt;0</formula>
    </cfRule>
    <cfRule type="expression" dxfId="1152" priority="8">
      <formula>F198&lt;0</formula>
    </cfRule>
  </conditionalFormatting>
  <conditionalFormatting sqref="H198:H200">
    <cfRule type="expression" dxfId="1151" priority="5">
      <formula>H198&gt;0</formula>
    </cfRule>
    <cfRule type="expression" dxfId="1150" priority="6">
      <formula>H198&lt;0</formula>
    </cfRule>
  </conditionalFormatting>
  <conditionalFormatting sqref="J198:J200">
    <cfRule type="expression" dxfId="1149" priority="3">
      <formula>J198&gt;0</formula>
    </cfRule>
    <cfRule type="expression" dxfId="1148" priority="4">
      <formula>J198&lt;0</formula>
    </cfRule>
  </conditionalFormatting>
  <conditionalFormatting sqref="F202:F211 H202:H211 J202:J211">
    <cfRule type="expression" dxfId="1147" priority="1">
      <formula>F202&gt;0</formula>
    </cfRule>
    <cfRule type="expression" dxfId="114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2" t="s">
        <v>78</v>
      </c>
      <c r="P40" s="892"/>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5" priority="80">
      <formula>Q7&gt;0</formula>
    </cfRule>
    <cfRule type="expression" dxfId="1144" priority="81">
      <formula>Q7&lt;0</formula>
    </cfRule>
  </conditionalFormatting>
  <conditionalFormatting sqref="Q8">
    <cfRule type="expression" dxfId="1143" priority="78">
      <formula>Q8&gt;0</formula>
    </cfRule>
    <cfRule type="expression" dxfId="1142" priority="79">
      <formula>Q8&lt;0</formula>
    </cfRule>
  </conditionalFormatting>
  <conditionalFormatting sqref="F29:F43">
    <cfRule type="expression" dxfId="1141" priority="62">
      <formula>F29&gt;0</formula>
    </cfRule>
    <cfRule type="expression" dxfId="1140" priority="63">
      <formula>F29&lt;0</formula>
    </cfRule>
  </conditionalFormatting>
  <conditionalFormatting sqref="H45 H47:H48 H50:H51 H53 H29:H43">
    <cfRule type="expression" dxfId="1139" priority="60">
      <formula>H29&gt;0</formula>
    </cfRule>
    <cfRule type="expression" dxfId="1138" priority="61">
      <formula>H29&lt;0</formula>
    </cfRule>
  </conditionalFormatting>
  <conditionalFormatting sqref="J35">
    <cfRule type="expression" dxfId="1137" priority="56">
      <formula>J35&gt;0</formula>
    </cfRule>
    <cfRule type="expression" dxfId="1136" priority="57">
      <formula>J35&lt;0</formula>
    </cfRule>
  </conditionalFormatting>
  <conditionalFormatting sqref="J36:J37">
    <cfRule type="expression" dxfId="1135" priority="54">
      <formula>J36&gt;0</formula>
    </cfRule>
    <cfRule type="expression" dxfId="1134" priority="55">
      <formula>J36&lt;0</formula>
    </cfRule>
  </conditionalFormatting>
  <conditionalFormatting sqref="J38:J45 J48 J51">
    <cfRule type="expression" dxfId="1133" priority="52">
      <formula>J38&gt;0</formula>
    </cfRule>
    <cfRule type="expression" dxfId="113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1" priority="49">
      <formula>M59&gt;0</formula>
    </cfRule>
    <cfRule type="expression" dxfId="1130" priority="50">
      <formula>M59&lt;0</formula>
    </cfRule>
  </conditionalFormatting>
  <conditionalFormatting sqref="Q10">
    <cfRule type="expression" dxfId="1129" priority="47">
      <formula>Q10&gt;0</formula>
    </cfRule>
    <cfRule type="expression" dxfId="1128" priority="48">
      <formula>Q10&lt;0</formula>
    </cfRule>
  </conditionalFormatting>
  <conditionalFormatting sqref="F84:F103">
    <cfRule type="expression" dxfId="1127" priority="45">
      <formula>F84&gt;0</formula>
    </cfRule>
    <cfRule type="expression" dxfId="1126" priority="46">
      <formula>F84&lt;0</formula>
    </cfRule>
  </conditionalFormatting>
  <conditionalFormatting sqref="H107 H84:H103">
    <cfRule type="expression" dxfId="1125" priority="43">
      <formula>H84&gt;0</formula>
    </cfRule>
    <cfRule type="expression" dxfId="1124" priority="44">
      <formula>H84&lt;0</formula>
    </cfRule>
  </conditionalFormatting>
  <conditionalFormatting sqref="J89">
    <cfRule type="expression" dxfId="1123" priority="41">
      <formula>J89&gt;0</formula>
    </cfRule>
    <cfRule type="expression" dxfId="1122" priority="42">
      <formula>J89&lt;0</formula>
    </cfRule>
  </conditionalFormatting>
  <conditionalFormatting sqref="J90:J95">
    <cfRule type="expression" dxfId="1121" priority="39">
      <formula>J90&gt;0</formula>
    </cfRule>
    <cfRule type="expression" dxfId="1120" priority="40">
      <formula>J90&lt;0</formula>
    </cfRule>
  </conditionalFormatting>
  <conditionalFormatting sqref="J96:J97">
    <cfRule type="expression" dxfId="1119" priority="37">
      <formula>J96&gt;0</formula>
    </cfRule>
    <cfRule type="expression" dxfId="1118" priority="38">
      <formula>J96&lt;0</formula>
    </cfRule>
  </conditionalFormatting>
  <conditionalFormatting sqref="J98:J104">
    <cfRule type="expression" dxfId="1117" priority="35">
      <formula>J98&gt;0</formula>
    </cfRule>
    <cfRule type="expression" dxfId="1116" priority="36">
      <formula>J98&lt;0</formula>
    </cfRule>
  </conditionalFormatting>
  <conditionalFormatting sqref="J25">
    <cfRule type="expression" dxfId="1115" priority="31">
      <formula>J25&gt;0</formula>
    </cfRule>
    <cfRule type="expression" dxfId="1114" priority="32">
      <formula>J25&lt;0</formula>
    </cfRule>
  </conditionalFormatting>
  <conditionalFormatting sqref="F105:F106">
    <cfRule type="expression" dxfId="1113" priority="29">
      <formula>F105&gt;0</formula>
    </cfRule>
    <cfRule type="expression" dxfId="1112" priority="30">
      <formula>F105&lt;0</formula>
    </cfRule>
  </conditionalFormatting>
  <conditionalFormatting sqref="H105:H106">
    <cfRule type="expression" dxfId="1111" priority="27">
      <formula>H105&gt;0</formula>
    </cfRule>
    <cfRule type="expression" dxfId="1110" priority="28">
      <formula>H105&lt;0</formula>
    </cfRule>
  </conditionalFormatting>
  <conditionalFormatting sqref="J105">
    <cfRule type="expression" dxfId="1109" priority="25">
      <formula>J105&gt;0</formula>
    </cfRule>
    <cfRule type="expression" dxfId="1108" priority="26">
      <formula>J105&lt;0</formula>
    </cfRule>
  </conditionalFormatting>
  <conditionalFormatting sqref="J106">
    <cfRule type="expression" dxfId="1107" priority="23">
      <formula>J106&gt;0</formula>
    </cfRule>
    <cfRule type="expression" dxfId="1106" priority="24">
      <formula>J106&lt;0</formula>
    </cfRule>
  </conditionalFormatting>
  <conditionalFormatting sqref="F24 F27:F28">
    <cfRule type="expression" dxfId="1105" priority="21">
      <formula>F24&gt;0</formula>
    </cfRule>
    <cfRule type="expression" dxfId="1104" priority="22">
      <formula>F24&lt;0</formula>
    </cfRule>
  </conditionalFormatting>
  <conditionalFormatting sqref="H24:H28">
    <cfRule type="expression" dxfId="1103" priority="19">
      <formula>H24&gt;0</formula>
    </cfRule>
    <cfRule type="expression" dxfId="1102" priority="20">
      <formula>H24&lt;0</formula>
    </cfRule>
  </conditionalFormatting>
  <conditionalFormatting sqref="J26:J34">
    <cfRule type="expression" dxfId="1101" priority="17">
      <formula>J26&gt;0</formula>
    </cfRule>
    <cfRule type="expression" dxfId="1100" priority="18">
      <formula>J26&lt;0</formula>
    </cfRule>
  </conditionalFormatting>
  <conditionalFormatting sqref="F113">
    <cfRule type="expression" dxfId="1099" priority="15">
      <formula>F113&gt;0</formula>
    </cfRule>
    <cfRule type="expression" dxfId="1098" priority="16">
      <formula>F113&lt;0</formula>
    </cfRule>
  </conditionalFormatting>
  <conditionalFormatting sqref="H113">
    <cfRule type="expression" dxfId="1097" priority="13">
      <formula>H113&gt;0</formula>
    </cfRule>
    <cfRule type="expression" dxfId="1096" priority="14">
      <formula>H113&lt;0</formula>
    </cfRule>
  </conditionalFormatting>
  <conditionalFormatting sqref="J109">
    <cfRule type="expression" dxfId="1095" priority="11">
      <formula>J109&gt;0</formula>
    </cfRule>
    <cfRule type="expression" dxfId="1094" priority="12">
      <formula>J109&lt;0</formula>
    </cfRule>
  </conditionalFormatting>
  <conditionalFormatting sqref="F108:F112">
    <cfRule type="expression" dxfId="1093" priority="9">
      <formula>F108&gt;0</formula>
    </cfRule>
    <cfRule type="expression" dxfId="1092" priority="10">
      <formula>F108&lt;0</formula>
    </cfRule>
  </conditionalFormatting>
  <conditionalFormatting sqref="H108:H112">
    <cfRule type="expression" dxfId="1091" priority="7">
      <formula>H108&gt;0</formula>
    </cfRule>
    <cfRule type="expression" dxfId="1090" priority="8">
      <formula>H108&lt;0</formula>
    </cfRule>
  </conditionalFormatting>
  <conditionalFormatting sqref="J110:J113">
    <cfRule type="expression" dxfId="1089" priority="5">
      <formula>J110&gt;0</formula>
    </cfRule>
    <cfRule type="expression" dxfId="1088" priority="6">
      <formula>J110&lt;0</formula>
    </cfRule>
  </conditionalFormatting>
  <conditionalFormatting sqref="F25:F26">
    <cfRule type="expression" dxfId="1087" priority="3">
      <formula>F25&gt;0</formula>
    </cfRule>
    <cfRule type="expression" dxfId="1086" priority="4">
      <formula>F25&lt;0</formula>
    </cfRule>
  </conditionalFormatting>
  <conditionalFormatting sqref="Q9">
    <cfRule type="expression" dxfId="1085" priority="1">
      <formula>Q9&gt;0</formula>
    </cfRule>
    <cfRule type="expression" dxfId="108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900"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900"/>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900"/>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900"/>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900"/>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1"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1"/>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1"/>
      <c r="B32" s="363">
        <v>43378</v>
      </c>
      <c r="C32" s="7">
        <v>100</v>
      </c>
      <c r="D32" s="43">
        <v>19.39</v>
      </c>
      <c r="E32" s="43">
        <v>0</v>
      </c>
      <c r="F32" s="43">
        <f t="shared" si="2"/>
        <v>1939</v>
      </c>
      <c r="O32" s="79">
        <v>0.97</v>
      </c>
      <c r="P32" s="79">
        <f t="shared" si="3"/>
        <v>17.382400000000001</v>
      </c>
    </row>
    <row r="33" spans="1:21" x14ac:dyDescent="0.25">
      <c r="A33" s="901"/>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3" priority="109">
      <formula>F50&gt;0</formula>
    </cfRule>
    <cfRule type="expression" dxfId="1082" priority="110">
      <formula>F50&lt;0</formula>
    </cfRule>
  </conditionalFormatting>
  <conditionalFormatting sqref="H50:H52">
    <cfRule type="expression" dxfId="1081" priority="107">
      <formula>H50&gt;0</formula>
    </cfRule>
    <cfRule type="expression" dxfId="1080" priority="108">
      <formula>H50&lt;0</formula>
    </cfRule>
  </conditionalFormatting>
  <conditionalFormatting sqref="H53">
    <cfRule type="expression" dxfId="1079" priority="105">
      <formula>H53&gt;0</formula>
    </cfRule>
    <cfRule type="expression" dxfId="1078" priority="106">
      <formula>H53&lt;0</formula>
    </cfRule>
  </conditionalFormatting>
  <conditionalFormatting sqref="H54">
    <cfRule type="expression" dxfId="1077" priority="103">
      <formula>H54&gt;0</formula>
    </cfRule>
    <cfRule type="expression" dxfId="1076" priority="104">
      <formula>H54&lt;0</formula>
    </cfRule>
  </conditionalFormatting>
  <conditionalFormatting sqref="F46:F49">
    <cfRule type="expression" dxfId="1075" priority="99">
      <formula>F46&gt;0</formula>
    </cfRule>
    <cfRule type="expression" dxfId="1074" priority="100">
      <formula>F46&lt;0</formula>
    </cfRule>
  </conditionalFormatting>
  <conditionalFormatting sqref="H46:H49">
    <cfRule type="expression" dxfId="1073" priority="97">
      <formula>H46&gt;0</formula>
    </cfRule>
    <cfRule type="expression" dxfId="1072" priority="98">
      <formula>H46&lt;0</formula>
    </cfRule>
  </conditionalFormatting>
  <conditionalFormatting sqref="F55:F56">
    <cfRule type="expression" dxfId="1071" priority="93">
      <formula>F55&gt;0</formula>
    </cfRule>
    <cfRule type="expression" dxfId="1070" priority="94">
      <formula>F55&lt;0</formula>
    </cfRule>
  </conditionalFormatting>
  <conditionalFormatting sqref="I50:L52">
    <cfRule type="expression" dxfId="1069" priority="91">
      <formula>I50&gt;0</formula>
    </cfRule>
    <cfRule type="expression" dxfId="1068" priority="92">
      <formula>I50&lt;0</formula>
    </cfRule>
  </conditionalFormatting>
  <conditionalFormatting sqref="I59:I64 I56:L57">
    <cfRule type="expression" dxfId="1067" priority="85">
      <formula>I56&gt;0</formula>
    </cfRule>
    <cfRule type="expression" dxfId="1066" priority="86">
      <formula>I56&lt;0</formula>
    </cfRule>
  </conditionalFormatting>
  <conditionalFormatting sqref="I46:L49">
    <cfRule type="expression" dxfId="1065" priority="83">
      <formula>I46&gt;0</formula>
    </cfRule>
    <cfRule type="expression" dxfId="1064" priority="84">
      <formula>I46&lt;0</formula>
    </cfRule>
  </conditionalFormatting>
  <conditionalFormatting sqref="F57:F68">
    <cfRule type="expression" dxfId="1063" priority="81">
      <formula>F57&gt;0</formula>
    </cfRule>
    <cfRule type="expression" dxfId="1062" priority="82">
      <formula>F57&lt;0</formula>
    </cfRule>
  </conditionalFormatting>
  <conditionalFormatting sqref="Q8">
    <cfRule type="expression" dxfId="1061" priority="77">
      <formula>Q8&gt;0</formula>
    </cfRule>
    <cfRule type="expression" dxfId="1060" priority="78">
      <formula>Q8&lt;0</formula>
    </cfRule>
  </conditionalFormatting>
  <conditionalFormatting sqref="Q7">
    <cfRule type="expression" dxfId="1059" priority="79">
      <formula>Q7&gt;0</formula>
    </cfRule>
    <cfRule type="expression" dxfId="1058" priority="80">
      <formula>Q7&lt;0</formula>
    </cfRule>
  </conditionalFormatting>
  <conditionalFormatting sqref="F161:F165">
    <cfRule type="expression" dxfId="1057" priority="75">
      <formula>F161&gt;0</formula>
    </cfRule>
    <cfRule type="expression" dxfId="1056" priority="76">
      <formula>F161&lt;0</formula>
    </cfRule>
  </conditionalFormatting>
  <conditionalFormatting sqref="H161:H163">
    <cfRule type="expression" dxfId="1055" priority="73">
      <formula>H161&gt;0</formula>
    </cfRule>
    <cfRule type="expression" dxfId="1054" priority="74">
      <formula>H161&lt;0</formula>
    </cfRule>
  </conditionalFormatting>
  <conditionalFormatting sqref="H164">
    <cfRule type="expression" dxfId="1053" priority="71">
      <formula>H164&gt;0</formula>
    </cfRule>
    <cfRule type="expression" dxfId="1052" priority="72">
      <formula>H164&lt;0</formula>
    </cfRule>
  </conditionalFormatting>
  <conditionalFormatting sqref="H165">
    <cfRule type="expression" dxfId="1051" priority="69">
      <formula>H165&gt;0</formula>
    </cfRule>
    <cfRule type="expression" dxfId="1050" priority="70">
      <formula>H165&lt;0</formula>
    </cfRule>
  </conditionalFormatting>
  <conditionalFormatting sqref="H166:H175">
    <cfRule type="expression" dxfId="1049" priority="67">
      <formula>H166&gt;0</formula>
    </cfRule>
    <cfRule type="expression" dxfId="1048" priority="68">
      <formula>H166&lt;0</formula>
    </cfRule>
  </conditionalFormatting>
  <conditionalFormatting sqref="F157:F160">
    <cfRule type="expression" dxfId="1047" priority="65">
      <formula>F157&gt;0</formula>
    </cfRule>
    <cfRule type="expression" dxfId="1046" priority="66">
      <formula>F157&lt;0</formula>
    </cfRule>
  </conditionalFormatting>
  <conditionalFormatting sqref="H157:H160">
    <cfRule type="expression" dxfId="1045" priority="63">
      <formula>H157&gt;0</formula>
    </cfRule>
    <cfRule type="expression" dxfId="1044" priority="64">
      <formula>H157&lt;0</formula>
    </cfRule>
  </conditionalFormatting>
  <conditionalFormatting sqref="F166:F167">
    <cfRule type="expression" dxfId="1043" priority="61">
      <formula>F166&gt;0</formula>
    </cfRule>
    <cfRule type="expression" dxfId="1042" priority="62">
      <formula>F166&lt;0</formula>
    </cfRule>
  </conditionalFormatting>
  <conditionalFormatting sqref="I161:I163">
    <cfRule type="expression" dxfId="1041" priority="59">
      <formula>I161&gt;0</formula>
    </cfRule>
    <cfRule type="expression" dxfId="1040" priority="60">
      <formula>I161&lt;0</formula>
    </cfRule>
  </conditionalFormatting>
  <conditionalFormatting sqref="I164">
    <cfRule type="expression" dxfId="1039" priority="57">
      <formula>I164&gt;0</formula>
    </cfRule>
    <cfRule type="expression" dxfId="1038" priority="58">
      <formula>I164&lt;0</formula>
    </cfRule>
  </conditionalFormatting>
  <conditionalFormatting sqref="I165">
    <cfRule type="expression" dxfId="1037" priority="55">
      <formula>I165&gt;0</formula>
    </cfRule>
    <cfRule type="expression" dxfId="1036" priority="56">
      <formula>I165&lt;0</formula>
    </cfRule>
  </conditionalFormatting>
  <conditionalFormatting sqref="I166:I175">
    <cfRule type="expression" dxfId="1035" priority="53">
      <formula>I166&gt;0</formula>
    </cfRule>
    <cfRule type="expression" dxfId="1034" priority="54">
      <formula>I166&lt;0</formula>
    </cfRule>
  </conditionalFormatting>
  <conditionalFormatting sqref="I157:I160">
    <cfRule type="expression" dxfId="1033" priority="51">
      <formula>I157&gt;0</formula>
    </cfRule>
    <cfRule type="expression" dxfId="1032" priority="52">
      <formula>I157&lt;0</formula>
    </cfRule>
  </conditionalFormatting>
  <conditionalFormatting sqref="F168">
    <cfRule type="expression" dxfId="1031" priority="49">
      <formula>F168&gt;0</formula>
    </cfRule>
    <cfRule type="expression" dxfId="1030" priority="50">
      <formula>F168&lt;0</formula>
    </cfRule>
  </conditionalFormatting>
  <conditionalFormatting sqref="F71:F73 H72:H73 H71:L71">
    <cfRule type="expression" dxfId="1029" priority="47">
      <formula>F71&gt;0</formula>
    </cfRule>
    <cfRule type="expression" dxfId="1028" priority="48">
      <formula>F71&lt;0</formula>
    </cfRule>
  </conditionalFormatting>
  <conditionalFormatting sqref="R4">
    <cfRule type="expression" dxfId="1027" priority="45">
      <formula>R4&gt;0</formula>
    </cfRule>
    <cfRule type="expression" dxfId="1026" priority="46">
      <formula>R4&lt;0</formula>
    </cfRule>
  </conditionalFormatting>
  <conditionalFormatting sqref="F77:F80 H77:K78 H79:J80">
    <cfRule type="expression" dxfId="1025" priority="43">
      <formula>F77&gt;0</formula>
    </cfRule>
    <cfRule type="expression" dxfId="1024" priority="44">
      <formula>F77&lt;0</formula>
    </cfRule>
  </conditionalFormatting>
  <conditionalFormatting sqref="H85:H89 F84:F89 H84:J84 J85:J89">
    <cfRule type="expression" dxfId="1023" priority="39">
      <formula>F84&gt;0</formula>
    </cfRule>
    <cfRule type="expression" dxfId="1022" priority="40">
      <formula>F84&lt;0</formula>
    </cfRule>
  </conditionalFormatting>
  <conditionalFormatting sqref="I97:J97">
    <cfRule type="expression" dxfId="1021" priority="37">
      <formula>I97&gt;0</formula>
    </cfRule>
    <cfRule type="expression" dxfId="1020" priority="38">
      <formula>I97&lt;0</formula>
    </cfRule>
  </conditionalFormatting>
  <conditionalFormatting sqref="H93:J94 J96:K96 J95 K79:K95 F93:F97 H95:H97 K97">
    <cfRule type="expression" dxfId="1019" priority="35">
      <formula>F79&gt;0</formula>
    </cfRule>
    <cfRule type="expression" dxfId="1018" priority="36">
      <formula>F79&lt;0</formula>
    </cfRule>
  </conditionalFormatting>
  <conditionalFormatting sqref="H91:J92 F90:F92 H90 J90">
    <cfRule type="expression" dxfId="1017" priority="33">
      <formula>F90&gt;0</formula>
    </cfRule>
    <cfRule type="expression" dxfId="1016" priority="34">
      <formula>F90&lt;0</formula>
    </cfRule>
  </conditionalFormatting>
  <conditionalFormatting sqref="H98:K102 F98:F102">
    <cfRule type="expression" dxfId="1015" priority="29">
      <formula>F98&gt;0</formula>
    </cfRule>
    <cfRule type="expression" dxfId="1014" priority="30">
      <formula>F98&lt;0</formula>
    </cfRule>
  </conditionalFormatting>
  <conditionalFormatting sqref="H111:K111 F111">
    <cfRule type="expression" dxfId="1013" priority="27">
      <formula>F111&gt;0</formula>
    </cfRule>
    <cfRule type="expression" dxfId="1012" priority="28">
      <formula>F111&lt;0</formula>
    </cfRule>
  </conditionalFormatting>
  <conditionalFormatting sqref="H106:K110 F106:F110">
    <cfRule type="expression" dxfId="1011" priority="25">
      <formula>F106&gt;0</formula>
    </cfRule>
    <cfRule type="expression" dxfId="1010" priority="26">
      <formula>F106&lt;0</formula>
    </cfRule>
  </conditionalFormatting>
  <conditionalFormatting sqref="H105:K105 F103:F105 H103:H104 J103:K104">
    <cfRule type="expression" dxfId="1009" priority="23">
      <formula>F103&gt;0</formula>
    </cfRule>
    <cfRule type="expression" dxfId="1008" priority="24">
      <formula>F103&lt;0</formula>
    </cfRule>
  </conditionalFormatting>
  <conditionalFormatting sqref="H112:K114 F112:F114">
    <cfRule type="expression" dxfId="1007" priority="21">
      <formula>F112&gt;0</formula>
    </cfRule>
    <cfRule type="expression" dxfId="1006" priority="22">
      <formula>F112&lt;0</formula>
    </cfRule>
  </conditionalFormatting>
  <conditionalFormatting sqref="H115:K117 F115:F117">
    <cfRule type="expression" dxfId="1005" priority="19">
      <formula>F115&gt;0</formula>
    </cfRule>
    <cfRule type="expression" dxfId="1004" priority="20">
      <formula>F115&lt;0</formula>
    </cfRule>
  </conditionalFormatting>
  <conditionalFormatting sqref="Q10">
    <cfRule type="expression" dxfId="1003" priority="17">
      <formula>Q10&gt;0</formula>
    </cfRule>
    <cfRule type="expression" dxfId="1002" priority="18">
      <formula>Q10&lt;0</formula>
    </cfRule>
  </conditionalFormatting>
  <conditionalFormatting sqref="H119:K120 F119:F121 H121:I121 K121">
    <cfRule type="expression" dxfId="1001" priority="15">
      <formula>F119&gt;0</formula>
    </cfRule>
    <cfRule type="expression" dxfId="1000" priority="16">
      <formula>F119&lt;0</formula>
    </cfRule>
  </conditionalFormatting>
  <conditionalFormatting sqref="F122 H122:K122 J121">
    <cfRule type="expression" dxfId="999" priority="13">
      <formula>F121&gt;0</formula>
    </cfRule>
    <cfRule type="expression" dxfId="998" priority="14">
      <formula>F121&lt;0</formula>
    </cfRule>
  </conditionalFormatting>
  <conditionalFormatting sqref="F124:F126 H124:K126">
    <cfRule type="expression" dxfId="997" priority="9">
      <formula>F124&gt;0</formula>
    </cfRule>
    <cfRule type="expression" dxfId="996" priority="10">
      <formula>F124&lt;0</formula>
    </cfRule>
  </conditionalFormatting>
  <conditionalFormatting sqref="F128:F130 H128:K130">
    <cfRule type="expression" dxfId="995" priority="7">
      <formula>F128&gt;0</formula>
    </cfRule>
    <cfRule type="expression" dxfId="994" priority="8">
      <formula>F128&lt;0</formula>
    </cfRule>
  </conditionalFormatting>
  <conditionalFormatting sqref="F134:F135 H134:K135">
    <cfRule type="expression" dxfId="993" priority="5">
      <formula>F134&gt;0</formula>
    </cfRule>
    <cfRule type="expression" dxfId="992" priority="6">
      <formula>F134&lt;0</formula>
    </cfRule>
  </conditionalFormatting>
  <conditionalFormatting sqref="F132:F133 H132:K133">
    <cfRule type="expression" dxfId="991" priority="3">
      <formula>F132&gt;0</formula>
    </cfRule>
    <cfRule type="expression" dxfId="990" priority="4">
      <formula>F132&lt;0</formula>
    </cfRule>
  </conditionalFormatting>
  <conditionalFormatting sqref="F131 H131:K131">
    <cfRule type="expression" dxfId="989" priority="1">
      <formula>F131&gt;0</formula>
    </cfRule>
    <cfRule type="expression" dxfId="98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667</v>
      </c>
      <c r="AJ2">
        <f>$Q$2*$Q$4</f>
        <v>6844</v>
      </c>
      <c r="AK2">
        <f ca="1">AJ2*EXP(-$X$2 * AI2/365.25)</f>
        <v>49186.074708108281</v>
      </c>
      <c r="AM2" s="2">
        <f>Q10</f>
        <v>0</v>
      </c>
      <c r="AO2">
        <f ca="1" xml:space="preserve"> (SUM(AB:AB) - SUM(AE:AE) - SUM(AH:AH) - SUM(AK:AK))/SUM(AB:AB)</f>
        <v>-2.2030201091996395</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25.271224999999994</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667</v>
      </c>
      <c r="AJ3">
        <f t="shared" ref="AJ3:AJ17" si="11">$Q$2*$Q$4</f>
        <v>6844</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17.11</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667</v>
      </c>
      <c r="AJ4">
        <f t="shared" si="11"/>
        <v>6844</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6844</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667</v>
      </c>
      <c r="AJ5">
        <f t="shared" si="11"/>
        <v>6844</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10108.489999999998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667</v>
      </c>
      <c r="AJ6">
        <f t="shared" si="11"/>
        <v>6844</v>
      </c>
    </row>
    <row r="7" spans="1:41" x14ac:dyDescent="0.25">
      <c r="B7" s="363">
        <v>43160</v>
      </c>
      <c r="C7" s="7">
        <v>100</v>
      </c>
      <c r="D7" s="43">
        <v>28.28</v>
      </c>
      <c r="E7" s="43">
        <v>0</v>
      </c>
      <c r="F7" s="43">
        <f t="shared" ref="F7:F24" si="12">C7*D7+E7</f>
        <v>2828</v>
      </c>
      <c r="G7" s="363">
        <v>43276</v>
      </c>
      <c r="H7" s="78">
        <v>100</v>
      </c>
      <c r="I7" s="43">
        <v>25.28</v>
      </c>
      <c r="J7" s="43">
        <v>0.03</v>
      </c>
      <c r="K7" s="43">
        <f t="shared" si="0"/>
        <v>2527.9699999999998</v>
      </c>
      <c r="L7" s="70">
        <v>43581</v>
      </c>
      <c r="M7" s="43">
        <v>78</v>
      </c>
      <c r="O7" s="11" t="s">
        <v>177</v>
      </c>
      <c r="Q7" s="2">
        <f>Q10+Q8</f>
        <v>-3264.489999999998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667</v>
      </c>
      <c r="AJ7">
        <f t="shared" si="11"/>
        <v>6844</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-3264.489999999998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667</v>
      </c>
      <c r="AJ8">
        <f t="shared" si="11"/>
        <v>6844</v>
      </c>
    </row>
    <row r="9" spans="1:41" x14ac:dyDescent="0.25">
      <c r="B9" s="363">
        <v>43160</v>
      </c>
      <c r="C9" s="7">
        <v>100</v>
      </c>
      <c r="D9" s="43">
        <v>22.58</v>
      </c>
      <c r="E9" s="43">
        <v>0</v>
      </c>
      <c r="F9" s="43">
        <f t="shared" si="12"/>
        <v>2258</v>
      </c>
      <c r="G9" s="363">
        <v>43311</v>
      </c>
      <c r="H9" s="78">
        <v>100</v>
      </c>
      <c r="I9" s="43">
        <v>24.28</v>
      </c>
      <c r="J9" s="43">
        <v>0.03</v>
      </c>
      <c r="K9" s="43">
        <f t="shared" si="0"/>
        <v>2427.9699999999998</v>
      </c>
      <c r="L9" s="70">
        <v>43765</v>
      </c>
      <c r="M9" s="43">
        <v>104</v>
      </c>
      <c r="O9" s="11" t="s">
        <v>204</v>
      </c>
      <c r="Q9" s="132">
        <f>IF(Q2=0, 0, Q8/Q6)</f>
        <v>-0.32294536572722521</v>
      </c>
      <c r="W9" s="132"/>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667</v>
      </c>
      <c r="AJ9">
        <f t="shared" si="11"/>
        <v>6844</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667</v>
      </c>
      <c r="AJ10">
        <f t="shared" si="11"/>
        <v>6844</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6.078316773816482E-2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667</v>
      </c>
      <c r="AJ11">
        <f t="shared" si="11"/>
        <v>6844</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667</v>
      </c>
      <c r="AJ12">
        <f t="shared" si="11"/>
        <v>6844</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10.064705882352941</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667</v>
      </c>
      <c r="AJ13">
        <f t="shared" si="11"/>
        <v>6844</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667</v>
      </c>
      <c r="AJ14">
        <f t="shared" si="11"/>
        <v>6844</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667</v>
      </c>
      <c r="AJ15">
        <f t="shared" si="11"/>
        <v>6844</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667</v>
      </c>
      <c r="AJ16">
        <f t="shared" si="11"/>
        <v>6844</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667</v>
      </c>
      <c r="AJ17">
        <f t="shared" si="11"/>
        <v>6844</v>
      </c>
      <c r="AM17" s="2"/>
    </row>
    <row r="18" spans="1:39" ht="20.25" thickBot="1" x14ac:dyDescent="0.35">
      <c r="B18" s="363">
        <v>43319</v>
      </c>
      <c r="C18" s="7">
        <v>100</v>
      </c>
      <c r="D18" s="43">
        <v>22.68</v>
      </c>
      <c r="E18" s="43">
        <v>0</v>
      </c>
      <c r="F18" s="43">
        <f t="shared" si="12"/>
        <v>2268</v>
      </c>
      <c r="H18" s="68"/>
      <c r="O18" s="892" t="s">
        <v>78</v>
      </c>
      <c r="P18" s="892"/>
      <c r="T18" s="1">
        <v>43236</v>
      </c>
      <c r="U18" t="s">
        <v>1058</v>
      </c>
      <c r="W18" s="132"/>
    </row>
    <row r="19" spans="1:39" ht="15.75" thickTop="1" x14ac:dyDescent="0.25">
      <c r="B19" s="363">
        <v>43336</v>
      </c>
      <c r="C19" s="7">
        <v>200</v>
      </c>
      <c r="D19" s="43">
        <v>23.15</v>
      </c>
      <c r="E19" s="43">
        <v>0</v>
      </c>
      <c r="F19" s="43">
        <f t="shared" si="12"/>
        <v>4630</v>
      </c>
      <c r="O19" s="79">
        <v>1.1000000000000001</v>
      </c>
      <c r="P19" s="79">
        <f>O19*$Q$4</f>
        <v>18.821000000000002</v>
      </c>
      <c r="W19" s="132"/>
    </row>
    <row r="20" spans="1:39" x14ac:dyDescent="0.25">
      <c r="B20" s="70">
        <v>43440</v>
      </c>
      <c r="C20" s="7">
        <v>100</v>
      </c>
      <c r="D20" s="43">
        <v>23.38</v>
      </c>
      <c r="E20" s="43">
        <v>0</v>
      </c>
      <c r="F20" s="43">
        <f t="shared" si="12"/>
        <v>2338</v>
      </c>
      <c r="G20" s="4"/>
      <c r="H20" s="68"/>
      <c r="O20" s="79">
        <v>1.0900000000000001</v>
      </c>
      <c r="P20" s="79">
        <f t="shared" ref="P20:P39" si="13">O20*$Q$4</f>
        <v>18.649900000000002</v>
      </c>
      <c r="T20" s="1">
        <v>43244</v>
      </c>
      <c r="U20" t="s">
        <v>1072</v>
      </c>
      <c r="W20" s="132"/>
    </row>
    <row r="21" spans="1:39" x14ac:dyDescent="0.25">
      <c r="B21" s="70">
        <v>43647</v>
      </c>
      <c r="C21" s="7">
        <v>100</v>
      </c>
      <c r="D21" s="43">
        <v>22.215</v>
      </c>
      <c r="E21" s="43">
        <v>0</v>
      </c>
      <c r="F21" s="43">
        <f t="shared" si="12"/>
        <v>2221.5</v>
      </c>
      <c r="O21" s="79">
        <v>1.08</v>
      </c>
      <c r="P21" s="79">
        <f t="shared" si="13"/>
        <v>18.4788</v>
      </c>
      <c r="W21" s="132"/>
    </row>
    <row r="22" spans="1:39" x14ac:dyDescent="0.25">
      <c r="B22" s="70">
        <v>43657</v>
      </c>
      <c r="C22" s="4">
        <v>100</v>
      </c>
      <c r="D22" s="3">
        <v>21.35</v>
      </c>
      <c r="E22" s="3">
        <v>0</v>
      </c>
      <c r="F22" s="3">
        <f t="shared" si="12"/>
        <v>2135</v>
      </c>
      <c r="H22" s="68"/>
      <c r="O22" s="79">
        <v>1.07</v>
      </c>
      <c r="P22" s="79">
        <f t="shared" si="13"/>
        <v>18.307700000000001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18.136600000000001</v>
      </c>
      <c r="T23" s="703"/>
      <c r="W23" s="132"/>
    </row>
    <row r="24" spans="1:39" x14ac:dyDescent="0.25">
      <c r="A24" t="s">
        <v>1407</v>
      </c>
      <c r="C24" s="4"/>
      <c r="D24" s="3"/>
      <c r="E24" s="3"/>
      <c r="F24" s="3"/>
      <c r="H24" s="68"/>
      <c r="O24" s="79">
        <v>1.05</v>
      </c>
      <c r="P24" s="79">
        <f t="shared" si="13"/>
        <v>17.965499999999999</v>
      </c>
      <c r="T24" s="703"/>
      <c r="W24" s="132"/>
    </row>
    <row r="25" spans="1:39" x14ac:dyDescent="0.25">
      <c r="O25" s="79">
        <v>1.04</v>
      </c>
      <c r="P25" s="79">
        <f t="shared" si="13"/>
        <v>17.7944</v>
      </c>
      <c r="T25" s="688">
        <v>43318</v>
      </c>
      <c r="U25" t="s">
        <v>1158</v>
      </c>
      <c r="W25" s="132"/>
    </row>
    <row r="26" spans="1:39" x14ac:dyDescent="0.25">
      <c r="C26" s="4"/>
      <c r="D26" s="3"/>
      <c r="E26" s="3"/>
      <c r="F26" s="3"/>
      <c r="H26" s="68"/>
      <c r="O26" s="79">
        <v>1.03</v>
      </c>
      <c r="P26" s="79">
        <f t="shared" si="13"/>
        <v>17.6233</v>
      </c>
      <c r="T26" s="703"/>
      <c r="W26" s="132"/>
    </row>
    <row r="27" spans="1:39" x14ac:dyDescent="0.25">
      <c r="O27" s="79">
        <v>1.02</v>
      </c>
      <c r="P27" s="79">
        <f t="shared" si="13"/>
        <v>17.452200000000001</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650</v>
      </c>
      <c r="O28" s="79">
        <v>1.01</v>
      </c>
      <c r="P28" s="79">
        <f t="shared" si="13"/>
        <v>17.281099999999999</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650</v>
      </c>
      <c r="O29" s="79">
        <v>1</v>
      </c>
      <c r="P29" s="79">
        <f t="shared" si="13"/>
        <v>17.11</v>
      </c>
      <c r="U29" t="s">
        <v>1258</v>
      </c>
      <c r="W29" s="132"/>
    </row>
    <row r="30" spans="1:39" x14ac:dyDescent="0.25">
      <c r="O30" s="79">
        <v>0.99</v>
      </c>
      <c r="P30" s="79">
        <f t="shared" si="13"/>
        <v>16.9389</v>
      </c>
      <c r="W30" s="132"/>
    </row>
    <row r="31" spans="1:39" x14ac:dyDescent="0.25">
      <c r="O31" s="79">
        <v>0.98</v>
      </c>
      <c r="P31" s="79">
        <f t="shared" si="13"/>
        <v>16.767799999999998</v>
      </c>
      <c r="T31" s="1">
        <v>43432</v>
      </c>
      <c r="U31" t="s">
        <v>1318</v>
      </c>
      <c r="W31" s="132"/>
    </row>
    <row r="32" spans="1:39" x14ac:dyDescent="0.25">
      <c r="O32" s="79">
        <v>0.97</v>
      </c>
      <c r="P32" s="79">
        <f t="shared" si="13"/>
        <v>16.596699999999998</v>
      </c>
      <c r="U32" t="s">
        <v>1316</v>
      </c>
      <c r="W32" s="132"/>
    </row>
    <row r="33" spans="1:23" x14ac:dyDescent="0.25">
      <c r="O33" s="79">
        <v>0.96</v>
      </c>
      <c r="P33" s="79">
        <f t="shared" si="13"/>
        <v>16.425599999999999</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16.2545</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16.083399999999997</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15.9123</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15.741200000000001</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15.5701</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15.398999999999999</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6" si="27">C93*(E93-D93)</f>
        <v>-2592</v>
      </c>
      <c r="G93" s="39">
        <f t="shared" ref="G93:G96" si="28">D93*C93</f>
        <v>8406</v>
      </c>
      <c r="H93" s="177">
        <f t="shared" ref="H93:H96"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v>400</v>
      </c>
      <c r="B96" s="162">
        <v>43765</v>
      </c>
      <c r="C96" s="354">
        <v>400</v>
      </c>
      <c r="D96" s="355">
        <v>25.27</v>
      </c>
      <c r="E96" s="39">
        <v>17.11</v>
      </c>
      <c r="F96" s="39">
        <f t="shared" si="27"/>
        <v>-3264</v>
      </c>
      <c r="G96" s="39">
        <f t="shared" si="28"/>
        <v>10108</v>
      </c>
      <c r="H96" s="177">
        <f t="shared" si="29"/>
        <v>-0.32291254451919271</v>
      </c>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7" priority="43">
      <formula>F35&gt;0</formula>
    </cfRule>
    <cfRule type="expression" dxfId="986" priority="44">
      <formula>F35&lt;0</formula>
    </cfRule>
  </conditionalFormatting>
  <conditionalFormatting sqref="Q7">
    <cfRule type="expression" dxfId="985" priority="41">
      <formula>Q7&gt;0</formula>
    </cfRule>
    <cfRule type="expression" dxfId="984" priority="42">
      <formula>Q7&lt;0</formula>
    </cfRule>
  </conditionalFormatting>
  <conditionalFormatting sqref="Q8">
    <cfRule type="expression" dxfId="983" priority="39">
      <formula>Q8&gt;0</formula>
    </cfRule>
    <cfRule type="expression" dxfId="982" priority="40">
      <formula>Q8&lt;0</formula>
    </cfRule>
  </conditionalFormatting>
  <conditionalFormatting sqref="F128:F149">
    <cfRule type="expression" dxfId="981" priority="33">
      <formula>F128&gt;0</formula>
    </cfRule>
    <cfRule type="expression" dxfId="980" priority="34">
      <formula>F128&lt;0</formula>
    </cfRule>
  </conditionalFormatting>
  <conditionalFormatting sqref="H128:H149">
    <cfRule type="expression" dxfId="979" priority="31">
      <formula>H128&gt;0</formula>
    </cfRule>
    <cfRule type="expression" dxfId="978" priority="32">
      <formula>H128&lt;0</formula>
    </cfRule>
  </conditionalFormatting>
  <conditionalFormatting sqref="Q10">
    <cfRule type="expression" dxfId="977" priority="29">
      <formula>Q10&gt;0</formula>
    </cfRule>
    <cfRule type="expression" dxfId="976" priority="30">
      <formula>Q10&lt;0</formula>
    </cfRule>
  </conditionalFormatting>
  <conditionalFormatting sqref="J35:J48">
    <cfRule type="expression" dxfId="975" priority="27">
      <formula>J35&gt;0</formula>
    </cfRule>
    <cfRule type="expression" dxfId="974" priority="28">
      <formula>J35&lt;0</formula>
    </cfRule>
  </conditionalFormatting>
  <conditionalFormatting sqref="K35:K48">
    <cfRule type="expression" dxfId="973" priority="25">
      <formula>K35&gt;0</formula>
    </cfRule>
    <cfRule type="expression" dxfId="972" priority="26">
      <formula>K35&lt;0</formula>
    </cfRule>
  </conditionalFormatting>
  <conditionalFormatting sqref="L35:L48">
    <cfRule type="expression" dxfId="971" priority="23">
      <formula>L35&gt;0</formula>
    </cfRule>
    <cfRule type="expression" dxfId="970" priority="24">
      <formula>L35&lt;0</formula>
    </cfRule>
  </conditionalFormatting>
  <conditionalFormatting sqref="H70:H76 F70:F76">
    <cfRule type="expression" dxfId="969" priority="21">
      <formula>F70&gt;0</formula>
    </cfRule>
    <cfRule type="expression" dxfId="968" priority="22">
      <formula>F70&lt;0</formula>
    </cfRule>
  </conditionalFormatting>
  <conditionalFormatting sqref="H77:H80 F77:F80">
    <cfRule type="expression" dxfId="967" priority="19">
      <formula>F77&gt;0</formula>
    </cfRule>
    <cfRule type="expression" dxfId="966" priority="20">
      <formula>F77&lt;0</formula>
    </cfRule>
  </conditionalFormatting>
  <conditionalFormatting sqref="F87:F89 H87:H89">
    <cfRule type="expression" dxfId="965" priority="17">
      <formula>F87&gt;0</formula>
    </cfRule>
    <cfRule type="expression" dxfId="964" priority="18">
      <formula>F87&lt;0</formula>
    </cfRule>
  </conditionalFormatting>
  <conditionalFormatting sqref="F86 H86">
    <cfRule type="expression" dxfId="963" priority="15">
      <formula>F86&gt;0</formula>
    </cfRule>
    <cfRule type="expression" dxfId="962" priority="16">
      <formula>F86&lt;0</formula>
    </cfRule>
  </conditionalFormatting>
  <conditionalFormatting sqref="F83:F85 H83:H85">
    <cfRule type="expression" dxfId="961" priority="13">
      <formula>F83&gt;0</formula>
    </cfRule>
    <cfRule type="expression" dxfId="960" priority="14">
      <formula>F83&lt;0</formula>
    </cfRule>
  </conditionalFormatting>
  <conditionalFormatting sqref="F91:F93 H91:H93">
    <cfRule type="expression" dxfId="959" priority="9">
      <formula>F91&gt;0</formula>
    </cfRule>
    <cfRule type="expression" dxfId="958" priority="10">
      <formula>F91&lt;0</formula>
    </cfRule>
  </conditionalFormatting>
  <conditionalFormatting sqref="F90 H90">
    <cfRule type="expression" dxfId="957" priority="7">
      <formula>F90&gt;0</formula>
    </cfRule>
    <cfRule type="expression" dxfId="956" priority="8">
      <formula>F90&lt;0</formula>
    </cfRule>
  </conditionalFormatting>
  <conditionalFormatting sqref="F99:F101 H99:H101">
    <cfRule type="expression" dxfId="955" priority="5">
      <formula>F99&gt;0</formula>
    </cfRule>
    <cfRule type="expression" dxfId="954" priority="6">
      <formula>F99&lt;0</formula>
    </cfRule>
  </conditionalFormatting>
  <conditionalFormatting sqref="F97:F98 H97:H98">
    <cfRule type="expression" dxfId="953" priority="3">
      <formula>F97&gt;0</formula>
    </cfRule>
    <cfRule type="expression" dxfId="952" priority="4">
      <formula>F97&lt;0</formula>
    </cfRule>
  </conditionalFormatting>
  <conditionalFormatting sqref="F94:F96 H94:H96">
    <cfRule type="expression" dxfId="951" priority="1">
      <formula>F94&gt;0</formula>
    </cfRule>
    <cfRule type="expression" dxfId="950"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9" priority="33">
      <formula>F54&gt;0</formula>
    </cfRule>
    <cfRule type="expression" dxfId="948" priority="34">
      <formula>F54&lt;0</formula>
    </cfRule>
  </conditionalFormatting>
  <conditionalFormatting sqref="Q7">
    <cfRule type="expression" dxfId="947" priority="31">
      <formula>Q7&gt;0</formula>
    </cfRule>
    <cfRule type="expression" dxfId="946" priority="32">
      <formula>Q7&lt;0</formula>
    </cfRule>
  </conditionalFormatting>
  <conditionalFormatting sqref="Q8">
    <cfRule type="expression" dxfId="945" priority="29">
      <formula>Q8&gt;0</formula>
    </cfRule>
    <cfRule type="expression" dxfId="944" priority="30">
      <formula>Q8&lt;0</formula>
    </cfRule>
  </conditionalFormatting>
  <conditionalFormatting sqref="F31:F53">
    <cfRule type="expression" dxfId="943" priority="27">
      <formula>F31&gt;0</formula>
    </cfRule>
    <cfRule type="expression" dxfId="942" priority="28">
      <formula>F31&lt;0</formula>
    </cfRule>
  </conditionalFormatting>
  <conditionalFormatting sqref="H31:H53">
    <cfRule type="expression" dxfId="941" priority="25">
      <formula>H31&gt;0</formula>
    </cfRule>
    <cfRule type="expression" dxfId="940" priority="26">
      <formula>H31&lt;0</formula>
    </cfRule>
  </conditionalFormatting>
  <conditionalFormatting sqref="Q10">
    <cfRule type="expression" dxfId="939" priority="23">
      <formula>Q10&gt;0</formula>
    </cfRule>
    <cfRule type="expression" dxfId="938" priority="24">
      <formula>Q10&lt;0</formula>
    </cfRule>
  </conditionalFormatting>
  <conditionalFormatting sqref="J25:J38">
    <cfRule type="expression" dxfId="937" priority="21">
      <formula>J25&gt;0</formula>
    </cfRule>
    <cfRule type="expression" dxfId="936" priority="22">
      <formula>J25&lt;0</formula>
    </cfRule>
  </conditionalFormatting>
  <conditionalFormatting sqref="L25:L38">
    <cfRule type="expression" dxfId="935" priority="17">
      <formula>L25&gt;0</formula>
    </cfRule>
    <cfRule type="expression" dxfId="934" priority="18">
      <formula>L25&lt;0</formula>
    </cfRule>
  </conditionalFormatting>
  <conditionalFormatting sqref="F89:F110">
    <cfRule type="expression" dxfId="933" priority="15">
      <formula>F89&gt;0</formula>
    </cfRule>
    <cfRule type="expression" dxfId="932" priority="16">
      <formula>F89&lt;0</formula>
    </cfRule>
  </conditionalFormatting>
  <conditionalFormatting sqref="H89:H110">
    <cfRule type="expression" dxfId="931" priority="13">
      <formula>H89&gt;0</formula>
    </cfRule>
    <cfRule type="expression" dxfId="930" priority="14">
      <formula>H89&lt;0</formula>
    </cfRule>
  </conditionalFormatting>
  <conditionalFormatting sqref="J89:J102">
    <cfRule type="expression" dxfId="929" priority="11">
      <formula>J89&gt;0</formula>
    </cfRule>
    <cfRule type="expression" dxfId="928" priority="12">
      <formula>J89&lt;0</formula>
    </cfRule>
  </conditionalFormatting>
  <conditionalFormatting sqref="K89:K102">
    <cfRule type="expression" dxfId="927" priority="9">
      <formula>K89&gt;0</formula>
    </cfRule>
    <cfRule type="expression" dxfId="926" priority="10">
      <formula>K89&lt;0</formula>
    </cfRule>
  </conditionalFormatting>
  <conditionalFormatting sqref="L89:L102">
    <cfRule type="expression" dxfId="925" priority="7">
      <formula>L89&gt;0</formula>
    </cfRule>
    <cfRule type="expression" dxfId="924" priority="8">
      <formula>L89&lt;0</formula>
    </cfRule>
  </conditionalFormatting>
  <conditionalFormatting sqref="F25:F30">
    <cfRule type="expression" dxfId="923" priority="5">
      <formula>F25&gt;0</formula>
    </cfRule>
    <cfRule type="expression" dxfId="922" priority="6">
      <formula>F25&lt;0</formula>
    </cfRule>
  </conditionalFormatting>
  <conditionalFormatting sqref="H25:H30">
    <cfRule type="expression" dxfId="921" priority="3">
      <formula>H25&gt;0</formula>
    </cfRule>
    <cfRule type="expression" dxfId="920" priority="4">
      <formula>H25&lt;0</formula>
    </cfRule>
  </conditionalFormatting>
  <conditionalFormatting sqref="J45">
    <cfRule type="expression" dxfId="919" priority="1">
      <formula>J45&gt;0</formula>
    </cfRule>
    <cfRule type="expression" dxfId="91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900"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900"/>
      <c r="B12" s="401">
        <v>43383</v>
      </c>
      <c r="C12" s="7">
        <v>10</v>
      </c>
      <c r="D12" s="43">
        <v>173.28</v>
      </c>
      <c r="E12" s="43">
        <v>0</v>
      </c>
      <c r="F12" s="43">
        <f t="shared" si="0"/>
        <v>1732.8</v>
      </c>
      <c r="G12" s="401">
        <v>43430</v>
      </c>
      <c r="H12" s="78">
        <v>20</v>
      </c>
      <c r="I12" s="43">
        <v>162.84</v>
      </c>
      <c r="J12" s="43">
        <v>0.04</v>
      </c>
      <c r="K12" s="43">
        <f t="shared" si="1"/>
        <v>3256.76</v>
      </c>
    </row>
    <row r="13" spans="1:21" x14ac:dyDescent="0.25">
      <c r="A13" s="900"/>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900"/>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7" priority="59">
      <formula>F49&gt;0</formula>
    </cfRule>
    <cfRule type="expression" dxfId="916" priority="60">
      <formula>F49&lt;0</formula>
    </cfRule>
  </conditionalFormatting>
  <conditionalFormatting sqref="Q7">
    <cfRule type="expression" dxfId="915" priority="57">
      <formula>Q7&gt;0</formula>
    </cfRule>
    <cfRule type="expression" dxfId="914" priority="58">
      <formula>Q7&lt;0</formula>
    </cfRule>
  </conditionalFormatting>
  <conditionalFormatting sqref="Q8">
    <cfRule type="expression" dxfId="913" priority="55">
      <formula>Q8&gt;0</formula>
    </cfRule>
    <cfRule type="expression" dxfId="912" priority="56">
      <formula>Q8&lt;0</formula>
    </cfRule>
  </conditionalFormatting>
  <conditionalFormatting sqref="F34:F46">
    <cfRule type="expression" dxfId="911" priority="53">
      <formula>F34&gt;0</formula>
    </cfRule>
    <cfRule type="expression" dxfId="910" priority="54">
      <formula>F34&lt;0</formula>
    </cfRule>
  </conditionalFormatting>
  <conditionalFormatting sqref="H34:H46">
    <cfRule type="expression" dxfId="909" priority="51">
      <formula>H34&gt;0</formula>
    </cfRule>
    <cfRule type="expression" dxfId="908" priority="52">
      <formula>H34&lt;0</formula>
    </cfRule>
  </conditionalFormatting>
  <conditionalFormatting sqref="Q10">
    <cfRule type="expression" dxfId="907" priority="49">
      <formula>Q10&gt;0</formula>
    </cfRule>
    <cfRule type="expression" dxfId="906" priority="50">
      <formula>Q10&lt;0</formula>
    </cfRule>
  </conditionalFormatting>
  <conditionalFormatting sqref="J28:J41">
    <cfRule type="expression" dxfId="905" priority="47">
      <formula>J28&gt;0</formula>
    </cfRule>
    <cfRule type="expression" dxfId="904" priority="48">
      <formula>J28&lt;0</formula>
    </cfRule>
  </conditionalFormatting>
  <conditionalFormatting sqref="K28:K41">
    <cfRule type="expression" dxfId="903" priority="45">
      <formula>K28&gt;0</formula>
    </cfRule>
    <cfRule type="expression" dxfId="902" priority="46">
      <formula>K28&lt;0</formula>
    </cfRule>
  </conditionalFormatting>
  <conditionalFormatting sqref="L28:L41">
    <cfRule type="expression" dxfId="901" priority="43">
      <formula>L28&gt;0</formula>
    </cfRule>
    <cfRule type="expression" dxfId="900" priority="44">
      <formula>L28&lt;0</formula>
    </cfRule>
  </conditionalFormatting>
  <conditionalFormatting sqref="F94:F115">
    <cfRule type="expression" dxfId="899" priority="41">
      <formula>F94&gt;0</formula>
    </cfRule>
    <cfRule type="expression" dxfId="898" priority="42">
      <formula>F94&lt;0</formula>
    </cfRule>
  </conditionalFormatting>
  <conditionalFormatting sqref="H94:H115">
    <cfRule type="expression" dxfId="897" priority="39">
      <formula>H94&gt;0</formula>
    </cfRule>
    <cfRule type="expression" dxfId="896" priority="40">
      <formula>H94&lt;0</formula>
    </cfRule>
  </conditionalFormatting>
  <conditionalFormatting sqref="J94:J107">
    <cfRule type="expression" dxfId="895" priority="37">
      <formula>J94&gt;0</formula>
    </cfRule>
    <cfRule type="expression" dxfId="894" priority="38">
      <formula>J94&lt;0</formula>
    </cfRule>
  </conditionalFormatting>
  <conditionalFormatting sqref="K94:K107">
    <cfRule type="expression" dxfId="893" priority="35">
      <formula>K94&gt;0</formula>
    </cfRule>
    <cfRule type="expression" dxfId="892" priority="36">
      <formula>K94&lt;0</formula>
    </cfRule>
  </conditionalFormatting>
  <conditionalFormatting sqref="L94:L107">
    <cfRule type="expression" dxfId="891" priority="33">
      <formula>L94&gt;0</formula>
    </cfRule>
    <cfRule type="expression" dxfId="890" priority="34">
      <formula>L94&lt;0</formula>
    </cfRule>
  </conditionalFormatting>
  <conditionalFormatting sqref="F28:F31">
    <cfRule type="expression" dxfId="889" priority="31">
      <formula>F28&gt;0</formula>
    </cfRule>
    <cfRule type="expression" dxfId="888" priority="32">
      <formula>F28&lt;0</formula>
    </cfRule>
  </conditionalFormatting>
  <conditionalFormatting sqref="H28:H31">
    <cfRule type="expression" dxfId="887" priority="29">
      <formula>H28&gt;0</formula>
    </cfRule>
    <cfRule type="expression" dxfId="886" priority="30">
      <formula>H28&lt;0</formula>
    </cfRule>
  </conditionalFormatting>
  <conditionalFormatting sqref="F32:F33">
    <cfRule type="expression" dxfId="885" priority="25">
      <formula>F32&gt;0</formula>
    </cfRule>
    <cfRule type="expression" dxfId="884" priority="26">
      <formula>F32&lt;0</formula>
    </cfRule>
  </conditionalFormatting>
  <conditionalFormatting sqref="H32:H33">
    <cfRule type="expression" dxfId="883" priority="23">
      <formula>H32&gt;0</formula>
    </cfRule>
    <cfRule type="expression" dxfId="882" priority="24">
      <formula>H32&lt;0</formula>
    </cfRule>
  </conditionalFormatting>
  <conditionalFormatting sqref="J48">
    <cfRule type="expression" dxfId="881" priority="21">
      <formula>J48&gt;0</formula>
    </cfRule>
    <cfRule type="expression" dxfId="880" priority="22">
      <formula>J48&lt;0</formula>
    </cfRule>
  </conditionalFormatting>
  <conditionalFormatting sqref="F47:F48">
    <cfRule type="expression" dxfId="879" priority="19">
      <formula>F47&gt;0</formula>
    </cfRule>
    <cfRule type="expression" dxfId="878" priority="20">
      <formula>F47&lt;0</formula>
    </cfRule>
  </conditionalFormatting>
  <conditionalFormatting sqref="H47:H48">
    <cfRule type="expression" dxfId="877" priority="17">
      <formula>H47&gt;0</formula>
    </cfRule>
    <cfRule type="expression" dxfId="876" priority="18">
      <formula>H47&lt;0</formula>
    </cfRule>
  </conditionalFormatting>
  <conditionalFormatting sqref="J49:J53">
    <cfRule type="expression" dxfId="875" priority="15">
      <formula>J49&gt;0</formula>
    </cfRule>
    <cfRule type="expression" dxfId="874" priority="16">
      <formula>J49&lt;0</formula>
    </cfRule>
  </conditionalFormatting>
  <conditionalFormatting sqref="J54:J62">
    <cfRule type="expression" dxfId="873" priority="13">
      <formula>J54&gt;0</formula>
    </cfRule>
    <cfRule type="expression" dxfId="872" priority="14">
      <formula>J54&lt;0</formula>
    </cfRule>
  </conditionalFormatting>
  <conditionalFormatting sqref="J63">
    <cfRule type="expression" dxfId="871" priority="5">
      <formula>J63&gt;0</formula>
    </cfRule>
    <cfRule type="expression" dxfId="870" priority="6">
      <formula>J63&lt;0</formula>
    </cfRule>
  </conditionalFormatting>
  <conditionalFormatting sqref="H64:H65 F64:F65">
    <cfRule type="expression" dxfId="869" priority="3">
      <formula>F64&gt;0</formula>
    </cfRule>
    <cfRule type="expression" dxfId="868" priority="4">
      <formula>F64&lt;0</formula>
    </cfRule>
  </conditionalFormatting>
  <conditionalFormatting sqref="J64">
    <cfRule type="expression" dxfId="867" priority="1">
      <formula>J64&gt;0</formula>
    </cfRule>
    <cfRule type="expression" dxfId="86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2" t="s">
        <v>78</v>
      </c>
      <c r="Q17" s="892"/>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5" priority="51">
      <formula>F26&gt;0</formula>
    </cfRule>
    <cfRule type="expression" dxfId="86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3" priority="39">
      <formula>F22&gt;0</formula>
    </cfRule>
    <cfRule type="expression" dxfId="862" priority="40">
      <formula>F22&lt;0</formula>
    </cfRule>
  </conditionalFormatting>
  <conditionalFormatting sqref="H22:H25">
    <cfRule type="expression" dxfId="861" priority="37">
      <formula>H22&gt;0</formula>
    </cfRule>
    <cfRule type="expression" dxfId="860" priority="38">
      <formula>H22&lt;0</formula>
    </cfRule>
  </conditionalFormatting>
  <conditionalFormatting sqref="Q8">
    <cfRule type="expression" dxfId="859" priority="33">
      <formula>Q8&gt;0</formula>
    </cfRule>
    <cfRule type="expression" dxfId="858" priority="34">
      <formula>Q8&lt;0</formula>
    </cfRule>
  </conditionalFormatting>
  <conditionalFormatting sqref="Q7">
    <cfRule type="expression" dxfId="857" priority="35">
      <formula>Q7&gt;0</formula>
    </cfRule>
    <cfRule type="expression" dxfId="856" priority="36">
      <formula>Q7&lt;0</formula>
    </cfRule>
  </conditionalFormatting>
  <conditionalFormatting sqref="F74:F76">
    <cfRule type="expression" dxfId="855" priority="31">
      <formula>F74&gt;0</formula>
    </cfRule>
    <cfRule type="expression" dxfId="854" priority="32">
      <formula>F74&lt;0</formula>
    </cfRule>
  </conditionalFormatting>
  <conditionalFormatting sqref="F77:F84">
    <cfRule type="expression" dxfId="853" priority="27">
      <formula>F77&gt;0</formula>
    </cfRule>
    <cfRule type="expression" dxfId="852" priority="28">
      <formula>F77&lt;0</formula>
    </cfRule>
  </conditionalFormatting>
  <conditionalFormatting sqref="F77:F84">
    <cfRule type="expression" dxfId="851" priority="29">
      <formula>F77&gt;0</formula>
    </cfRule>
    <cfRule type="expression" dxfId="850" priority="30">
      <formula>F77&lt;0</formula>
    </cfRule>
  </conditionalFormatting>
  <conditionalFormatting sqref="H74:H84">
    <cfRule type="expression" dxfId="849" priority="25">
      <formula>H74&gt;0</formula>
    </cfRule>
    <cfRule type="expression" dxfId="848" priority="26">
      <formula>H74&lt;0</formula>
    </cfRule>
  </conditionalFormatting>
  <conditionalFormatting sqref="F70:F73">
    <cfRule type="expression" dxfId="847" priority="23">
      <formula>F70&gt;0</formula>
    </cfRule>
    <cfRule type="expression" dxfId="846" priority="24">
      <formula>F70&lt;0</formula>
    </cfRule>
  </conditionalFormatting>
  <conditionalFormatting sqref="H70:H73">
    <cfRule type="expression" dxfId="845" priority="21">
      <formula>H70&gt;0</formula>
    </cfRule>
    <cfRule type="expression" dxfId="844" priority="22">
      <formula>H70&lt;0</formula>
    </cfRule>
  </conditionalFormatting>
  <conditionalFormatting sqref="Q10">
    <cfRule type="expression" dxfId="843" priority="19">
      <formula>Q10&gt;0</formula>
    </cfRule>
    <cfRule type="expression" dxfId="842" priority="20">
      <formula>Q10&lt;0</formula>
    </cfRule>
  </conditionalFormatting>
  <conditionalFormatting sqref="H43 F43">
    <cfRule type="expression" dxfId="841" priority="15">
      <formula>F43&gt;0</formula>
    </cfRule>
    <cfRule type="expression" dxfId="840" priority="16">
      <formula>F43&lt;0</formula>
    </cfRule>
  </conditionalFormatting>
  <conditionalFormatting sqref="H37:H39 F37:F39">
    <cfRule type="expression" dxfId="839" priority="13">
      <formula>F37&gt;0</formula>
    </cfRule>
    <cfRule type="expression" dxfId="838" priority="14">
      <formula>F37&lt;0</formula>
    </cfRule>
  </conditionalFormatting>
  <conditionalFormatting sqref="H35:H36 F35:F36">
    <cfRule type="expression" dxfId="837" priority="11">
      <formula>F35&gt;0</formula>
    </cfRule>
    <cfRule type="expression" dxfId="836" priority="12">
      <formula>F35&lt;0</formula>
    </cfRule>
  </conditionalFormatting>
  <conditionalFormatting sqref="H41:H42 F41:F42 J40:J41">
    <cfRule type="expression" dxfId="835" priority="9">
      <formula>F40&gt;0</formula>
    </cfRule>
    <cfRule type="expression" dxfId="834" priority="10">
      <formula>F40&lt;0</formula>
    </cfRule>
  </conditionalFormatting>
  <conditionalFormatting sqref="H40 F40">
    <cfRule type="expression" dxfId="833" priority="7">
      <formula>F40&gt;0</formula>
    </cfRule>
    <cfRule type="expression" dxfId="832" priority="8">
      <formula>F40&lt;0</formula>
    </cfRule>
  </conditionalFormatting>
  <conditionalFormatting sqref="H45 F45 J44:J45">
    <cfRule type="expression" dxfId="831" priority="3">
      <formula>F44&gt;0</formula>
    </cfRule>
    <cfRule type="expression" dxfId="830" priority="4">
      <formula>F44&lt;0</formula>
    </cfRule>
  </conditionalFormatting>
  <conditionalFormatting sqref="H44 F44">
    <cfRule type="expression" dxfId="829" priority="1">
      <formula>F44&gt;0</formula>
    </cfRule>
    <cfRule type="expression" dxfId="82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2" t="s">
        <v>78</v>
      </c>
      <c r="P35" s="892"/>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7" priority="19">
      <formula>F27&gt;0</formula>
    </cfRule>
    <cfRule type="expression" dxfId="826" priority="20">
      <formula>F27&lt;0</formula>
    </cfRule>
  </conditionalFormatting>
  <conditionalFormatting sqref="F37:F38">
    <cfRule type="expression" dxfId="825" priority="17">
      <formula>F37&gt;0</formula>
    </cfRule>
    <cfRule type="expression" dxfId="824" priority="18">
      <formula>F37&lt;0</formula>
    </cfRule>
  </conditionalFormatting>
  <conditionalFormatting sqref="H27:H32">
    <cfRule type="expression" dxfId="823" priority="15">
      <formula>H27&gt;0</formula>
    </cfRule>
    <cfRule type="expression" dxfId="822" priority="16">
      <formula>H27&lt;0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7" priority="25">
      <formula>F24&gt;0</formula>
    </cfRule>
    <cfRule type="expression" dxfId="816" priority="26">
      <formula>F24&lt;0</formula>
    </cfRule>
  </conditionalFormatting>
  <conditionalFormatting sqref="H21:H27">
    <cfRule type="expression" dxfId="815" priority="19">
      <formula>H21&gt;0</formula>
    </cfRule>
    <cfRule type="expression" dxfId="814" priority="20">
      <formula>H21&lt;0</formula>
    </cfRule>
  </conditionalFormatting>
  <conditionalFormatting sqref="F21:F23">
    <cfRule type="expression" dxfId="813" priority="5">
      <formula>F21&gt;0</formula>
    </cfRule>
    <cfRule type="expression" dxfId="812" priority="6">
      <formula>F21&lt;0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3">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3"/>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3">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4"/>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2" t="s">
        <v>78</v>
      </c>
      <c r="P41" s="892"/>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7" priority="11">
      <formula>F21&gt;0</formula>
    </cfRule>
    <cfRule type="expression" dxfId="806" priority="12">
      <formula>F21&lt;0</formula>
    </cfRule>
  </conditionalFormatting>
  <conditionalFormatting sqref="H21:H23">
    <cfRule type="expression" dxfId="805" priority="9">
      <formula>H21&gt;0</formula>
    </cfRule>
    <cfRule type="expression" dxfId="804" priority="10">
      <formula>H21&lt;0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2" t="s">
        <v>78</v>
      </c>
      <c r="P40" s="892"/>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9" priority="15">
      <formula>F29&gt;0</formula>
    </cfRule>
    <cfRule type="expression" dxfId="798" priority="16">
      <formula>F29&lt;0</formula>
    </cfRule>
  </conditionalFormatting>
  <conditionalFormatting sqref="F34:F62">
    <cfRule type="expression" dxfId="797" priority="11">
      <formula>F34&gt;0</formula>
    </cfRule>
    <cfRule type="expression" dxfId="796" priority="12">
      <formula>F34&lt;0</formula>
    </cfRule>
  </conditionalFormatting>
  <conditionalFormatting sqref="F34:F62">
    <cfRule type="expression" dxfId="795" priority="13">
      <formula>F34&gt;0</formula>
    </cfRule>
    <cfRule type="expression" dxfId="794" priority="14">
      <formula>F34&lt;0</formula>
    </cfRule>
  </conditionalFormatting>
  <conditionalFormatting sqref="H29:H62">
    <cfRule type="expression" dxfId="793" priority="9">
      <formula>H29&gt;0</formula>
    </cfRule>
    <cfRule type="expression" dxfId="792" priority="10">
      <formula>H29&lt;0</formula>
    </cfRule>
  </conditionalFormatting>
  <conditionalFormatting sqref="F25:F28">
    <cfRule type="expression" dxfId="791" priority="7">
      <formula>F25&gt;0</formula>
    </cfRule>
    <cfRule type="expression" dxfId="790" priority="8">
      <formula>F25&lt;0</formula>
    </cfRule>
  </conditionalFormatting>
  <conditionalFormatting sqref="H25:H28">
    <cfRule type="expression" dxfId="789" priority="5">
      <formula>H25&gt;0</formula>
    </cfRule>
    <cfRule type="expression" dxfId="788" priority="6">
      <formula>H25&lt;0</formula>
    </cfRule>
  </conditionalFormatting>
  <conditionalFormatting sqref="Q7">
    <cfRule type="expression" dxfId="787" priority="3">
      <formula>Q7&gt;0</formula>
    </cfRule>
    <cfRule type="expression" dxfId="786" priority="4">
      <formula>Q7&lt;0</formula>
    </cfRule>
  </conditionalFormatting>
  <conditionalFormatting sqref="Q8">
    <cfRule type="expression" dxfId="785" priority="1">
      <formula>Q8&gt;0</formula>
    </cfRule>
    <cfRule type="expression" dxfId="78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3" priority="87">
      <formula>F29&gt;0</formula>
    </cfRule>
    <cfRule type="expression" dxfId="782" priority="88">
      <formula>F29&lt;0</formula>
    </cfRule>
  </conditionalFormatting>
  <conditionalFormatting sqref="F57:F64 F66">
    <cfRule type="expression" dxfId="781" priority="83">
      <formula>F57&gt;0</formula>
    </cfRule>
    <cfRule type="expression" dxfId="780" priority="84">
      <formula>F57&lt;0</formula>
    </cfRule>
  </conditionalFormatting>
  <conditionalFormatting sqref="F57:F64 F66">
    <cfRule type="expression" dxfId="779" priority="85">
      <formula>F57&gt;0</formula>
    </cfRule>
    <cfRule type="expression" dxfId="778" priority="86">
      <formula>F57&lt;0</formula>
    </cfRule>
  </conditionalFormatting>
  <conditionalFormatting sqref="H57:H64 H66">
    <cfRule type="expression" dxfId="777" priority="81">
      <formula>H57&gt;0</formula>
    </cfRule>
    <cfRule type="expression" dxfId="776" priority="82">
      <formula>H57&lt;0</formula>
    </cfRule>
  </conditionalFormatting>
  <conditionalFormatting sqref="Q7">
    <cfRule type="expression" dxfId="775" priority="63">
      <formula>Q7&gt;0</formula>
    </cfRule>
    <cfRule type="expression" dxfId="774" priority="64">
      <formula>Q7&lt;0</formula>
    </cfRule>
  </conditionalFormatting>
  <conditionalFormatting sqref="Q8">
    <cfRule type="expression" dxfId="773" priority="61">
      <formula>Q8&gt;0</formula>
    </cfRule>
    <cfRule type="expression" dxfId="772" priority="62">
      <formula>Q8&lt;0</formula>
    </cfRule>
  </conditionalFormatting>
  <conditionalFormatting sqref="F93:F97 H93:H97 H99:H124 F99:F124">
    <cfRule type="expression" dxfId="771" priority="33">
      <formula>F93&gt;0</formula>
    </cfRule>
    <cfRule type="expression" dxfId="770" priority="34">
      <formula>F93&lt;0</formula>
    </cfRule>
  </conditionalFormatting>
  <conditionalFormatting sqref="F125:F132 F134">
    <cfRule type="expression" dxfId="769" priority="31">
      <formula>F125&gt;0</formula>
    </cfRule>
    <cfRule type="expression" dxfId="768" priority="32">
      <formula>F125&lt;0</formula>
    </cfRule>
  </conditionalFormatting>
  <conditionalFormatting sqref="M67">
    <cfRule type="expression" dxfId="767" priority="43">
      <formula>M67&gt;0</formula>
    </cfRule>
    <cfRule type="expression" dxfId="766" priority="44">
      <formula>M67&lt;0</formula>
    </cfRule>
  </conditionalFormatting>
  <conditionalFormatting sqref="F65">
    <cfRule type="expression" dxfId="765" priority="39">
      <formula>F65&gt;0</formula>
    </cfRule>
    <cfRule type="expression" dxfId="764" priority="40">
      <formula>F65&lt;0</formula>
    </cfRule>
  </conditionalFormatting>
  <conditionalFormatting sqref="F65">
    <cfRule type="expression" dxfId="763" priority="41">
      <formula>F65&gt;0</formula>
    </cfRule>
    <cfRule type="expression" dxfId="762" priority="42">
      <formula>F65&lt;0</formula>
    </cfRule>
  </conditionalFormatting>
  <conditionalFormatting sqref="H65">
    <cfRule type="expression" dxfId="761" priority="37">
      <formula>H65&gt;0</formula>
    </cfRule>
    <cfRule type="expression" dxfId="760" priority="38">
      <formula>H65&lt;0</formula>
    </cfRule>
  </conditionalFormatting>
  <conditionalFormatting sqref="F125:F132 F134">
    <cfRule type="expression" dxfId="759" priority="29">
      <formula>F125&gt;0</formula>
    </cfRule>
    <cfRule type="expression" dxfId="758" priority="30">
      <formula>F125&lt;0</formula>
    </cfRule>
  </conditionalFormatting>
  <conditionalFormatting sqref="H125:H132 H134">
    <cfRule type="expression" dxfId="757" priority="27">
      <formula>H125&gt;0</formula>
    </cfRule>
    <cfRule type="expression" dxfId="756" priority="28">
      <formula>H125&lt;0</formula>
    </cfRule>
  </conditionalFormatting>
  <conditionalFormatting sqref="F92">
    <cfRule type="expression" dxfId="755" priority="25">
      <formula>F92&gt;0</formula>
    </cfRule>
    <cfRule type="expression" dxfId="754" priority="26">
      <formula>F92&lt;0</formula>
    </cfRule>
  </conditionalFormatting>
  <conditionalFormatting sqref="H92">
    <cfRule type="expression" dxfId="753" priority="23">
      <formula>H92&gt;0</formula>
    </cfRule>
    <cfRule type="expression" dxfId="752" priority="24">
      <formula>H92&lt;0</formula>
    </cfRule>
  </conditionalFormatting>
  <conditionalFormatting sqref="F133">
    <cfRule type="expression" dxfId="751" priority="19">
      <formula>F133&gt;0</formula>
    </cfRule>
    <cfRule type="expression" dxfId="750" priority="20">
      <formula>F133&lt;0</formula>
    </cfRule>
  </conditionalFormatting>
  <conditionalFormatting sqref="F133">
    <cfRule type="expression" dxfId="749" priority="21">
      <formula>F133&gt;0</formula>
    </cfRule>
    <cfRule type="expression" dxfId="748" priority="22">
      <formula>F133&lt;0</formula>
    </cfRule>
  </conditionalFormatting>
  <conditionalFormatting sqref="H133">
    <cfRule type="expression" dxfId="747" priority="17">
      <formula>H133&gt;0</formula>
    </cfRule>
    <cfRule type="expression" dxfId="746" priority="18">
      <formula>H133&lt;0</formula>
    </cfRule>
  </conditionalFormatting>
  <conditionalFormatting sqref="F98 H98">
    <cfRule type="expression" dxfId="745" priority="15">
      <formula>F98&gt;0</formula>
    </cfRule>
    <cfRule type="expression" dxfId="744" priority="16">
      <formula>F98&lt;0</formula>
    </cfRule>
  </conditionalFormatting>
  <conditionalFormatting sqref="J25:J66">
    <cfRule type="expression" dxfId="743" priority="13">
      <formula>J25&gt;0</formula>
    </cfRule>
    <cfRule type="expression" dxfId="742" priority="14">
      <formula>J25&lt;0</formula>
    </cfRule>
  </conditionalFormatting>
  <conditionalFormatting sqref="K41 K45:K66">
    <cfRule type="expression" dxfId="741" priority="11">
      <formula>K41&gt;0</formula>
    </cfRule>
    <cfRule type="expression" dxfId="740" priority="12">
      <formula>K41&lt;0</formula>
    </cfRule>
  </conditionalFormatting>
  <conditionalFormatting sqref="L25">
    <cfRule type="expression" dxfId="739" priority="9">
      <formula>L25&gt;0</formula>
    </cfRule>
    <cfRule type="expression" dxfId="738" priority="10">
      <formula>L25&lt;0</formula>
    </cfRule>
  </conditionalFormatting>
  <conditionalFormatting sqref="F25:F28">
    <cfRule type="expression" dxfId="737" priority="7">
      <formula>F25&gt;0</formula>
    </cfRule>
    <cfRule type="expression" dxfId="736" priority="8">
      <formula>F25&lt;0</formula>
    </cfRule>
  </conditionalFormatting>
  <conditionalFormatting sqref="H25:H28">
    <cfRule type="expression" dxfId="735" priority="5">
      <formula>H25&gt;0</formula>
    </cfRule>
    <cfRule type="expression" dxfId="73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2" t="s">
        <v>78</v>
      </c>
      <c r="P42" s="892"/>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3" priority="65">
      <formula>F45&gt;0</formula>
    </cfRule>
    <cfRule type="expression" dxfId="73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1" priority="67">
      <formula>F44&gt;0</formula>
    </cfRule>
    <cfRule type="expression" dxfId="730" priority="68">
      <formula>F44&lt;0</formula>
    </cfRule>
  </conditionalFormatting>
  <conditionalFormatting sqref="F61:F91 F93:F102 F45:F59">
    <cfRule type="expression" dxfId="729" priority="63">
      <formula>F45&gt;0</formula>
    </cfRule>
    <cfRule type="expression" dxfId="728" priority="64">
      <formula>F45&lt;0</formula>
    </cfRule>
  </conditionalFormatting>
  <conditionalFormatting sqref="H61:H91 H93:H102 H43:H59">
    <cfRule type="expression" dxfId="727" priority="61">
      <formula>H43&gt;0</formula>
    </cfRule>
    <cfRule type="expression" dxfId="726" priority="62">
      <formula>H43&lt;0</formula>
    </cfRule>
  </conditionalFormatting>
  <conditionalFormatting sqref="F36:F43">
    <cfRule type="expression" dxfId="725" priority="59">
      <formula>F36&gt;0</formula>
    </cfRule>
    <cfRule type="expression" dxfId="724" priority="60">
      <formula>F36&lt;0</formula>
    </cfRule>
  </conditionalFormatting>
  <conditionalFormatting sqref="H36:H42">
    <cfRule type="expression" dxfId="723" priority="57">
      <formula>H36&gt;0</formula>
    </cfRule>
    <cfRule type="expression" dxfId="722" priority="58">
      <formula>H36&lt;0</formula>
    </cfRule>
  </conditionalFormatting>
  <conditionalFormatting sqref="Q7">
    <cfRule type="expression" dxfId="721" priority="51">
      <formula>Q7&gt;0</formula>
    </cfRule>
    <cfRule type="expression" dxfId="720" priority="52">
      <formula>Q7&lt;0</formula>
    </cfRule>
  </conditionalFormatting>
  <conditionalFormatting sqref="Q8">
    <cfRule type="expression" dxfId="719" priority="49">
      <formula>Q8&gt;0</formula>
    </cfRule>
    <cfRule type="expression" dxfId="718" priority="50">
      <formula>Q8&lt;0</formula>
    </cfRule>
  </conditionalFormatting>
  <conditionalFormatting sqref="Q10">
    <cfRule type="expression" dxfId="717" priority="47">
      <formula>Q10&gt;0</formula>
    </cfRule>
    <cfRule type="expression" dxfId="716" priority="48">
      <formula>Q10&lt;0</formula>
    </cfRule>
  </conditionalFormatting>
  <conditionalFormatting sqref="F60">
    <cfRule type="expression" dxfId="715" priority="45">
      <formula>F60&gt;0</formula>
    </cfRule>
    <cfRule type="expression" dxfId="714" priority="46">
      <formula>F60&lt;0</formula>
    </cfRule>
  </conditionalFormatting>
  <conditionalFormatting sqref="F60">
    <cfRule type="expression" dxfId="713" priority="43">
      <formula>F60&gt;0</formula>
    </cfRule>
    <cfRule type="expression" dxfId="712" priority="44">
      <formula>F60&lt;0</formula>
    </cfRule>
  </conditionalFormatting>
  <conditionalFormatting sqref="H60">
    <cfRule type="expression" dxfId="711" priority="41">
      <formula>H60&gt;0</formula>
    </cfRule>
    <cfRule type="expression" dxfId="710" priority="42">
      <formula>H60&lt;0</formula>
    </cfRule>
  </conditionalFormatting>
  <conditionalFormatting sqref="F92">
    <cfRule type="expression" dxfId="709" priority="39">
      <formula>F92&gt;0</formula>
    </cfRule>
    <cfRule type="expression" dxfId="708" priority="40">
      <formula>F92&lt;0</formula>
    </cfRule>
  </conditionalFormatting>
  <conditionalFormatting sqref="F92">
    <cfRule type="expression" dxfId="707" priority="37">
      <formula>F92&gt;0</formula>
    </cfRule>
    <cfRule type="expression" dxfId="706" priority="38">
      <formula>F92&lt;0</formula>
    </cfRule>
  </conditionalFormatting>
  <conditionalFormatting sqref="H92">
    <cfRule type="expression" dxfId="705" priority="35">
      <formula>H92&gt;0</formula>
    </cfRule>
    <cfRule type="expression" dxfId="704" priority="36">
      <formula>H92&lt;0</formula>
    </cfRule>
  </conditionalFormatting>
  <conditionalFormatting sqref="F169:F183 F185:F215 F217:F226">
    <cfRule type="expression" dxfId="703" priority="31">
      <formula>F169&gt;0</formula>
    </cfRule>
    <cfRule type="expression" dxfId="702" priority="32">
      <formula>F169&lt;0</formula>
    </cfRule>
  </conditionalFormatting>
  <conditionalFormatting sqref="F164:F168">
    <cfRule type="expression" dxfId="701" priority="33">
      <formula>F164&gt;0</formula>
    </cfRule>
    <cfRule type="expression" dxfId="700" priority="34">
      <formula>F164&lt;0</formula>
    </cfRule>
  </conditionalFormatting>
  <conditionalFormatting sqref="F169:F183 F185:F215 F217:F226">
    <cfRule type="expression" dxfId="699" priority="29">
      <formula>F169&gt;0</formula>
    </cfRule>
    <cfRule type="expression" dxfId="698" priority="30">
      <formula>F169&lt;0</formula>
    </cfRule>
  </conditionalFormatting>
  <conditionalFormatting sqref="H164:H183 H185:H215 H217:H226">
    <cfRule type="expression" dxfId="697" priority="27">
      <formula>H164&gt;0</formula>
    </cfRule>
    <cfRule type="expression" dxfId="696" priority="28">
      <formula>H164&lt;0</formula>
    </cfRule>
  </conditionalFormatting>
  <conditionalFormatting sqref="F160:F163">
    <cfRule type="expression" dxfId="695" priority="25">
      <formula>F160&gt;0</formula>
    </cfRule>
    <cfRule type="expression" dxfId="694" priority="26">
      <formula>F160&lt;0</formula>
    </cfRule>
  </conditionalFormatting>
  <conditionalFormatting sqref="H160:H163">
    <cfRule type="expression" dxfId="693" priority="23">
      <formula>H160&gt;0</formula>
    </cfRule>
    <cfRule type="expression" dxfId="692" priority="24">
      <formula>H160&lt;0</formula>
    </cfRule>
  </conditionalFormatting>
  <conditionalFormatting sqref="F184">
    <cfRule type="expression" dxfId="691" priority="21">
      <formula>F184&gt;0</formula>
    </cfRule>
    <cfRule type="expression" dxfId="690" priority="22">
      <formula>F184&lt;0</formula>
    </cfRule>
  </conditionalFormatting>
  <conditionalFormatting sqref="F184">
    <cfRule type="expression" dxfId="689" priority="19">
      <formula>F184&gt;0</formula>
    </cfRule>
    <cfRule type="expression" dxfId="688" priority="20">
      <formula>F184&lt;0</formula>
    </cfRule>
  </conditionalFormatting>
  <conditionalFormatting sqref="H184">
    <cfRule type="expression" dxfId="687" priority="17">
      <formula>H184&gt;0</formula>
    </cfRule>
    <cfRule type="expression" dxfId="686" priority="18">
      <formula>H184&lt;0</formula>
    </cfRule>
  </conditionalFormatting>
  <conditionalFormatting sqref="F216">
    <cfRule type="expression" dxfId="685" priority="15">
      <formula>F216&gt;0</formula>
    </cfRule>
    <cfRule type="expression" dxfId="684" priority="16">
      <formula>F216&lt;0</formula>
    </cfRule>
  </conditionalFormatting>
  <conditionalFormatting sqref="F216">
    <cfRule type="expression" dxfId="683" priority="13">
      <formula>F216&gt;0</formula>
    </cfRule>
    <cfRule type="expression" dxfId="682" priority="14">
      <formula>F216&lt;0</formula>
    </cfRule>
  </conditionalFormatting>
  <conditionalFormatting sqref="H216">
    <cfRule type="expression" dxfId="681" priority="11">
      <formula>H216&gt;0</formula>
    </cfRule>
    <cfRule type="expression" dxfId="680" priority="12">
      <formula>H216&lt;0</formula>
    </cfRule>
  </conditionalFormatting>
  <conditionalFormatting sqref="J38:J39">
    <cfRule type="expression" dxfId="679" priority="9">
      <formula>J38&gt;0</formula>
    </cfRule>
    <cfRule type="expression" dxfId="678" priority="10">
      <formula>J38&lt;0</formula>
    </cfRule>
  </conditionalFormatting>
  <conditionalFormatting sqref="J41:J54">
    <cfRule type="expression" dxfId="677" priority="7">
      <formula>J41&gt;0</formula>
    </cfRule>
    <cfRule type="expression" dxfId="676" priority="8">
      <formula>J41&lt;0</formula>
    </cfRule>
  </conditionalFormatting>
  <conditionalFormatting sqref="J55">
    <cfRule type="expression" dxfId="675" priority="3">
      <formula>J55&gt;0</formula>
    </cfRule>
    <cfRule type="expression" dxfId="674" priority="4">
      <formula>J55&lt;0</formula>
    </cfRule>
  </conditionalFormatting>
  <conditionalFormatting sqref="J56">
    <cfRule type="expression" dxfId="673" priority="1">
      <formula>J56&gt;0</formula>
    </cfRule>
    <cfRule type="expression" dxfId="67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5"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2" t="s">
        <v>78</v>
      </c>
      <c r="P17" s="892"/>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1" priority="67">
      <formula>F37&gt;0</formula>
    </cfRule>
    <cfRule type="expression" dxfId="670" priority="68">
      <formula>F37&lt;0</formula>
    </cfRule>
  </conditionalFormatting>
  <conditionalFormatting sqref="Q7">
    <cfRule type="expression" dxfId="669" priority="65">
      <formula>Q7&gt;0</formula>
    </cfRule>
    <cfRule type="expression" dxfId="668" priority="66">
      <formula>Q7&lt;0</formula>
    </cfRule>
  </conditionalFormatting>
  <conditionalFormatting sqref="Q8">
    <cfRule type="expression" dxfId="667" priority="63">
      <formula>Q8&gt;0</formula>
    </cfRule>
    <cfRule type="expression" dxfId="666" priority="64">
      <formula>Q8&lt;0</formula>
    </cfRule>
  </conditionalFormatting>
  <conditionalFormatting sqref="Q10">
    <cfRule type="expression" dxfId="665" priority="57">
      <formula>Q10&gt;0</formula>
    </cfRule>
    <cfRule type="expression" dxfId="664" priority="58">
      <formula>Q10&lt;0</formula>
    </cfRule>
  </conditionalFormatting>
  <conditionalFormatting sqref="H32:H36">
    <cfRule type="expression" dxfId="663" priority="37">
      <formula>H32&gt;0</formula>
    </cfRule>
    <cfRule type="expression" dxfId="662" priority="38">
      <formula>H32&lt;0</formula>
    </cfRule>
  </conditionalFormatting>
  <conditionalFormatting sqref="K32:K45">
    <cfRule type="expression" dxfId="661" priority="53">
      <formula>K32&gt;0</formula>
    </cfRule>
    <cfRule type="expression" dxfId="660" priority="54">
      <formula>K32&lt;0</formula>
    </cfRule>
  </conditionalFormatting>
  <conditionalFormatting sqref="L32:L40">
    <cfRule type="expression" dxfId="659" priority="51">
      <formula>L32&gt;0</formula>
    </cfRule>
    <cfRule type="expression" dxfId="658" priority="52">
      <formula>L32&lt;0</formula>
    </cfRule>
  </conditionalFormatting>
  <conditionalFormatting sqref="F117:F138">
    <cfRule type="expression" dxfId="657" priority="49">
      <formula>F117&gt;0</formula>
    </cfRule>
    <cfRule type="expression" dxfId="656" priority="50">
      <formula>F117&lt;0</formula>
    </cfRule>
  </conditionalFormatting>
  <conditionalFormatting sqref="H117:H138">
    <cfRule type="expression" dxfId="655" priority="47">
      <formula>H117&gt;0</formula>
    </cfRule>
    <cfRule type="expression" dxfId="654" priority="48">
      <formula>H117&lt;0</formula>
    </cfRule>
  </conditionalFormatting>
  <conditionalFormatting sqref="J117:J130">
    <cfRule type="expression" dxfId="653" priority="45">
      <formula>J117&gt;0</formula>
    </cfRule>
    <cfRule type="expression" dxfId="652" priority="46">
      <formula>J117&lt;0</formula>
    </cfRule>
  </conditionalFormatting>
  <conditionalFormatting sqref="K117:K130">
    <cfRule type="expression" dxfId="651" priority="43">
      <formula>K117&gt;0</formula>
    </cfRule>
    <cfRule type="expression" dxfId="650" priority="44">
      <formula>K117&lt;0</formula>
    </cfRule>
  </conditionalFormatting>
  <conditionalFormatting sqref="L117:L130">
    <cfRule type="expression" dxfId="649" priority="41">
      <formula>L117&gt;0</formula>
    </cfRule>
    <cfRule type="expression" dxfId="648" priority="42">
      <formula>L117&lt;0</formula>
    </cfRule>
  </conditionalFormatting>
  <conditionalFormatting sqref="F32:F36">
    <cfRule type="expression" dxfId="647" priority="39">
      <formula>F32&gt;0</formula>
    </cfRule>
    <cfRule type="expression" dxfId="646" priority="40">
      <formula>F32&lt;0</formula>
    </cfRule>
  </conditionalFormatting>
  <conditionalFormatting sqref="Q9">
    <cfRule type="expression" dxfId="645" priority="35">
      <formula>Q9&gt;0</formula>
    </cfRule>
    <cfRule type="expression" dxfId="644" priority="36">
      <formula>Q9&lt;0</formula>
    </cfRule>
  </conditionalFormatting>
  <conditionalFormatting sqref="H67:H69 F67:F69">
    <cfRule type="expression" dxfId="643" priority="33">
      <formula>F67&gt;0</formula>
    </cfRule>
    <cfRule type="expression" dxfId="642" priority="34">
      <formula>F67&lt;0</formula>
    </cfRule>
  </conditionalFormatting>
  <conditionalFormatting sqref="H70:H72 F70:F72">
    <cfRule type="expression" dxfId="641" priority="31">
      <formula>F70&gt;0</formula>
    </cfRule>
    <cfRule type="expression" dxfId="640" priority="32">
      <formula>F70&lt;0</formula>
    </cfRule>
  </conditionalFormatting>
  <conditionalFormatting sqref="F77 H77">
    <cfRule type="expression" dxfId="639" priority="27">
      <formula>F77&gt;0</formula>
    </cfRule>
    <cfRule type="expression" dxfId="638" priority="28">
      <formula>F77&lt;0</formula>
    </cfRule>
  </conditionalFormatting>
  <conditionalFormatting sqref="F74:F76 H74:H76">
    <cfRule type="expression" dxfId="637" priority="25">
      <formula>F74&gt;0</formula>
    </cfRule>
    <cfRule type="expression" dxfId="636" priority="26">
      <formula>F74&lt;0</formula>
    </cfRule>
  </conditionalFormatting>
  <conditionalFormatting sqref="H79:H81 F79:F81">
    <cfRule type="expression" dxfId="635" priority="23">
      <formula>F79&gt;0</formula>
    </cfRule>
    <cfRule type="expression" dxfId="634" priority="24">
      <formula>F79&lt;0</formula>
    </cfRule>
  </conditionalFormatting>
  <conditionalFormatting sqref="H82:H84 F82:F84">
    <cfRule type="expression" dxfId="633" priority="21">
      <formula>F82&gt;0</formula>
    </cfRule>
    <cfRule type="expression" dxfId="632" priority="22">
      <formula>F82&lt;0</formula>
    </cfRule>
  </conditionalFormatting>
  <conditionalFormatting sqref="H85:H87 F85:F87">
    <cfRule type="expression" dxfId="631" priority="19">
      <formula>F85&gt;0</formula>
    </cfRule>
    <cfRule type="expression" dxfId="630" priority="20">
      <formula>F85&lt;0</formula>
    </cfRule>
  </conditionalFormatting>
  <conditionalFormatting sqref="J37:J66 J73 J78">
    <cfRule type="expression" dxfId="629" priority="17">
      <formula>J37&gt;0</formula>
    </cfRule>
    <cfRule type="expression" dxfId="628" priority="18">
      <formula>J37&lt;0</formula>
    </cfRule>
  </conditionalFormatting>
  <conditionalFormatting sqref="J32:J36">
    <cfRule type="expression" dxfId="627" priority="15">
      <formula>J32&gt;0</formula>
    </cfRule>
    <cfRule type="expression" dxfId="626" priority="16">
      <formula>J32&lt;0</formula>
    </cfRule>
  </conditionalFormatting>
  <conditionalFormatting sqref="J67:J69">
    <cfRule type="expression" dxfId="625" priority="13">
      <formula>J67&gt;0</formula>
    </cfRule>
    <cfRule type="expression" dxfId="624" priority="14">
      <formula>J67&lt;0</formula>
    </cfRule>
  </conditionalFormatting>
  <conditionalFormatting sqref="J70:J72">
    <cfRule type="expression" dxfId="623" priority="11">
      <formula>J70&gt;0</formula>
    </cfRule>
    <cfRule type="expression" dxfId="622" priority="12">
      <formula>J70&lt;0</formula>
    </cfRule>
  </conditionalFormatting>
  <conditionalFormatting sqref="J77">
    <cfRule type="expression" dxfId="621" priority="9">
      <formula>J77&gt;0</formula>
    </cfRule>
    <cfRule type="expression" dxfId="620" priority="10">
      <formula>J77&lt;0</formula>
    </cfRule>
  </conditionalFormatting>
  <conditionalFormatting sqref="J74:J76">
    <cfRule type="expression" dxfId="619" priority="7">
      <formula>J74&gt;0</formula>
    </cfRule>
    <cfRule type="expression" dxfId="618" priority="8">
      <formula>J74&lt;0</formula>
    </cfRule>
  </conditionalFormatting>
  <conditionalFormatting sqref="J79:J81">
    <cfRule type="expression" dxfId="617" priority="5">
      <formula>J79&gt;0</formula>
    </cfRule>
    <cfRule type="expression" dxfId="616" priority="6">
      <formula>J79&lt;0</formula>
    </cfRule>
  </conditionalFormatting>
  <conditionalFormatting sqref="J82:J84">
    <cfRule type="expression" dxfId="615" priority="3">
      <formula>J82&gt;0</formula>
    </cfRule>
    <cfRule type="expression" dxfId="614" priority="4">
      <formula>J82&lt;0</formula>
    </cfRule>
  </conditionalFormatting>
  <conditionalFormatting sqref="J85:J87">
    <cfRule type="expression" dxfId="613" priority="1">
      <formula>J85&gt;0</formula>
    </cfRule>
    <cfRule type="expression" dxfId="61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2" t="s">
        <v>78</v>
      </c>
      <c r="P40" s="892"/>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1" priority="15">
      <formula>F25&gt;0</formula>
    </cfRule>
    <cfRule type="expression" dxfId="610" priority="16">
      <formula>F25&lt;0</formula>
    </cfRule>
  </conditionalFormatting>
  <conditionalFormatting sqref="F32:F70">
    <cfRule type="expression" dxfId="609" priority="11">
      <formula>F32&gt;0</formula>
    </cfRule>
    <cfRule type="expression" dxfId="608" priority="12">
      <formula>F32&lt;0</formula>
    </cfRule>
  </conditionalFormatting>
  <conditionalFormatting sqref="F32:F70">
    <cfRule type="expression" dxfId="607" priority="13">
      <formula>F32&gt;0</formula>
    </cfRule>
    <cfRule type="expression" dxfId="606" priority="14">
      <formula>F32&lt;0</formula>
    </cfRule>
  </conditionalFormatting>
  <conditionalFormatting sqref="H25 H30:H70">
    <cfRule type="expression" dxfId="605" priority="9">
      <formula>H25&gt;0</formula>
    </cfRule>
    <cfRule type="expression" dxfId="604" priority="10">
      <formula>H25&lt;0</formula>
    </cfRule>
  </conditionalFormatting>
  <conditionalFormatting sqref="F26:F29">
    <cfRule type="expression" dxfId="603" priority="7">
      <formula>F26&gt;0</formula>
    </cfRule>
    <cfRule type="expression" dxfId="602" priority="8">
      <formula>F26&lt;0</formula>
    </cfRule>
  </conditionalFormatting>
  <conditionalFormatting sqref="H26:H29">
    <cfRule type="expression" dxfId="601" priority="5">
      <formula>H26&gt;0</formula>
    </cfRule>
    <cfRule type="expression" dxfId="600" priority="6">
      <formula>H26&lt;0</formula>
    </cfRule>
  </conditionalFormatting>
  <conditionalFormatting sqref="Q7">
    <cfRule type="expression" dxfId="599" priority="3">
      <formula>Q7&gt;0</formula>
    </cfRule>
    <cfRule type="expression" dxfId="598" priority="4">
      <formula>Q7&lt;0</formula>
    </cfRule>
  </conditionalFormatting>
  <conditionalFormatting sqref="Q8">
    <cfRule type="expression" dxfId="597" priority="1">
      <formula>Q8&gt;0</formula>
    </cfRule>
    <cfRule type="expression" dxfId="5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2" t="s">
        <v>78</v>
      </c>
      <c r="P40" s="892"/>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5" priority="25">
      <formula>F34&gt;0</formula>
    </cfRule>
    <cfRule type="expression" dxfId="594" priority="26">
      <formula>F34&lt;0</formula>
    </cfRule>
  </conditionalFormatting>
  <conditionalFormatting sqref="H124:H131">
    <cfRule type="expression" dxfId="593" priority="23">
      <formula>H124&gt;0</formula>
    </cfRule>
    <cfRule type="expression" dxfId="592" priority="24">
      <formula>H124&lt;0</formula>
    </cfRule>
  </conditionalFormatting>
  <conditionalFormatting sqref="H132">
    <cfRule type="expression" dxfId="591" priority="21">
      <formula>H132&gt;0</formula>
    </cfRule>
    <cfRule type="expression" dxfId="590" priority="22">
      <formula>H132&lt;0</formula>
    </cfRule>
  </conditionalFormatting>
  <conditionalFormatting sqref="Q8">
    <cfRule type="expression" dxfId="589" priority="11">
      <formula>Q8&gt;0</formula>
    </cfRule>
    <cfRule type="expression" dxfId="588" priority="12">
      <formula>Q8&lt;0</formula>
    </cfRule>
  </conditionalFormatting>
  <conditionalFormatting sqref="Q7">
    <cfRule type="expression" dxfId="587" priority="13">
      <formula>Q7&gt;0</formula>
    </cfRule>
    <cfRule type="expression" dxfId="586" priority="14">
      <formula>Q7&lt;0</formula>
    </cfRule>
  </conditionalFormatting>
  <conditionalFormatting sqref="F36:F39">
    <cfRule type="expression" dxfId="585" priority="9">
      <formula>F36&gt;0</formula>
    </cfRule>
    <cfRule type="expression" dxfId="584" priority="10">
      <formula>F36&lt;0</formula>
    </cfRule>
  </conditionalFormatting>
  <conditionalFormatting sqref="H36:H39">
    <cfRule type="expression" dxfId="583" priority="7">
      <formula>H36&gt;0</formula>
    </cfRule>
    <cfRule type="expression" dxfId="582" priority="8">
      <formula>H36&lt;0</formula>
    </cfRule>
  </conditionalFormatting>
  <conditionalFormatting sqref="K65:K99">
    <cfRule type="expression" dxfId="581" priority="5">
      <formula>K65&gt;0</formula>
    </cfRule>
    <cfRule type="expression" dxfId="580" priority="6">
      <formula>K65&lt;0</formula>
    </cfRule>
  </conditionalFormatting>
  <conditionalFormatting sqref="K72">
    <cfRule type="expression" dxfId="579" priority="3">
      <formula>K72&gt;0</formula>
    </cfRule>
    <cfRule type="expression" dxfId="578" priority="4">
      <formula>K72&lt;0</formula>
    </cfRule>
  </conditionalFormatting>
  <conditionalFormatting sqref="M69">
    <cfRule type="expression" dxfId="577" priority="1">
      <formula>M69&gt;0</formula>
    </cfRule>
    <cfRule type="expression" dxfId="5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100</v>
      </c>
      <c r="T2" s="1"/>
    </row>
    <row r="3" spans="1:21" x14ac:dyDescent="0.25">
      <c r="A3" s="22" t="s">
        <v>71</v>
      </c>
      <c r="B3" s="890">
        <v>43740</v>
      </c>
      <c r="C3" s="4">
        <v>100</v>
      </c>
      <c r="D3" s="3">
        <v>32.28</v>
      </c>
      <c r="E3" s="3">
        <v>0</v>
      </c>
      <c r="F3" s="3">
        <f>C3*D3+E3</f>
        <v>3228</v>
      </c>
      <c r="G3" s="70"/>
      <c r="H3" s="159"/>
      <c r="I3" s="3"/>
      <c r="J3" s="3"/>
      <c r="K3" s="3"/>
      <c r="L3" s="4"/>
      <c r="M3" s="4"/>
      <c r="O3" s="11" t="s">
        <v>58</v>
      </c>
      <c r="Q3" s="176">
        <f>IF(Q2=0, Q4, (F18-K18-M18)/Q2)</f>
        <v>27.230799999999999</v>
      </c>
      <c r="T3" s="1"/>
    </row>
    <row r="4" spans="1:21" x14ac:dyDescent="0.25">
      <c r="B4" s="115"/>
      <c r="C4" s="4"/>
      <c r="D4" s="3"/>
      <c r="E4" s="3"/>
      <c r="F4" s="3"/>
      <c r="G4" s="70"/>
      <c r="H4" s="159"/>
      <c r="I4" s="3"/>
      <c r="J4" s="3"/>
      <c r="K4" s="3"/>
      <c r="L4" s="4"/>
      <c r="M4" s="4"/>
      <c r="O4" s="11" t="s">
        <v>66</v>
      </c>
      <c r="Q4" s="53">
        <v>36.47</v>
      </c>
      <c r="R4" s="420">
        <v>-5.4000000000000003E-3</v>
      </c>
      <c r="T4" s="688"/>
      <c r="U4" s="30"/>
    </row>
    <row r="5" spans="1:21" x14ac:dyDescent="0.25">
      <c r="B5" s="70"/>
      <c r="C5" s="4"/>
      <c r="D5" s="3"/>
      <c r="E5" s="3"/>
      <c r="F5" s="3"/>
      <c r="G5" s="70"/>
      <c r="H5" s="159"/>
      <c r="I5" s="3"/>
      <c r="J5" s="3"/>
      <c r="K5" s="3"/>
      <c r="L5" s="4"/>
      <c r="M5" s="4"/>
      <c r="O5" s="11" t="s">
        <v>67</v>
      </c>
      <c r="Q5" s="3">
        <f>Q4*Q2</f>
        <v>3647</v>
      </c>
    </row>
    <row r="6" spans="1:21" x14ac:dyDescent="0.25">
      <c r="B6" s="70"/>
      <c r="C6" s="4"/>
      <c r="D6" s="3"/>
      <c r="E6" s="3"/>
      <c r="F6" s="3"/>
      <c r="G6" s="70"/>
      <c r="H6" s="159"/>
      <c r="I6" s="3"/>
      <c r="J6" s="3"/>
      <c r="K6" s="3"/>
      <c r="L6" s="4"/>
      <c r="M6" s="4"/>
      <c r="O6" s="11" t="s">
        <v>64</v>
      </c>
      <c r="Q6" s="2">
        <f>Q3*Q2</f>
        <v>2723.08</v>
      </c>
    </row>
    <row r="7" spans="1:21" x14ac:dyDescent="0.25">
      <c r="B7" s="70"/>
      <c r="C7" s="4"/>
      <c r="D7" s="3"/>
      <c r="E7" s="3"/>
      <c r="F7" s="3"/>
      <c r="G7" s="70"/>
      <c r="H7" s="159"/>
      <c r="I7" s="3"/>
      <c r="J7" s="3"/>
      <c r="K7" s="3"/>
      <c r="L7" s="4"/>
      <c r="M7" s="4"/>
      <c r="O7" s="11" t="s">
        <v>177</v>
      </c>
      <c r="Q7" s="2">
        <f>Q10+Q8</f>
        <v>923.92000000000007</v>
      </c>
      <c r="R7" s="29">
        <v>43770</v>
      </c>
      <c r="T7" s="1"/>
    </row>
    <row r="8" spans="1:21" x14ac:dyDescent="0.25">
      <c r="B8" s="70"/>
      <c r="C8" s="4"/>
      <c r="D8" s="3"/>
      <c r="E8" s="3"/>
      <c r="F8" s="3"/>
      <c r="G8" s="70"/>
      <c r="H8" s="159"/>
      <c r="I8" s="3"/>
      <c r="J8" s="3"/>
      <c r="K8" s="3"/>
      <c r="L8" s="4"/>
      <c r="M8" s="4"/>
      <c r="O8" s="11" t="s">
        <v>179</v>
      </c>
      <c r="P8" s="33"/>
      <c r="Q8" s="2">
        <f>K18+M18-F18+Q2*Q4</f>
        <v>923.92000000000007</v>
      </c>
    </row>
    <row r="9" spans="1:21" x14ac:dyDescent="0.25">
      <c r="B9" s="4"/>
      <c r="C9" s="4"/>
      <c r="D9" s="3"/>
      <c r="E9" s="3"/>
      <c r="F9" s="3"/>
      <c r="G9" s="4"/>
      <c r="H9" s="159"/>
      <c r="I9" s="3"/>
      <c r="J9" s="3"/>
      <c r="K9" s="3"/>
      <c r="L9" s="4"/>
      <c r="M9" s="4"/>
      <c r="O9" s="11" t="s">
        <v>204</v>
      </c>
      <c r="Q9" s="132">
        <f>IF(Q2=0, 0, Q8/Q6)</f>
        <v>0.33929227198613338</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2.4129421442281328E-2</v>
      </c>
      <c r="R11">
        <f>0.88/4</f>
        <v>0.22</v>
      </c>
    </row>
    <row r="12" spans="1:21" x14ac:dyDescent="0.25">
      <c r="H12" s="68"/>
      <c r="O12" s="11" t="s">
        <v>921</v>
      </c>
      <c r="Q12" s="1" t="s">
        <v>1403</v>
      </c>
    </row>
    <row r="13" spans="1:21" x14ac:dyDescent="0.25">
      <c r="H13" s="68"/>
      <c r="O13" s="11" t="s">
        <v>947</v>
      </c>
      <c r="Q13" s="2">
        <f>Q4/4.4</f>
        <v>8.2886363636363622</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40.117000000000004</v>
      </c>
    </row>
    <row r="18" spans="1:16" x14ac:dyDescent="0.25">
      <c r="A18" s="31" t="s">
        <v>81</v>
      </c>
      <c r="B18" s="14"/>
      <c r="C18" s="14">
        <f>SUM(C2:C9)</f>
        <v>200</v>
      </c>
      <c r="D18" s="18"/>
      <c r="E18" s="18"/>
      <c r="F18" s="18">
        <f>SUM(F2:F9)</f>
        <v>6348</v>
      </c>
      <c r="G18" s="14"/>
      <c r="H18" s="69">
        <f>SUM(H2:H8)</f>
        <v>100</v>
      </c>
      <c r="I18" s="18"/>
      <c r="J18" s="18"/>
      <c r="K18" s="18">
        <f>SUM(K2:K8)</f>
        <v>3624.92</v>
      </c>
      <c r="L18" s="14"/>
      <c r="M18" s="18">
        <f>SUM(M2:M10)</f>
        <v>0</v>
      </c>
      <c r="O18" s="79">
        <v>1.0900000000000001</v>
      </c>
      <c r="P18" s="79">
        <f t="shared" ref="P18:P37" si="0">O18*$Q$4</f>
        <v>39.752299999999998</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39.387599999999999</v>
      </c>
    </row>
    <row r="20" spans="1:16" x14ac:dyDescent="0.25">
      <c r="O20" s="79">
        <v>1.07</v>
      </c>
      <c r="P20" s="79">
        <f t="shared" si="0"/>
        <v>39.0229</v>
      </c>
    </row>
    <row r="21" spans="1:16" x14ac:dyDescent="0.25">
      <c r="O21" s="79">
        <v>1.06</v>
      </c>
      <c r="P21" s="79">
        <f t="shared" si="0"/>
        <v>38.658200000000001</v>
      </c>
    </row>
    <row r="22" spans="1:16" x14ac:dyDescent="0.25">
      <c r="O22" s="79">
        <v>1.05</v>
      </c>
      <c r="P22" s="79">
        <f t="shared" si="0"/>
        <v>38.293500000000002</v>
      </c>
    </row>
    <row r="23" spans="1:16" x14ac:dyDescent="0.25">
      <c r="O23" s="79">
        <v>1.04</v>
      </c>
      <c r="P23" s="79">
        <f t="shared" si="0"/>
        <v>37.928800000000003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37.564099999999996</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37.199399999999997</v>
      </c>
    </row>
    <row r="26" spans="1:16" x14ac:dyDescent="0.25">
      <c r="B26" s="162">
        <v>43725</v>
      </c>
      <c r="C26" s="10">
        <v>0</v>
      </c>
      <c r="D26" s="39">
        <v>31.2</v>
      </c>
      <c r="E26" s="39">
        <v>36.25</v>
      </c>
      <c r="F26" s="39"/>
      <c r="G26" s="39"/>
      <c r="H26" s="177"/>
      <c r="I26" s="39"/>
      <c r="J26" s="39">
        <v>504.92</v>
      </c>
      <c r="K26" s="39"/>
      <c r="L26" s="39"/>
      <c r="O26" s="79">
        <v>1.01</v>
      </c>
      <c r="P26" s="79">
        <f t="shared" si="0"/>
        <v>36.834699999999998</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36.47</v>
      </c>
    </row>
    <row r="28" spans="1:16" x14ac:dyDescent="0.25">
      <c r="B28" s="162"/>
      <c r="C28" s="10"/>
      <c r="D28" s="39"/>
      <c r="E28" s="39"/>
      <c r="F28" s="39"/>
      <c r="G28" s="39"/>
      <c r="H28" s="177"/>
      <c r="I28" s="39"/>
      <c r="J28" s="39"/>
      <c r="K28" s="39"/>
      <c r="L28" s="39"/>
      <c r="O28" s="79">
        <v>0.99</v>
      </c>
      <c r="P28" s="79">
        <f t="shared" si="0"/>
        <v>36.1053</v>
      </c>
    </row>
    <row r="29" spans="1:16" x14ac:dyDescent="0.25">
      <c r="B29" s="162"/>
      <c r="C29" s="10"/>
      <c r="D29" s="39"/>
      <c r="E29" s="39"/>
      <c r="F29" s="39"/>
      <c r="G29" s="39"/>
      <c r="H29" s="177"/>
      <c r="I29" s="39"/>
      <c r="J29" s="39"/>
      <c r="K29" s="39"/>
      <c r="L29" s="39"/>
      <c r="O29" s="79">
        <v>0.98</v>
      </c>
      <c r="P29" s="79">
        <f t="shared" si="0"/>
        <v>35.740600000000001</v>
      </c>
    </row>
    <row r="30" spans="1:16" x14ac:dyDescent="0.25">
      <c r="B30" s="162"/>
      <c r="C30" s="10"/>
      <c r="D30" s="39"/>
      <c r="E30" s="39"/>
      <c r="F30" s="39"/>
      <c r="G30" s="39"/>
      <c r="H30" s="177"/>
      <c r="I30" s="39"/>
      <c r="J30" s="39"/>
      <c r="K30" s="39"/>
      <c r="L30" s="39"/>
      <c r="O30" s="79">
        <v>0.97</v>
      </c>
      <c r="P30" s="79">
        <f t="shared" si="0"/>
        <v>35.375900000000001</v>
      </c>
    </row>
    <row r="31" spans="1:16" x14ac:dyDescent="0.25">
      <c r="B31" s="162"/>
      <c r="C31" s="10"/>
      <c r="D31" s="39"/>
      <c r="E31" s="39"/>
      <c r="F31" s="39"/>
      <c r="G31" s="39"/>
      <c r="H31" s="177"/>
      <c r="I31" s="39"/>
      <c r="J31" s="39"/>
      <c r="K31" s="39"/>
      <c r="L31" s="39"/>
      <c r="O31" s="79">
        <v>0.96</v>
      </c>
      <c r="P31" s="79">
        <f t="shared" si="0"/>
        <v>35.011199999999995</v>
      </c>
    </row>
    <row r="32" spans="1:16" x14ac:dyDescent="0.25">
      <c r="B32" s="162"/>
      <c r="C32" s="10"/>
      <c r="D32" s="39"/>
      <c r="E32" s="39"/>
      <c r="F32" s="39"/>
      <c r="G32" s="39"/>
      <c r="H32" s="177"/>
      <c r="I32" s="39"/>
      <c r="J32" s="39"/>
      <c r="K32" s="39"/>
      <c r="L32" s="39"/>
      <c r="O32" s="79">
        <v>0.95</v>
      </c>
      <c r="P32" s="79">
        <f t="shared" si="0"/>
        <v>34.646499999999996</v>
      </c>
    </row>
    <row r="33" spans="2:17" x14ac:dyDescent="0.25">
      <c r="B33" s="162"/>
      <c r="C33" s="10"/>
      <c r="D33" s="39"/>
      <c r="E33" s="39"/>
      <c r="F33" s="39"/>
      <c r="G33" s="39"/>
      <c r="H33" s="177"/>
      <c r="I33" s="39"/>
      <c r="J33" s="39"/>
      <c r="K33" s="39"/>
      <c r="L33" s="39"/>
      <c r="O33" s="79">
        <v>0.94</v>
      </c>
      <c r="P33" s="79">
        <f t="shared" si="0"/>
        <v>34.281799999999997</v>
      </c>
    </row>
    <row r="34" spans="2:17" x14ac:dyDescent="0.25">
      <c r="B34" s="162"/>
      <c r="C34" s="10"/>
      <c r="D34" s="39"/>
      <c r="E34" s="39"/>
      <c r="F34" s="39"/>
      <c r="G34" s="39"/>
      <c r="H34" s="177"/>
      <c r="I34" s="39"/>
      <c r="J34" s="39"/>
      <c r="K34" s="39"/>
      <c r="L34" s="39"/>
      <c r="O34" s="79">
        <v>0.93</v>
      </c>
      <c r="P34" s="79">
        <f t="shared" si="0"/>
        <v>33.917099999999998</v>
      </c>
    </row>
    <row r="35" spans="2:17" x14ac:dyDescent="0.25">
      <c r="B35" s="162"/>
      <c r="C35" s="10"/>
      <c r="D35" s="39"/>
      <c r="E35" s="39"/>
      <c r="F35" s="39"/>
      <c r="G35" s="39"/>
      <c r="H35" s="177"/>
      <c r="I35" s="39"/>
      <c r="J35" s="39"/>
      <c r="K35" s="39"/>
      <c r="L35" s="39"/>
      <c r="O35" s="79">
        <v>0.92</v>
      </c>
      <c r="P35" s="79">
        <f t="shared" si="0"/>
        <v>33.552399999999999</v>
      </c>
    </row>
    <row r="36" spans="2:17" x14ac:dyDescent="0.25">
      <c r="B36" s="162"/>
      <c r="C36" s="10"/>
      <c r="D36" s="39"/>
      <c r="E36" s="39"/>
      <c r="F36" s="39"/>
      <c r="G36" s="39"/>
      <c r="H36" s="177"/>
      <c r="I36" s="39"/>
      <c r="J36" s="39"/>
      <c r="K36" s="39"/>
      <c r="L36" s="39"/>
      <c r="O36" s="79">
        <v>0.91</v>
      </c>
      <c r="P36" s="79">
        <f t="shared" si="0"/>
        <v>33.1877</v>
      </c>
    </row>
    <row r="37" spans="2:17" x14ac:dyDescent="0.25">
      <c r="B37" s="162"/>
      <c r="C37" s="10"/>
      <c r="D37" s="39"/>
      <c r="E37" s="39"/>
      <c r="F37" s="39"/>
      <c r="G37" s="39"/>
      <c r="H37" s="177"/>
      <c r="I37" s="39"/>
      <c r="J37" s="39"/>
      <c r="K37" s="39"/>
      <c r="L37" s="39"/>
      <c r="O37" s="79">
        <v>0.9</v>
      </c>
      <c r="P37" s="79">
        <f t="shared" si="0"/>
        <v>32.823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5" priority="47">
      <formula>F54&gt;0</formula>
    </cfRule>
    <cfRule type="expression" dxfId="574" priority="48">
      <formula>F54&lt;0</formula>
    </cfRule>
  </conditionalFormatting>
  <conditionalFormatting sqref="Q7">
    <cfRule type="expression" dxfId="573" priority="45">
      <formula>Q7&gt;0</formula>
    </cfRule>
    <cfRule type="expression" dxfId="572" priority="46">
      <formula>Q7&lt;0</formula>
    </cfRule>
  </conditionalFormatting>
  <conditionalFormatting sqref="Q8">
    <cfRule type="expression" dxfId="571" priority="43">
      <formula>Q8&gt;0</formula>
    </cfRule>
    <cfRule type="expression" dxfId="570" priority="44">
      <formula>Q8&lt;0</formula>
    </cfRule>
  </conditionalFormatting>
  <conditionalFormatting sqref="F33:F36 F38:F53">
    <cfRule type="expression" dxfId="569" priority="41">
      <formula>F33&gt;0</formula>
    </cfRule>
    <cfRule type="expression" dxfId="568" priority="42">
      <formula>F33&lt;0</formula>
    </cfRule>
  </conditionalFormatting>
  <conditionalFormatting sqref="H33:H36 H38:H53">
    <cfRule type="expression" dxfId="567" priority="39">
      <formula>H33&gt;0</formula>
    </cfRule>
    <cfRule type="expression" dxfId="566" priority="40">
      <formula>H33&lt;0</formula>
    </cfRule>
  </conditionalFormatting>
  <conditionalFormatting sqref="Q10">
    <cfRule type="expression" dxfId="565" priority="37">
      <formula>Q10&gt;0</formula>
    </cfRule>
    <cfRule type="expression" dxfId="564" priority="38">
      <formula>Q10&lt;0</formula>
    </cfRule>
  </conditionalFormatting>
  <conditionalFormatting sqref="J25:J37">
    <cfRule type="expression" dxfId="563" priority="35">
      <formula>J25&gt;0</formula>
    </cfRule>
    <cfRule type="expression" dxfId="562" priority="36">
      <formula>J25&lt;0</formula>
    </cfRule>
  </conditionalFormatting>
  <conditionalFormatting sqref="K25:K38">
    <cfRule type="expression" dxfId="561" priority="33">
      <formula>K25&gt;0</formula>
    </cfRule>
    <cfRule type="expression" dxfId="560" priority="34">
      <formula>K25&lt;0</formula>
    </cfRule>
  </conditionalFormatting>
  <conditionalFormatting sqref="L25">
    <cfRule type="expression" dxfId="559" priority="31">
      <formula>L25&gt;0</formula>
    </cfRule>
    <cfRule type="expression" dxfId="558" priority="32">
      <formula>L25&lt;0</formula>
    </cfRule>
  </conditionalFormatting>
  <conditionalFormatting sqref="F89:F110">
    <cfRule type="expression" dxfId="557" priority="29">
      <formula>F89&gt;0</formula>
    </cfRule>
    <cfRule type="expression" dxfId="556" priority="30">
      <formula>F89&lt;0</formula>
    </cfRule>
  </conditionalFormatting>
  <conditionalFormatting sqref="H89:H110">
    <cfRule type="expression" dxfId="555" priority="27">
      <formula>H89&gt;0</formula>
    </cfRule>
    <cfRule type="expression" dxfId="554" priority="28">
      <formula>H89&lt;0</formula>
    </cfRule>
  </conditionalFormatting>
  <conditionalFormatting sqref="J89:J102">
    <cfRule type="expression" dxfId="553" priority="25">
      <formula>J89&gt;0</formula>
    </cfRule>
    <cfRule type="expression" dxfId="552" priority="26">
      <formula>J89&lt;0</formula>
    </cfRule>
  </conditionalFormatting>
  <conditionalFormatting sqref="K89:K102">
    <cfRule type="expression" dxfId="551" priority="23">
      <formula>K89&gt;0</formula>
    </cfRule>
    <cfRule type="expression" dxfId="550" priority="24">
      <formula>K89&lt;0</formula>
    </cfRule>
  </conditionalFormatting>
  <conditionalFormatting sqref="L89:L102">
    <cfRule type="expression" dxfId="549" priority="21">
      <formula>L89&gt;0</formula>
    </cfRule>
    <cfRule type="expression" dxfId="548" priority="22">
      <formula>L89&lt;0</formula>
    </cfRule>
  </conditionalFormatting>
  <conditionalFormatting sqref="F29:F32">
    <cfRule type="expression" dxfId="547" priority="19">
      <formula>F29&gt;0</formula>
    </cfRule>
    <cfRule type="expression" dxfId="546" priority="20">
      <formula>F29&lt;0</formula>
    </cfRule>
  </conditionalFormatting>
  <conditionalFormatting sqref="H29:H32">
    <cfRule type="expression" dxfId="545" priority="17">
      <formula>H29&gt;0</formula>
    </cfRule>
    <cfRule type="expression" dxfId="544" priority="18">
      <formula>H29&lt;0</formula>
    </cfRule>
  </conditionalFormatting>
  <conditionalFormatting sqref="F37">
    <cfRule type="expression" dxfId="543" priority="15">
      <formula>F37&gt;0</formula>
    </cfRule>
    <cfRule type="expression" dxfId="542" priority="16">
      <formula>F37&lt;0</formula>
    </cfRule>
  </conditionalFormatting>
  <conditionalFormatting sqref="H37">
    <cfRule type="expression" dxfId="541" priority="13">
      <formula>H37&gt;0</formula>
    </cfRule>
    <cfRule type="expression" dxfId="540" priority="14">
      <formula>H37&lt;0</formula>
    </cfRule>
  </conditionalFormatting>
  <conditionalFormatting sqref="J49">
    <cfRule type="expression" dxfId="539" priority="11">
      <formula>J49&gt;0</formula>
    </cfRule>
    <cfRule type="expression" dxfId="538" priority="12">
      <formula>J49&lt;0</formula>
    </cfRule>
  </conditionalFormatting>
  <conditionalFormatting sqref="J38:J48">
    <cfRule type="expression" dxfId="537" priority="9">
      <formula>J38&gt;0</formula>
    </cfRule>
    <cfRule type="expression" dxfId="536" priority="10">
      <formula>J38&lt;0</formula>
    </cfRule>
  </conditionalFormatting>
  <conditionalFormatting sqref="F25:F26 F28">
    <cfRule type="expression" dxfId="535" priority="7">
      <formula>F25&gt;0</formula>
    </cfRule>
    <cfRule type="expression" dxfId="534" priority="8">
      <formula>F25&lt;0</formula>
    </cfRule>
  </conditionalFormatting>
  <conditionalFormatting sqref="H25:H26 H28">
    <cfRule type="expression" dxfId="533" priority="5">
      <formula>H25&gt;0</formula>
    </cfRule>
    <cfRule type="expression" dxfId="532" priority="6">
      <formula>H25&lt;0</formula>
    </cfRule>
  </conditionalFormatting>
  <conditionalFormatting sqref="F27">
    <cfRule type="expression" dxfId="531" priority="3">
      <formula>F27&gt;0</formula>
    </cfRule>
    <cfRule type="expression" dxfId="530" priority="4">
      <formula>F27&lt;0</formula>
    </cfRule>
  </conditionalFormatting>
  <conditionalFormatting sqref="H27">
    <cfRule type="expression" dxfId="529" priority="1">
      <formula>H27&gt;0</formula>
    </cfRule>
    <cfRule type="expression" dxfId="528"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4"/>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11.281380000000011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8.0299999999999994</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20075</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28203.450000000026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-7843.4800000000214</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-8128.4500000000262</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-0.28820764835507778</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M103</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6" t="s">
        <v>1396</v>
      </c>
      <c r="B13" s="363">
        <v>43452</v>
      </c>
      <c r="C13" s="4">
        <v>200</v>
      </c>
      <c r="D13" s="3">
        <v>17.2</v>
      </c>
      <c r="E13" s="3">
        <v>0</v>
      </c>
      <c r="F13" s="3">
        <f t="shared" si="0"/>
        <v>3440</v>
      </c>
      <c r="G13" s="363">
        <v>43633</v>
      </c>
      <c r="H13" s="159">
        <v>1000</v>
      </c>
      <c r="I13" s="2">
        <v>8.27</v>
      </c>
      <c r="J13" s="2">
        <v>0.17</v>
      </c>
      <c r="K13" s="2">
        <f t="shared" si="1"/>
        <v>8269.83</v>
      </c>
      <c r="O13" s="11" t="s">
        <v>947</v>
      </c>
      <c r="Q13" s="2">
        <f>Q4/2.45</f>
        <v>3.2775510204081626</v>
      </c>
      <c r="U13" t="s">
        <v>1023</v>
      </c>
    </row>
    <row r="14" spans="1:29" x14ac:dyDescent="0.25">
      <c r="A14" s="896"/>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6"/>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6"/>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6"/>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8.8330000000000002</v>
      </c>
      <c r="T17" s="1">
        <v>43235</v>
      </c>
      <c r="U17" t="s">
        <v>1051</v>
      </c>
    </row>
    <row r="18" spans="1:21" x14ac:dyDescent="0.25">
      <c r="A18" s="896"/>
      <c r="B18" s="363">
        <v>43608</v>
      </c>
      <c r="C18" s="4">
        <v>400</v>
      </c>
      <c r="D18" s="3">
        <v>11.1</v>
      </c>
      <c r="E18" s="3">
        <v>0</v>
      </c>
      <c r="F18" s="3">
        <f t="shared" si="0"/>
        <v>4440</v>
      </c>
      <c r="H18" s="159"/>
      <c r="I18" s="3"/>
      <c r="J18" s="3"/>
      <c r="K18" s="3"/>
      <c r="O18" s="79">
        <v>1.0900000000000001</v>
      </c>
      <c r="P18" s="79">
        <f t="shared" ref="P18:P37" si="2">O18*$Q$4</f>
        <v>8.7527000000000008</v>
      </c>
      <c r="U18" t="s">
        <v>1052</v>
      </c>
    </row>
    <row r="19" spans="1:21" x14ac:dyDescent="0.25">
      <c r="A19" s="896"/>
      <c r="B19" s="363">
        <v>43613</v>
      </c>
      <c r="C19" s="4">
        <v>400</v>
      </c>
      <c r="D19" s="3">
        <v>9.32</v>
      </c>
      <c r="E19" s="3">
        <v>0</v>
      </c>
      <c r="F19" s="3">
        <f t="shared" si="0"/>
        <v>3728</v>
      </c>
      <c r="O19" s="79">
        <v>1.08</v>
      </c>
      <c r="P19" s="79">
        <f t="shared" si="2"/>
        <v>8.6723999999999997</v>
      </c>
    </row>
    <row r="20" spans="1:21" x14ac:dyDescent="0.25">
      <c r="A20" t="s">
        <v>942</v>
      </c>
      <c r="B20" s="363">
        <v>43628</v>
      </c>
      <c r="C20" s="7">
        <v>600</v>
      </c>
      <c r="D20" s="43">
        <v>8.2799999999999994</v>
      </c>
      <c r="E20" s="43">
        <v>0</v>
      </c>
      <c r="F20" s="43">
        <f t="shared" si="0"/>
        <v>4968</v>
      </c>
      <c r="O20" s="79">
        <v>1.07</v>
      </c>
      <c r="P20" s="79">
        <f t="shared" si="2"/>
        <v>8.5921000000000003</v>
      </c>
    </row>
    <row r="21" spans="1:21" x14ac:dyDescent="0.25">
      <c r="A21" t="s">
        <v>942</v>
      </c>
      <c r="B21" s="363">
        <v>43628</v>
      </c>
      <c r="C21" s="7">
        <v>800</v>
      </c>
      <c r="D21" s="43">
        <v>8.2799999999999994</v>
      </c>
      <c r="E21" s="43">
        <v>0</v>
      </c>
      <c r="F21" s="43">
        <f t="shared" ref="F21" si="3">C21*D21+E21</f>
        <v>6623.9999999999991</v>
      </c>
      <c r="O21" s="79">
        <v>1.06</v>
      </c>
      <c r="P21" s="79">
        <f t="shared" si="2"/>
        <v>8.5117999999999991</v>
      </c>
      <c r="T21" s="688">
        <v>43314</v>
      </c>
      <c r="U21" t="s">
        <v>1196</v>
      </c>
    </row>
    <row r="22" spans="1:21" x14ac:dyDescent="0.25">
      <c r="B22" s="363">
        <v>43628</v>
      </c>
      <c r="C22" s="7">
        <v>1400</v>
      </c>
      <c r="D22" s="43">
        <v>8.2799999999999994</v>
      </c>
      <c r="E22" s="43">
        <v>0</v>
      </c>
      <c r="F22" s="43">
        <f t="shared" ref="F22:F28" si="4">C22*D22+E22</f>
        <v>11592</v>
      </c>
      <c r="O22" s="79">
        <v>1.05</v>
      </c>
      <c r="P22" s="79">
        <f t="shared" si="2"/>
        <v>8.4314999999999998</v>
      </c>
    </row>
    <row r="23" spans="1:21" x14ac:dyDescent="0.25">
      <c r="B23" s="363">
        <v>43631</v>
      </c>
      <c r="C23" s="4">
        <v>200</v>
      </c>
      <c r="D23" s="2">
        <v>8.23</v>
      </c>
      <c r="E23" s="2">
        <v>0</v>
      </c>
      <c r="F23" s="2">
        <f t="shared" si="4"/>
        <v>1646</v>
      </c>
      <c r="O23" s="79">
        <v>1.04</v>
      </c>
      <c r="P23" s="79">
        <f t="shared" si="2"/>
        <v>8.3512000000000004</v>
      </c>
      <c r="T23" s="1">
        <v>43358</v>
      </c>
      <c r="U23" t="s">
        <v>1267</v>
      </c>
    </row>
    <row r="24" spans="1:21" x14ac:dyDescent="0.25">
      <c r="B24" s="363">
        <v>43636</v>
      </c>
      <c r="C24" s="7">
        <v>400</v>
      </c>
      <c r="D24" s="43">
        <v>8.1</v>
      </c>
      <c r="E24" s="43">
        <v>0</v>
      </c>
      <c r="F24" s="43">
        <f t="shared" si="4"/>
        <v>3240</v>
      </c>
      <c r="O24" s="79">
        <v>1.03</v>
      </c>
      <c r="P24" s="79">
        <f t="shared" si="2"/>
        <v>8.2708999999999993</v>
      </c>
    </row>
    <row r="25" spans="1:21" x14ac:dyDescent="0.25">
      <c r="B25" s="363">
        <v>43683</v>
      </c>
      <c r="C25" s="7">
        <v>500</v>
      </c>
      <c r="D25" s="43">
        <v>7.45</v>
      </c>
      <c r="E25" s="43">
        <v>0</v>
      </c>
      <c r="F25" s="43">
        <f t="shared" si="4"/>
        <v>3725</v>
      </c>
      <c r="O25" s="79">
        <v>1.02</v>
      </c>
      <c r="P25" s="79">
        <f t="shared" si="2"/>
        <v>8.1905999999999999</v>
      </c>
    </row>
    <row r="26" spans="1:21" x14ac:dyDescent="0.25">
      <c r="B26" s="70">
        <v>43692</v>
      </c>
      <c r="C26" s="7">
        <v>1500</v>
      </c>
      <c r="D26" s="43">
        <v>6.08</v>
      </c>
      <c r="E26" s="43">
        <v>0</v>
      </c>
      <c r="F26" s="43">
        <f t="shared" si="4"/>
        <v>9120</v>
      </c>
      <c r="O26" s="79">
        <v>1.01</v>
      </c>
      <c r="P26" s="79">
        <f t="shared" si="2"/>
        <v>8.1102999999999987</v>
      </c>
    </row>
    <row r="27" spans="1:21" x14ac:dyDescent="0.25">
      <c r="B27" s="70">
        <v>43734</v>
      </c>
      <c r="C27" s="7">
        <v>500</v>
      </c>
      <c r="D27" s="43">
        <v>6.56</v>
      </c>
      <c r="E27" s="43">
        <v>0</v>
      </c>
      <c r="F27" s="43">
        <f t="shared" si="4"/>
        <v>3280</v>
      </c>
      <c r="O27" s="79">
        <v>1</v>
      </c>
      <c r="P27" s="79">
        <f t="shared" si="2"/>
        <v>8.0299999999999994</v>
      </c>
    </row>
    <row r="28" spans="1:21" x14ac:dyDescent="0.25">
      <c r="B28" s="399">
        <v>43761</v>
      </c>
      <c r="C28" s="4">
        <v>500</v>
      </c>
      <c r="D28" s="3">
        <v>7.72</v>
      </c>
      <c r="E28" s="3">
        <v>0</v>
      </c>
      <c r="F28" s="3">
        <f t="shared" si="4"/>
        <v>3860</v>
      </c>
      <c r="O28" s="79">
        <v>0.99</v>
      </c>
      <c r="P28" s="79">
        <f t="shared" si="2"/>
        <v>7.9496999999999991</v>
      </c>
    </row>
    <row r="29" spans="1:21" x14ac:dyDescent="0.25">
      <c r="O29" s="79">
        <v>0.98</v>
      </c>
      <c r="P29" s="79">
        <f t="shared" si="2"/>
        <v>7.8693999999999988</v>
      </c>
    </row>
    <row r="30" spans="1:21" x14ac:dyDescent="0.25">
      <c r="C30" s="4"/>
      <c r="D30" s="3"/>
      <c r="E30" s="3"/>
      <c r="F30" s="3"/>
      <c r="O30" s="79">
        <v>0.97</v>
      </c>
      <c r="P30" s="79">
        <f t="shared" si="2"/>
        <v>7.7890999999999995</v>
      </c>
    </row>
    <row r="31" spans="1:21" x14ac:dyDescent="0.25">
      <c r="O31" s="79">
        <v>0.96</v>
      </c>
      <c r="P31" s="79">
        <f t="shared" si="2"/>
        <v>7.7087999999999992</v>
      </c>
    </row>
    <row r="32" spans="1:21" x14ac:dyDescent="0.25">
      <c r="C32" s="4"/>
      <c r="D32" s="3"/>
      <c r="E32" s="3"/>
      <c r="F32" s="3"/>
      <c r="O32" s="79">
        <v>0.95</v>
      </c>
      <c r="P32" s="79">
        <f t="shared" si="2"/>
        <v>7.6284999999999989</v>
      </c>
    </row>
    <row r="33" spans="1:18" x14ac:dyDescent="0.25">
      <c r="O33" s="79">
        <v>0.94</v>
      </c>
      <c r="P33" s="79">
        <f t="shared" si="2"/>
        <v>7.5481999999999987</v>
      </c>
    </row>
    <row r="34" spans="1:18" x14ac:dyDescent="0.25">
      <c r="A34" s="31" t="s">
        <v>81</v>
      </c>
      <c r="B34" s="14"/>
      <c r="C34" s="14">
        <f>SUM(C2:C33)</f>
        <v>10400</v>
      </c>
      <c r="D34" s="18"/>
      <c r="E34" s="18"/>
      <c r="F34" s="18">
        <f>SUM(F2:F33)</f>
        <v>112940</v>
      </c>
      <c r="G34" s="14"/>
      <c r="H34" s="69">
        <f>SUM(H2:H18)</f>
        <v>7900</v>
      </c>
      <c r="I34" s="18"/>
      <c r="J34" s="18"/>
      <c r="K34" s="18">
        <f>SUM(K2:K33)</f>
        <v>84736.549999999974</v>
      </c>
      <c r="L34" s="14"/>
      <c r="M34" s="18">
        <f>SUM(M2:M33)</f>
        <v>0</v>
      </c>
      <c r="O34" s="79">
        <v>0.93</v>
      </c>
      <c r="P34" s="79">
        <f t="shared" si="2"/>
        <v>7.4679000000000002</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7.3875999999999999</v>
      </c>
    </row>
    <row r="36" spans="1:18" x14ac:dyDescent="0.25">
      <c r="O36" s="79">
        <v>0.91</v>
      </c>
      <c r="P36" s="79">
        <f t="shared" si="2"/>
        <v>7.3072999999999997</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7.2269999999999994</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v>1500</v>
      </c>
      <c r="B96" s="162">
        <v>43761</v>
      </c>
      <c r="C96" s="10">
        <v>2500</v>
      </c>
      <c r="D96" s="39">
        <v>11.2814</v>
      </c>
      <c r="E96" s="39">
        <v>7.93</v>
      </c>
      <c r="F96" s="39">
        <f t="shared" ref="F96" si="32">C96*(E96-D96)</f>
        <v>-8378.5</v>
      </c>
      <c r="G96" s="39">
        <f t="shared" ref="G96" si="33">D96*C96</f>
        <v>28203.5</v>
      </c>
      <c r="H96" s="178">
        <f t="shared" ref="H96" si="34">(E96-D96)/D96</f>
        <v>-0.297073058308366</v>
      </c>
      <c r="I96" s="178" t="s">
        <v>1248</v>
      </c>
      <c r="J96" s="771">
        <f t="shared" ref="J96" si="35">F96+$Q$10</f>
        <v>-8093.5299999999952</v>
      </c>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99" spans="1:13" x14ac:dyDescent="0.25">
      <c r="A99" s="10"/>
      <c r="B99" s="10"/>
      <c r="C99" s="10"/>
      <c r="D99" s="39"/>
      <c r="E99" s="39"/>
      <c r="F99" s="39"/>
      <c r="G99" s="39"/>
      <c r="H99" s="178"/>
      <c r="I99" s="178"/>
      <c r="J99" s="771"/>
      <c r="K99" s="178"/>
      <c r="L99" s="178"/>
    </row>
    <row r="100" spans="1:13" x14ac:dyDescent="0.25">
      <c r="A100" s="10"/>
      <c r="B100" s="10"/>
      <c r="C100" s="10"/>
      <c r="D100" s="39"/>
      <c r="E100" s="39"/>
      <c r="F100" s="39"/>
      <c r="G100" s="39"/>
      <c r="H100" s="178"/>
      <c r="I100" s="178"/>
      <c r="J100" s="771"/>
      <c r="K100" s="178"/>
      <c r="L100" s="39"/>
    </row>
    <row r="101" spans="1:13" x14ac:dyDescent="0.25">
      <c r="A101" s="10"/>
      <c r="B101" s="10"/>
      <c r="C101" s="10"/>
      <c r="D101" s="39"/>
      <c r="E101" s="39"/>
      <c r="F101" s="39"/>
      <c r="G101" s="39"/>
      <c r="H101" s="178"/>
      <c r="I101" s="178"/>
      <c r="J101" s="771"/>
      <c r="K101" s="178"/>
      <c r="L101" s="178"/>
    </row>
    <row r="103" spans="1:13" x14ac:dyDescent="0.25">
      <c r="L103" t="s">
        <v>205</v>
      </c>
      <c r="M103" s="2">
        <f>M122+K122-F122</f>
        <v>284.9700000000048</v>
      </c>
    </row>
    <row r="104" spans="1:13" x14ac:dyDescent="0.25">
      <c r="A104" s="299" t="s">
        <v>1</v>
      </c>
      <c r="B104" s="299" t="s">
        <v>2</v>
      </c>
      <c r="C104" s="299" t="s">
        <v>4</v>
      </c>
      <c r="D104" s="301" t="s">
        <v>5</v>
      </c>
      <c r="E104" s="301" t="s">
        <v>94</v>
      </c>
      <c r="F104" s="301" t="s">
        <v>60</v>
      </c>
      <c r="G104" s="299" t="s">
        <v>3</v>
      </c>
      <c r="H104" s="299" t="s">
        <v>6</v>
      </c>
      <c r="I104" s="301" t="s">
        <v>7</v>
      </c>
      <c r="J104" s="301" t="s">
        <v>95</v>
      </c>
      <c r="K104" s="301" t="s">
        <v>61</v>
      </c>
      <c r="L104" s="299" t="s">
        <v>77</v>
      </c>
      <c r="M104" s="299" t="s">
        <v>38</v>
      </c>
    </row>
    <row r="105" spans="1:13" x14ac:dyDescent="0.25">
      <c r="A105" s="302" t="s">
        <v>321</v>
      </c>
      <c r="B105" s="363">
        <v>42746</v>
      </c>
      <c r="C105" s="7">
        <v>80</v>
      </c>
      <c r="D105" s="43">
        <v>34.020000000000003</v>
      </c>
      <c r="E105" s="43">
        <v>0</v>
      </c>
      <c r="F105" s="43">
        <f t="shared" ref="F105:F113" si="36">C105*D105+E105</f>
        <v>2721.6000000000004</v>
      </c>
      <c r="G105" s="363">
        <v>42760</v>
      </c>
      <c r="H105" s="78">
        <v>80</v>
      </c>
      <c r="I105" s="43">
        <v>33.68</v>
      </c>
      <c r="J105" s="43">
        <v>0.06</v>
      </c>
      <c r="K105" s="43">
        <f t="shared" ref="K105:K113" si="37">H105*I105-J105</f>
        <v>2694.34</v>
      </c>
      <c r="L105" s="70">
        <v>42908</v>
      </c>
      <c r="M105" s="43">
        <v>54.4</v>
      </c>
    </row>
    <row r="106" spans="1:13" x14ac:dyDescent="0.25">
      <c r="A106" s="303" t="s">
        <v>71</v>
      </c>
      <c r="B106" s="363">
        <v>42758</v>
      </c>
      <c r="C106" s="7">
        <v>40</v>
      </c>
      <c r="D106" s="43">
        <v>32.28</v>
      </c>
      <c r="E106" s="43">
        <v>0</v>
      </c>
      <c r="F106" s="43">
        <f t="shared" si="36"/>
        <v>1291.2</v>
      </c>
      <c r="G106" s="363">
        <v>42766</v>
      </c>
      <c r="H106" s="78">
        <v>40</v>
      </c>
      <c r="I106" s="43">
        <v>31.8</v>
      </c>
      <c r="J106" s="43">
        <v>0.03</v>
      </c>
      <c r="K106" s="43">
        <f t="shared" si="37"/>
        <v>1271.97</v>
      </c>
      <c r="L106" s="70">
        <v>42908</v>
      </c>
      <c r="M106" s="43">
        <v>-8.16</v>
      </c>
    </row>
    <row r="107" spans="1:13" x14ac:dyDescent="0.25">
      <c r="A107" s="293"/>
      <c r="B107" s="363">
        <v>42843</v>
      </c>
      <c r="C107" s="7">
        <v>80</v>
      </c>
      <c r="D107" s="43">
        <v>31.08</v>
      </c>
      <c r="E107" s="43">
        <v>0</v>
      </c>
      <c r="F107" s="43">
        <f t="shared" si="36"/>
        <v>2486.3999999999996</v>
      </c>
      <c r="G107" s="363">
        <v>42901</v>
      </c>
      <c r="H107" s="78">
        <v>80</v>
      </c>
      <c r="I107" s="43">
        <v>31.3</v>
      </c>
      <c r="J107" s="43">
        <v>0.05</v>
      </c>
      <c r="K107" s="43">
        <f t="shared" si="37"/>
        <v>2503.9499999999998</v>
      </c>
      <c r="L107" s="70">
        <v>42992</v>
      </c>
      <c r="M107" s="43">
        <v>15.3</v>
      </c>
    </row>
    <row r="108" spans="1:13" x14ac:dyDescent="0.25">
      <c r="A108" s="293"/>
      <c r="B108" s="363">
        <v>42873</v>
      </c>
      <c r="C108" s="7">
        <v>80</v>
      </c>
      <c r="D108" s="43">
        <v>29.68</v>
      </c>
      <c r="E108" s="43">
        <v>0</v>
      </c>
      <c r="F108" s="43">
        <f t="shared" si="36"/>
        <v>2374.4</v>
      </c>
      <c r="G108" s="363">
        <v>42989</v>
      </c>
      <c r="H108" s="78">
        <v>100</v>
      </c>
      <c r="I108" s="43">
        <v>18.559999999999999</v>
      </c>
      <c r="J108" s="43">
        <v>0.04</v>
      </c>
      <c r="K108" s="43">
        <f t="shared" si="37"/>
        <v>1855.9599999999998</v>
      </c>
      <c r="L108" s="70">
        <v>42992</v>
      </c>
      <c r="M108" s="43">
        <v>-2.2999999999999998</v>
      </c>
    </row>
    <row r="109" spans="1:13" x14ac:dyDescent="0.25">
      <c r="A109" s="293"/>
      <c r="B109" s="363">
        <v>42957</v>
      </c>
      <c r="C109" s="7">
        <v>100</v>
      </c>
      <c r="D109" s="43">
        <v>17.28</v>
      </c>
      <c r="E109" s="43">
        <v>0</v>
      </c>
      <c r="F109" s="43">
        <f t="shared" si="36"/>
        <v>1728</v>
      </c>
      <c r="G109" s="363">
        <v>43010</v>
      </c>
      <c r="H109" s="78">
        <v>80</v>
      </c>
      <c r="I109" s="43">
        <v>18.68</v>
      </c>
      <c r="J109" s="43">
        <v>0.03</v>
      </c>
      <c r="K109" s="43">
        <f t="shared" si="37"/>
        <v>1494.3700000000001</v>
      </c>
      <c r="L109" s="70">
        <v>43082</v>
      </c>
      <c r="M109" s="7">
        <f>23.8-3.57</f>
        <v>20.23</v>
      </c>
    </row>
    <row r="110" spans="1:13" x14ac:dyDescent="0.25">
      <c r="A110" s="293"/>
      <c r="B110" s="363">
        <v>42996</v>
      </c>
      <c r="C110" s="7">
        <v>100</v>
      </c>
      <c r="D110" s="43">
        <v>17.68</v>
      </c>
      <c r="E110" s="43">
        <v>0</v>
      </c>
      <c r="F110" s="43">
        <f t="shared" si="36"/>
        <v>1768</v>
      </c>
      <c r="G110" s="363">
        <v>43045</v>
      </c>
      <c r="H110" s="78">
        <v>200</v>
      </c>
      <c r="I110" s="43">
        <v>12.08</v>
      </c>
      <c r="J110" s="43">
        <v>0.06</v>
      </c>
      <c r="K110" s="43">
        <f t="shared" si="37"/>
        <v>2415.94</v>
      </c>
      <c r="L110" s="4"/>
      <c r="M110" s="4"/>
    </row>
    <row r="111" spans="1:13" x14ac:dyDescent="0.25">
      <c r="A111" s="293"/>
      <c r="B111" s="363">
        <v>43011</v>
      </c>
      <c r="C111" s="7">
        <v>80</v>
      </c>
      <c r="D111" s="43">
        <v>17.95</v>
      </c>
      <c r="E111" s="43">
        <v>0</v>
      </c>
      <c r="F111" s="43">
        <f t="shared" si="36"/>
        <v>1436</v>
      </c>
      <c r="G111" s="363">
        <v>43070</v>
      </c>
      <c r="H111" s="78">
        <v>80</v>
      </c>
      <c r="I111" s="43">
        <v>15.27</v>
      </c>
      <c r="J111" s="43">
        <v>0.03</v>
      </c>
      <c r="K111" s="43">
        <f t="shared" si="37"/>
        <v>1221.57</v>
      </c>
    </row>
    <row r="112" spans="1:13" x14ac:dyDescent="0.25">
      <c r="A112" s="293"/>
      <c r="B112" s="363">
        <v>43013</v>
      </c>
      <c r="C112" s="7">
        <v>100</v>
      </c>
      <c r="D112" s="43">
        <v>15.8</v>
      </c>
      <c r="E112" s="43">
        <v>0</v>
      </c>
      <c r="F112" s="43">
        <f t="shared" si="36"/>
        <v>1580</v>
      </c>
      <c r="G112" s="363">
        <v>43111</v>
      </c>
      <c r="H112" s="78">
        <v>100</v>
      </c>
      <c r="I112" s="43">
        <v>21.31</v>
      </c>
      <c r="J112" s="43">
        <v>-0.05</v>
      </c>
      <c r="K112" s="43">
        <f t="shared" si="37"/>
        <v>2131.0500000000002</v>
      </c>
    </row>
    <row r="113" spans="1:13" x14ac:dyDescent="0.25">
      <c r="A113" s="293"/>
      <c r="B113" s="363">
        <v>43041</v>
      </c>
      <c r="C113" s="7">
        <v>200</v>
      </c>
      <c r="D113" s="43">
        <v>11.28</v>
      </c>
      <c r="E113" s="43">
        <v>0</v>
      </c>
      <c r="F113" s="43">
        <f t="shared" si="36"/>
        <v>2256</v>
      </c>
      <c r="G113" s="363">
        <v>43112</v>
      </c>
      <c r="H113" s="78">
        <v>100</v>
      </c>
      <c r="I113" s="43">
        <v>22.58</v>
      </c>
      <c r="J113" s="43">
        <v>0.05</v>
      </c>
      <c r="K113" s="43">
        <f t="shared" si="37"/>
        <v>2257.9499999999998</v>
      </c>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3"/>
      <c r="I119" s="294"/>
      <c r="J119" s="294"/>
      <c r="K119" s="294"/>
      <c r="L119" s="293"/>
      <c r="M119" s="293"/>
    </row>
    <row r="120" spans="1:13" x14ac:dyDescent="0.25">
      <c r="A120" s="293"/>
      <c r="B120" s="293"/>
      <c r="C120" s="293"/>
      <c r="D120" s="294"/>
      <c r="E120" s="294"/>
      <c r="F120" s="294"/>
      <c r="G120" s="293"/>
      <c r="H120" s="293"/>
      <c r="I120" s="294"/>
      <c r="J120" s="294"/>
      <c r="K120" s="294"/>
      <c r="L120" s="293"/>
      <c r="M120" s="293"/>
    </row>
    <row r="121" spans="1:13" x14ac:dyDescent="0.25">
      <c r="A121" s="293"/>
      <c r="B121" s="293"/>
      <c r="C121" s="293"/>
      <c r="D121" s="294"/>
      <c r="E121" s="294"/>
      <c r="F121" s="294"/>
      <c r="G121" s="293"/>
      <c r="H121" s="293"/>
      <c r="I121" s="294"/>
      <c r="J121" s="294"/>
      <c r="K121" s="294"/>
      <c r="L121" s="293"/>
      <c r="M121" s="293"/>
    </row>
    <row r="122" spans="1:13" x14ac:dyDescent="0.25">
      <c r="A122" s="35" t="s">
        <v>81</v>
      </c>
      <c r="B122" s="36"/>
      <c r="C122" s="36">
        <f>SUM(C105:C121)</f>
        <v>860</v>
      </c>
      <c r="D122" s="37"/>
      <c r="E122" s="37"/>
      <c r="F122" s="37">
        <f>SUM(F105:F121)</f>
        <v>17641.599999999999</v>
      </c>
      <c r="G122" s="36"/>
      <c r="H122" s="158">
        <f>SUM(H105:H121)</f>
        <v>860</v>
      </c>
      <c r="I122" s="37"/>
      <c r="J122" s="37"/>
      <c r="K122" s="37">
        <f>SUM(K105:K121)</f>
        <v>17847.100000000002</v>
      </c>
      <c r="L122" s="37"/>
      <c r="M122" s="37">
        <f>SUM(M105:M121)</f>
        <v>79.47</v>
      </c>
    </row>
    <row r="123" spans="1:13" x14ac:dyDescent="0.25">
      <c r="G123" s="2"/>
    </row>
    <row r="127" spans="1:13" x14ac:dyDescent="0.25">
      <c r="A127" s="670" t="s">
        <v>224</v>
      </c>
      <c r="B127" s="670" t="s">
        <v>113</v>
      </c>
      <c r="C127" s="670" t="s">
        <v>145</v>
      </c>
      <c r="D127" s="671" t="s">
        <v>144</v>
      </c>
      <c r="E127" s="672" t="s">
        <v>146</v>
      </c>
      <c r="F127" s="673" t="s">
        <v>65</v>
      </c>
      <c r="G127" s="674" t="s">
        <v>150</v>
      </c>
      <c r="H127" s="673" t="s">
        <v>88</v>
      </c>
      <c r="I127" s="673" t="s">
        <v>153</v>
      </c>
    </row>
    <row r="128" spans="1:13" x14ac:dyDescent="0.25">
      <c r="A128" s="675"/>
      <c r="B128" s="676"/>
      <c r="C128" s="675"/>
      <c r="D128" s="677"/>
      <c r="E128" s="677"/>
      <c r="F128" s="677"/>
      <c r="G128" s="677"/>
      <c r="H128" s="678"/>
      <c r="I128" s="678"/>
    </row>
    <row r="129" spans="1:9" x14ac:dyDescent="0.25">
      <c r="A129" s="675"/>
      <c r="B129" s="676">
        <v>42746</v>
      </c>
      <c r="C129" s="675">
        <v>80</v>
      </c>
      <c r="D129" s="677">
        <v>34.020000000000003</v>
      </c>
      <c r="E129" s="677">
        <v>34.28</v>
      </c>
      <c r="F129" s="677">
        <f>C129*(E129-D129)</f>
        <v>20.799999999999841</v>
      </c>
      <c r="G129" s="677">
        <f>D129*C129</f>
        <v>2721.6000000000004</v>
      </c>
      <c r="H129" s="678">
        <f>(E129-D129)/D129</f>
        <v>7.6425631981186948E-3</v>
      </c>
      <c r="I129" s="678"/>
    </row>
    <row r="130" spans="1:9" x14ac:dyDescent="0.25">
      <c r="A130" s="675"/>
      <c r="B130" s="676">
        <v>42758</v>
      </c>
      <c r="C130" s="675">
        <v>120</v>
      </c>
      <c r="D130" s="677">
        <v>33.44</v>
      </c>
      <c r="E130" s="677">
        <v>32.71</v>
      </c>
      <c r="F130" s="677">
        <f>C130*(E130-D130)</f>
        <v>-87.599999999999625</v>
      </c>
      <c r="G130" s="677">
        <f>D130*C130</f>
        <v>4012.7999999999997</v>
      </c>
      <c r="H130" s="678">
        <f>(E130-D130)/D130</f>
        <v>-2.1830143540669766E-2</v>
      </c>
      <c r="I130" s="678"/>
    </row>
    <row r="131" spans="1:9" x14ac:dyDescent="0.25">
      <c r="A131" s="675" t="s">
        <v>352</v>
      </c>
      <c r="B131" s="676">
        <v>42760</v>
      </c>
      <c r="C131" s="675">
        <v>40</v>
      </c>
      <c r="D131" s="677">
        <v>32.961500000000001</v>
      </c>
      <c r="E131" s="677">
        <v>33.68</v>
      </c>
      <c r="F131" s="677">
        <f>C131*(E131-D131)</f>
        <v>28.739999999999952</v>
      </c>
      <c r="G131" s="677">
        <f>D131*C131</f>
        <v>1318.46</v>
      </c>
      <c r="H131" s="678">
        <f>(E131-D131)/D131</f>
        <v>2.1798158457594429E-2</v>
      </c>
      <c r="I131" s="678"/>
    </row>
    <row r="132" spans="1:9" x14ac:dyDescent="0.25">
      <c r="A132" s="675"/>
      <c r="B132" s="676">
        <v>42766</v>
      </c>
      <c r="C132" s="675">
        <v>0</v>
      </c>
      <c r="D132" s="677"/>
      <c r="E132" s="677"/>
      <c r="F132" s="677">
        <v>-46.49</v>
      </c>
      <c r="G132" s="677"/>
      <c r="H132" s="678"/>
      <c r="I132" s="678"/>
    </row>
    <row r="133" spans="1:9" x14ac:dyDescent="0.25">
      <c r="A133" s="675">
        <v>0</v>
      </c>
      <c r="B133" s="676">
        <v>42843</v>
      </c>
      <c r="C133" s="675">
        <v>80</v>
      </c>
      <c r="D133" s="677">
        <v>31.661100000000001</v>
      </c>
      <c r="E133" s="677">
        <v>30.99</v>
      </c>
      <c r="F133" s="677">
        <f t="shared" ref="F133:F152" si="38">C133*(E133-D133)</f>
        <v>-53.688000000000216</v>
      </c>
      <c r="G133" s="677">
        <f t="shared" ref="G133:G152" si="39">D133*C133</f>
        <v>2532.8879999999999</v>
      </c>
      <c r="H133" s="678">
        <f t="shared" ref="H133:H152" si="40">(E133-D133)/D133</f>
        <v>-2.1196357675507253E-2</v>
      </c>
      <c r="I133" s="679"/>
    </row>
    <row r="134" spans="1:9" x14ac:dyDescent="0.25">
      <c r="A134" s="675">
        <v>0</v>
      </c>
      <c r="B134" s="676">
        <v>42873</v>
      </c>
      <c r="C134" s="675">
        <v>160</v>
      </c>
      <c r="D134" s="677">
        <v>30.6706</v>
      </c>
      <c r="E134" s="677">
        <v>29.73</v>
      </c>
      <c r="F134" s="677">
        <f t="shared" si="38"/>
        <v>-150.49599999999998</v>
      </c>
      <c r="G134" s="677">
        <f t="shared" si="39"/>
        <v>4907.2960000000003</v>
      </c>
      <c r="H134" s="679">
        <f t="shared" si="40"/>
        <v>-3.0667805651014322E-2</v>
      </c>
      <c r="I134" s="679"/>
    </row>
    <row r="135" spans="1:9" x14ac:dyDescent="0.25">
      <c r="A135" s="675"/>
      <c r="B135" s="676">
        <v>42901</v>
      </c>
      <c r="C135" s="675">
        <v>80</v>
      </c>
      <c r="D135" s="677">
        <v>30.041799999999999</v>
      </c>
      <c r="E135" s="677">
        <v>30.43</v>
      </c>
      <c r="F135" s="677">
        <f t="shared" si="38"/>
        <v>31.056000000000097</v>
      </c>
      <c r="G135" s="677">
        <f t="shared" si="39"/>
        <v>2403.3440000000001</v>
      </c>
      <c r="H135" s="679">
        <f t="shared" si="40"/>
        <v>1.2921995353141331E-2</v>
      </c>
      <c r="I135" s="679"/>
    </row>
    <row r="136" spans="1:9" x14ac:dyDescent="0.25">
      <c r="A136" s="675">
        <v>80</v>
      </c>
      <c r="B136" s="676">
        <v>42917</v>
      </c>
      <c r="C136" s="675">
        <v>80</v>
      </c>
      <c r="D136" s="677">
        <v>29.463799999999999</v>
      </c>
      <c r="E136" s="677">
        <v>33.22</v>
      </c>
      <c r="F136" s="677">
        <f t="shared" si="38"/>
        <v>300.49599999999998</v>
      </c>
      <c r="G136" s="677">
        <f t="shared" si="39"/>
        <v>2357.1039999999998</v>
      </c>
      <c r="H136" s="679">
        <f t="shared" si="40"/>
        <v>0.12748525309023276</v>
      </c>
      <c r="I136" s="679"/>
    </row>
    <row r="137" spans="1:9" x14ac:dyDescent="0.25">
      <c r="A137" s="675">
        <v>80</v>
      </c>
      <c r="B137" s="676">
        <v>42957</v>
      </c>
      <c r="C137" s="675">
        <v>180</v>
      </c>
      <c r="D137" s="677">
        <v>22.695</v>
      </c>
      <c r="E137" s="677">
        <v>17.190000000000001</v>
      </c>
      <c r="F137" s="677">
        <f t="shared" si="38"/>
        <v>-990.89999999999986</v>
      </c>
      <c r="G137" s="677">
        <f t="shared" si="39"/>
        <v>4085.1</v>
      </c>
      <c r="H137" s="679">
        <f t="shared" si="40"/>
        <v>-0.24256444150693982</v>
      </c>
      <c r="I137" s="679"/>
    </row>
    <row r="138" spans="1:9" x14ac:dyDescent="0.25">
      <c r="A138" s="675">
        <v>80</v>
      </c>
      <c r="B138" s="676">
        <v>42983</v>
      </c>
      <c r="C138" s="675">
        <v>180</v>
      </c>
      <c r="D138" s="677">
        <v>22.695</v>
      </c>
      <c r="E138" s="677">
        <v>15.41</v>
      </c>
      <c r="F138" s="677">
        <f t="shared" si="38"/>
        <v>-1311.3</v>
      </c>
      <c r="G138" s="677">
        <f t="shared" si="39"/>
        <v>4085.1</v>
      </c>
      <c r="H138" s="679">
        <f t="shared" si="40"/>
        <v>-0.32099581405595945</v>
      </c>
      <c r="I138" s="679"/>
    </row>
    <row r="139" spans="1:9" x14ac:dyDescent="0.25">
      <c r="A139" s="675">
        <v>80</v>
      </c>
      <c r="B139" s="676">
        <v>42989</v>
      </c>
      <c r="C139" s="675">
        <v>80</v>
      </c>
      <c r="D139" s="677">
        <v>27.8643</v>
      </c>
      <c r="E139" s="677">
        <v>18.5</v>
      </c>
      <c r="F139" s="677">
        <f t="shared" si="38"/>
        <v>-749.14400000000001</v>
      </c>
      <c r="G139" s="677">
        <f t="shared" si="39"/>
        <v>2229.1440000000002</v>
      </c>
      <c r="H139" s="679">
        <f t="shared" si="40"/>
        <v>-0.33606801534580089</v>
      </c>
      <c r="I139" s="679"/>
    </row>
    <row r="140" spans="1:9" x14ac:dyDescent="0.25">
      <c r="A140" s="675">
        <v>80</v>
      </c>
      <c r="B140" s="676">
        <v>42996</v>
      </c>
      <c r="C140" s="675">
        <v>180</v>
      </c>
      <c r="D140" s="677">
        <v>22.1341</v>
      </c>
      <c r="E140" s="677">
        <v>16.989999999999998</v>
      </c>
      <c r="F140" s="677">
        <f t="shared" si="38"/>
        <v>-925.93800000000033</v>
      </c>
      <c r="G140" s="677">
        <f t="shared" si="39"/>
        <v>3984.1379999999999</v>
      </c>
      <c r="H140" s="679">
        <f t="shared" si="40"/>
        <v>-0.23240610641498871</v>
      </c>
      <c r="I140" s="679"/>
    </row>
    <row r="141" spans="1:9" x14ac:dyDescent="0.25">
      <c r="A141" s="675">
        <v>0</v>
      </c>
      <c r="B141" s="676">
        <v>43010</v>
      </c>
      <c r="C141" s="675">
        <v>100</v>
      </c>
      <c r="D141" s="677">
        <v>24.8977</v>
      </c>
      <c r="E141" s="677">
        <v>18.47</v>
      </c>
      <c r="F141" s="677">
        <f t="shared" si="38"/>
        <v>-642.77000000000021</v>
      </c>
      <c r="G141" s="677">
        <f t="shared" si="39"/>
        <v>2489.77</v>
      </c>
      <c r="H141" s="679">
        <f t="shared" si="40"/>
        <v>-0.25816440876064861</v>
      </c>
      <c r="I141" s="679"/>
    </row>
    <row r="142" spans="1:9" x14ac:dyDescent="0.25">
      <c r="A142" s="675">
        <v>0</v>
      </c>
      <c r="B142" s="676">
        <v>43011</v>
      </c>
      <c r="C142" s="675">
        <v>180</v>
      </c>
      <c r="D142" s="677">
        <v>21.809799999999999</v>
      </c>
      <c r="E142" s="677">
        <v>18.82</v>
      </c>
      <c r="F142" s="677">
        <f t="shared" si="38"/>
        <v>-538.16399999999976</v>
      </c>
      <c r="G142" s="677">
        <f t="shared" si="39"/>
        <v>3925.7639999999997</v>
      </c>
      <c r="H142" s="679">
        <f t="shared" si="40"/>
        <v>-0.13708516355033054</v>
      </c>
      <c r="I142" s="677">
        <v>21.5</v>
      </c>
    </row>
    <row r="143" spans="1:9" x14ac:dyDescent="0.25">
      <c r="A143" s="675">
        <v>0</v>
      </c>
      <c r="B143" s="676">
        <v>43012</v>
      </c>
      <c r="C143" s="675">
        <v>180</v>
      </c>
      <c r="D143" s="677">
        <v>21.81</v>
      </c>
      <c r="E143" s="677">
        <v>16.079999999999998</v>
      </c>
      <c r="F143" s="677">
        <f t="shared" si="38"/>
        <v>-1031.4000000000001</v>
      </c>
      <c r="G143" s="677">
        <f t="shared" si="39"/>
        <v>3925.7999999999997</v>
      </c>
      <c r="H143" s="679">
        <f t="shared" si="40"/>
        <v>-0.2627235213204952</v>
      </c>
      <c r="I143" s="679"/>
    </row>
    <row r="144" spans="1:9" x14ac:dyDescent="0.25">
      <c r="A144" s="675">
        <v>0</v>
      </c>
      <c r="B144" s="676">
        <v>43013</v>
      </c>
      <c r="C144" s="675">
        <v>280</v>
      </c>
      <c r="D144" s="677">
        <v>19.663499999999999</v>
      </c>
      <c r="E144" s="677">
        <v>15.68</v>
      </c>
      <c r="F144" s="677">
        <f t="shared" si="38"/>
        <v>-1115.3799999999999</v>
      </c>
      <c r="G144" s="677">
        <f t="shared" si="39"/>
        <v>5505.78</v>
      </c>
      <c r="H144" s="679">
        <f t="shared" si="40"/>
        <v>-0.2025834668294047</v>
      </c>
      <c r="I144" s="677">
        <v>19.5</v>
      </c>
    </row>
    <row r="145" spans="1:9" x14ac:dyDescent="0.25">
      <c r="A145" s="675">
        <v>100</v>
      </c>
      <c r="B145" s="676">
        <v>43031</v>
      </c>
      <c r="C145" s="675">
        <v>280</v>
      </c>
      <c r="D145" s="677">
        <v>19.663499999999999</v>
      </c>
      <c r="E145" s="677">
        <v>14.54</v>
      </c>
      <c r="F145" s="677">
        <f t="shared" si="38"/>
        <v>-1434.58</v>
      </c>
      <c r="G145" s="677">
        <f t="shared" si="39"/>
        <v>5505.78</v>
      </c>
      <c r="H145" s="679">
        <f t="shared" si="40"/>
        <v>-0.26055890355226691</v>
      </c>
      <c r="I145" s="677"/>
    </row>
    <row r="146" spans="1:9" x14ac:dyDescent="0.25">
      <c r="A146" s="675"/>
      <c r="B146" s="676">
        <v>43044</v>
      </c>
      <c r="C146" s="675">
        <v>480</v>
      </c>
      <c r="D146" s="677">
        <v>16.170000000000002</v>
      </c>
      <c r="E146" s="677">
        <v>11.4</v>
      </c>
      <c r="F146" s="677">
        <f t="shared" si="38"/>
        <v>-2289.6000000000008</v>
      </c>
      <c r="G146" s="677">
        <f t="shared" si="39"/>
        <v>7761.6</v>
      </c>
      <c r="H146" s="679">
        <f t="shared" si="40"/>
        <v>-0.29499072356215217</v>
      </c>
      <c r="I146" s="679"/>
    </row>
    <row r="147" spans="1:9" x14ac:dyDescent="0.25">
      <c r="A147" s="675">
        <v>80</v>
      </c>
      <c r="B147" s="676">
        <v>43045</v>
      </c>
      <c r="C147" s="675">
        <v>280</v>
      </c>
      <c r="D147" s="677">
        <v>19.092300000000002</v>
      </c>
      <c r="E147" s="677">
        <v>12.41</v>
      </c>
      <c r="F147" s="677">
        <f t="shared" si="38"/>
        <v>-1871.0440000000003</v>
      </c>
      <c r="G147" s="677">
        <f t="shared" si="39"/>
        <v>5345.8440000000001</v>
      </c>
      <c r="H147" s="679">
        <f t="shared" si="40"/>
        <v>-0.34999973811431839</v>
      </c>
      <c r="I147" s="680" t="s">
        <v>739</v>
      </c>
    </row>
    <row r="148" spans="1:9" x14ac:dyDescent="0.25">
      <c r="A148" s="675">
        <v>0</v>
      </c>
      <c r="B148" s="676">
        <v>43070</v>
      </c>
      <c r="C148" s="675">
        <v>200</v>
      </c>
      <c r="D148" s="677">
        <v>20.621300000000002</v>
      </c>
      <c r="E148" s="677">
        <v>15.26</v>
      </c>
      <c r="F148" s="677">
        <f t="shared" si="38"/>
        <v>-1072.2600000000004</v>
      </c>
      <c r="G148" s="677">
        <f t="shared" si="39"/>
        <v>4124.26</v>
      </c>
      <c r="H148" s="679">
        <f t="shared" si="40"/>
        <v>-0.25998845853559188</v>
      </c>
      <c r="I148" s="679"/>
    </row>
    <row r="149" spans="1:9" x14ac:dyDescent="0.25">
      <c r="A149" s="675">
        <v>200</v>
      </c>
      <c r="B149" s="676">
        <v>43077</v>
      </c>
      <c r="C149" s="675">
        <v>200</v>
      </c>
      <c r="D149" s="677">
        <v>20.62</v>
      </c>
      <c r="E149" s="677">
        <v>16.059999999999999</v>
      </c>
      <c r="F149" s="677">
        <f t="shared" si="38"/>
        <v>-912.00000000000045</v>
      </c>
      <c r="G149" s="677">
        <f t="shared" si="39"/>
        <v>4124</v>
      </c>
      <c r="H149" s="679">
        <f t="shared" si="40"/>
        <v>-0.22114451988360825</v>
      </c>
      <c r="I149" s="679"/>
    </row>
    <row r="150" spans="1:9" x14ac:dyDescent="0.25">
      <c r="A150" s="675">
        <v>200</v>
      </c>
      <c r="B150" s="676">
        <v>43082</v>
      </c>
      <c r="C150" s="675">
        <v>200</v>
      </c>
      <c r="D150" s="677">
        <v>20.52</v>
      </c>
      <c r="E150" s="677">
        <v>15.7</v>
      </c>
      <c r="F150" s="677">
        <f t="shared" si="38"/>
        <v>-964</v>
      </c>
      <c r="G150" s="677">
        <f t="shared" si="39"/>
        <v>4104</v>
      </c>
      <c r="H150" s="679">
        <f t="shared" si="40"/>
        <v>-0.23489278752436649</v>
      </c>
      <c r="I150" s="679" t="s">
        <v>184</v>
      </c>
    </row>
    <row r="151" spans="1:9" x14ac:dyDescent="0.25">
      <c r="A151" s="675">
        <v>200</v>
      </c>
      <c r="B151" s="676">
        <v>43083</v>
      </c>
      <c r="C151" s="675">
        <v>200</v>
      </c>
      <c r="D151" s="677">
        <v>20.520199999999999</v>
      </c>
      <c r="E151" s="677">
        <v>19.22</v>
      </c>
      <c r="F151" s="677">
        <f t="shared" si="38"/>
        <v>-260.04000000000008</v>
      </c>
      <c r="G151" s="677">
        <f t="shared" si="39"/>
        <v>4104.04</v>
      </c>
      <c r="H151" s="679">
        <f t="shared" si="40"/>
        <v>-6.3361955536495762E-2</v>
      </c>
      <c r="I151" s="679"/>
    </row>
    <row r="152" spans="1:9" x14ac:dyDescent="0.25">
      <c r="A152" s="675">
        <v>100</v>
      </c>
      <c r="B152" s="676">
        <v>43111</v>
      </c>
      <c r="C152" s="675">
        <v>100</v>
      </c>
      <c r="D152" s="677">
        <v>19.73</v>
      </c>
      <c r="E152" s="677">
        <v>21.74</v>
      </c>
      <c r="F152" s="677">
        <f t="shared" si="38"/>
        <v>200.9999999999998</v>
      </c>
      <c r="G152" s="677">
        <f t="shared" si="39"/>
        <v>1973</v>
      </c>
      <c r="H152" s="679">
        <f t="shared" si="40"/>
        <v>0.10187531677648241</v>
      </c>
      <c r="I152" s="679"/>
    </row>
    <row r="153" spans="1:9" x14ac:dyDescent="0.25">
      <c r="A153" s="675"/>
      <c r="B153" s="676">
        <v>43112</v>
      </c>
      <c r="C153" s="675">
        <v>0</v>
      </c>
      <c r="D153" s="677"/>
      <c r="E153" s="677">
        <v>22.07</v>
      </c>
      <c r="F153" s="677">
        <v>284.97000000000003</v>
      </c>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row r="162" spans="1:9" x14ac:dyDescent="0.25">
      <c r="A162" s="675"/>
      <c r="B162" s="676"/>
      <c r="C162" s="675"/>
      <c r="D162" s="677"/>
      <c r="E162" s="677"/>
      <c r="F162" s="677"/>
      <c r="G162" s="677"/>
      <c r="H162" s="679"/>
      <c r="I162" s="679"/>
    </row>
    <row r="163" spans="1:9" x14ac:dyDescent="0.25">
      <c r="A163" s="675"/>
      <c r="B163" s="676"/>
      <c r="C163" s="675"/>
      <c r="D163" s="677"/>
      <c r="E163" s="677"/>
      <c r="F163" s="677"/>
      <c r="G163" s="677"/>
      <c r="H163" s="679"/>
      <c r="I163" s="679"/>
    </row>
    <row r="164" spans="1:9" x14ac:dyDescent="0.25">
      <c r="A164" s="675"/>
      <c r="B164" s="676"/>
      <c r="C164" s="675"/>
      <c r="D164" s="677"/>
      <c r="E164" s="677"/>
      <c r="F164" s="677"/>
      <c r="G164" s="677"/>
      <c r="H164" s="679"/>
      <c r="I164" s="679"/>
    </row>
  </sheetData>
  <mergeCells count="1">
    <mergeCell ref="A13:A19"/>
  </mergeCells>
  <conditionalFormatting sqref="O17:O37">
    <cfRule type="colorScale" priority="167">
      <colorScale>
        <cfvo type="min"/>
        <cfvo type="percentile" val="50"/>
        <cfvo type="max"/>
        <color rgb="FFF8696B"/>
        <color rgb="FFFFEB84"/>
        <color rgb="FF63BE7B"/>
      </colorScale>
    </cfRule>
  </conditionalFormatting>
  <conditionalFormatting sqref="P17:P37">
    <cfRule type="colorScale" priority="166">
      <colorScale>
        <cfvo type="min"/>
        <cfvo type="percentile" val="50"/>
        <cfvo type="max"/>
        <color rgb="FFF8696B"/>
        <color rgb="FFFFEB84"/>
        <color rgb="FF63BE7B"/>
      </colorScale>
    </cfRule>
  </conditionalFormatting>
  <conditionalFormatting sqref="Q46:Q63">
    <cfRule type="colorScale" priority="165">
      <colorScale>
        <cfvo type="min"/>
        <cfvo type="percentile" val="50"/>
        <cfvo type="max"/>
        <color rgb="FFF8696B"/>
        <color rgb="FFFFEB84"/>
        <color rgb="FF63BE7B"/>
      </colorScale>
    </cfRule>
  </conditionalFormatting>
  <conditionalFormatting sqref="F44:F47 H55:H70 I60:K70 F55:F70 L70 H101:L101 H100:K100 J71:J76 J100:J101 J84:J88 F100:F101 H90:L91 H92:J92 F90:F92">
    <cfRule type="expression" dxfId="527" priority="161">
      <formula>F44&gt;0</formula>
    </cfRule>
    <cfRule type="expression" dxfId="526" priority="162">
      <formula>F44&lt;0</formula>
    </cfRule>
  </conditionalFormatting>
  <conditionalFormatting sqref="H44:H46">
    <cfRule type="expression" dxfId="525" priority="159">
      <formula>H44&gt;0</formula>
    </cfRule>
    <cfRule type="expression" dxfId="524" priority="160">
      <formula>H44&lt;0</formula>
    </cfRule>
  </conditionalFormatting>
  <conditionalFormatting sqref="H47">
    <cfRule type="expression" dxfId="523" priority="155">
      <formula>H47&gt;0</formula>
    </cfRule>
    <cfRule type="expression" dxfId="522" priority="156">
      <formula>H47&lt;0</formula>
    </cfRule>
  </conditionalFormatting>
  <conditionalFormatting sqref="H48:H52">
    <cfRule type="expression" dxfId="521" priority="153">
      <formula>H48&gt;0</formula>
    </cfRule>
    <cfRule type="expression" dxfId="520" priority="154">
      <formula>H48&lt;0</formula>
    </cfRule>
  </conditionalFormatting>
  <conditionalFormatting sqref="F48">
    <cfRule type="expression" dxfId="519" priority="147">
      <formula>F48&gt;0</formula>
    </cfRule>
    <cfRule type="expression" dxfId="518" priority="148">
      <formula>F48&lt;0</formula>
    </cfRule>
  </conditionalFormatting>
  <conditionalFormatting sqref="I42:I46">
    <cfRule type="expression" dxfId="517" priority="145">
      <formula>I42&gt;0</formula>
    </cfRule>
    <cfRule type="expression" dxfId="516" priority="146">
      <formula>I42&lt;0</formula>
    </cfRule>
  </conditionalFormatting>
  <conditionalFormatting sqref="I47:I50 I52 I55 K55 J38:J56 I57:K58 J59:K59">
    <cfRule type="expression" dxfId="515" priority="139">
      <formula>I38&gt;0</formula>
    </cfRule>
    <cfRule type="expression" dxfId="514" priority="140">
      <formula>I38&lt;0</formula>
    </cfRule>
  </conditionalFormatting>
  <conditionalFormatting sqref="I38:I41 K38:K41">
    <cfRule type="expression" dxfId="513" priority="137">
      <formula>I38&gt;0</formula>
    </cfRule>
    <cfRule type="expression" dxfId="512" priority="138">
      <formula>I38&lt;0</formula>
    </cfRule>
  </conditionalFormatting>
  <conditionalFormatting sqref="F49:F52">
    <cfRule type="expression" dxfId="511" priority="135">
      <formula>F49&gt;0</formula>
    </cfRule>
    <cfRule type="expression" dxfId="510" priority="136">
      <formula>F49&lt;0</formula>
    </cfRule>
  </conditionalFormatting>
  <conditionalFormatting sqref="Q8">
    <cfRule type="expression" dxfId="509" priority="131">
      <formula>Q8&gt;0</formula>
    </cfRule>
    <cfRule type="expression" dxfId="508" priority="132">
      <formula>Q8&lt;0</formula>
    </cfRule>
  </conditionalFormatting>
  <conditionalFormatting sqref="Q7">
    <cfRule type="expression" dxfId="507" priority="133">
      <formula>Q7&gt;0</formula>
    </cfRule>
    <cfRule type="expression" dxfId="506" priority="134">
      <formula>Q7&lt;0</formula>
    </cfRule>
  </conditionalFormatting>
  <conditionalFormatting sqref="F128">
    <cfRule type="expression" dxfId="505" priority="119">
      <formula>F128&gt;0</formula>
    </cfRule>
    <cfRule type="expression" dxfId="504" priority="120">
      <formula>F128&lt;0</formula>
    </cfRule>
  </conditionalFormatting>
  <conditionalFormatting sqref="H128">
    <cfRule type="expression" dxfId="503" priority="117">
      <formula>H128&gt;0</formula>
    </cfRule>
    <cfRule type="expression" dxfId="502" priority="118">
      <formula>H128&lt;0</formula>
    </cfRule>
  </conditionalFormatting>
  <conditionalFormatting sqref="I128">
    <cfRule type="expression" dxfId="501" priority="105">
      <formula>I128&gt;0</formula>
    </cfRule>
    <cfRule type="expression" dxfId="500" priority="106">
      <formula>I128&lt;0</formula>
    </cfRule>
  </conditionalFormatting>
  <conditionalFormatting sqref="F42:F43">
    <cfRule type="expression" dxfId="499" priority="101">
      <formula>F42&gt;0</formula>
    </cfRule>
    <cfRule type="expression" dxfId="498" priority="102">
      <formula>F42&lt;0</formula>
    </cfRule>
  </conditionalFormatting>
  <conditionalFormatting sqref="H42:H43">
    <cfRule type="expression" dxfId="497" priority="99">
      <formula>H42&gt;0</formula>
    </cfRule>
    <cfRule type="expression" dxfId="496" priority="100">
      <formula>H42&lt;0</formula>
    </cfRule>
  </conditionalFormatting>
  <conditionalFormatting sqref="F134:F138">
    <cfRule type="expression" dxfId="495" priority="97">
      <formula>F134&gt;0</formula>
    </cfRule>
    <cfRule type="expression" dxfId="494" priority="98">
      <formula>F134&lt;0</formula>
    </cfRule>
  </conditionalFormatting>
  <conditionalFormatting sqref="H134:H136">
    <cfRule type="expression" dxfId="493" priority="95">
      <formula>H134&gt;0</formula>
    </cfRule>
    <cfRule type="expression" dxfId="492" priority="96">
      <formula>H134&lt;0</formula>
    </cfRule>
  </conditionalFormatting>
  <conditionalFormatting sqref="H137:H138">
    <cfRule type="expression" dxfId="491" priority="93">
      <formula>H137&gt;0</formula>
    </cfRule>
    <cfRule type="expression" dxfId="490" priority="94">
      <formula>H137&lt;0</formula>
    </cfRule>
  </conditionalFormatting>
  <conditionalFormatting sqref="H139:H164">
    <cfRule type="expression" dxfId="489" priority="91">
      <formula>H139&gt;0</formula>
    </cfRule>
    <cfRule type="expression" dxfId="488" priority="92">
      <formula>H139&lt;0</formula>
    </cfRule>
  </conditionalFormatting>
  <conditionalFormatting sqref="F129:F132">
    <cfRule type="expression" dxfId="487" priority="89">
      <formula>F129&gt;0</formula>
    </cfRule>
    <cfRule type="expression" dxfId="486" priority="90">
      <formula>F129&lt;0</formula>
    </cfRule>
  </conditionalFormatting>
  <conditionalFormatting sqref="H129:H132">
    <cfRule type="expression" dxfId="485" priority="87">
      <formula>H129&gt;0</formula>
    </cfRule>
    <cfRule type="expression" dxfId="484" priority="88">
      <formula>H129&lt;0</formula>
    </cfRule>
  </conditionalFormatting>
  <conditionalFormatting sqref="F139">
    <cfRule type="expression" dxfId="483" priority="85">
      <formula>F139&gt;0</formula>
    </cfRule>
    <cfRule type="expression" dxfId="482" priority="86">
      <formula>F139&lt;0</formula>
    </cfRule>
  </conditionalFormatting>
  <conditionalFormatting sqref="I133:I135">
    <cfRule type="expression" dxfId="481" priority="83">
      <formula>I133&gt;0</formula>
    </cfRule>
    <cfRule type="expression" dxfId="480" priority="84">
      <formula>I133&lt;0</formula>
    </cfRule>
  </conditionalFormatting>
  <conditionalFormatting sqref="I136">
    <cfRule type="expression" dxfId="479" priority="81">
      <formula>I136&gt;0</formula>
    </cfRule>
    <cfRule type="expression" dxfId="478" priority="82">
      <formula>I136&lt;0</formula>
    </cfRule>
  </conditionalFormatting>
  <conditionalFormatting sqref="I137">
    <cfRule type="expression" dxfId="477" priority="79">
      <formula>I137&gt;0</formula>
    </cfRule>
    <cfRule type="expression" dxfId="476" priority="80">
      <formula>I137&lt;0</formula>
    </cfRule>
  </conditionalFormatting>
  <conditionalFormatting sqref="I138:I141 I143 I146 I148:I164">
    <cfRule type="expression" dxfId="475" priority="77">
      <formula>I138&gt;0</formula>
    </cfRule>
    <cfRule type="expression" dxfId="474" priority="78">
      <formula>I138&lt;0</formula>
    </cfRule>
  </conditionalFormatting>
  <conditionalFormatting sqref="I129:I132">
    <cfRule type="expression" dxfId="473" priority="75">
      <formula>I129&gt;0</formula>
    </cfRule>
    <cfRule type="expression" dxfId="472" priority="76">
      <formula>I129&lt;0</formula>
    </cfRule>
  </conditionalFormatting>
  <conditionalFormatting sqref="F140:F164">
    <cfRule type="expression" dxfId="471" priority="73">
      <formula>F140&gt;0</formula>
    </cfRule>
    <cfRule type="expression" dxfId="470" priority="74">
      <formula>F140&lt;0</formula>
    </cfRule>
  </conditionalFormatting>
  <conditionalFormatting sqref="F133">
    <cfRule type="expression" dxfId="469" priority="71">
      <formula>F133&gt;0</formula>
    </cfRule>
    <cfRule type="expression" dxfId="468" priority="72">
      <formula>F133&lt;0</formula>
    </cfRule>
  </conditionalFormatting>
  <conditionalFormatting sqref="H133">
    <cfRule type="expression" dxfId="467" priority="69">
      <formula>H133&gt;0</formula>
    </cfRule>
    <cfRule type="expression" dxfId="466" priority="70">
      <formula>H133&lt;0</formula>
    </cfRule>
  </conditionalFormatting>
  <conditionalFormatting sqref="F38:F41">
    <cfRule type="expression" dxfId="465" priority="67">
      <formula>F38&gt;0</formula>
    </cfRule>
    <cfRule type="expression" dxfId="464" priority="68">
      <formula>F38&lt;0</formula>
    </cfRule>
  </conditionalFormatting>
  <conditionalFormatting sqref="H38:H41">
    <cfRule type="expression" dxfId="463" priority="65">
      <formula>H38&gt;0</formula>
    </cfRule>
    <cfRule type="expression" dxfId="462" priority="66">
      <formula>H38&lt;0</formula>
    </cfRule>
  </conditionalFormatting>
  <conditionalFormatting sqref="K42:K44 K47:K54">
    <cfRule type="expression" dxfId="461" priority="63">
      <formula>K42&gt;0</formula>
    </cfRule>
    <cfRule type="expression" dxfId="460" priority="64">
      <formula>K42&lt;0</formula>
    </cfRule>
  </conditionalFormatting>
  <conditionalFormatting sqref="H54">
    <cfRule type="expression" dxfId="459" priority="61">
      <formula>H54&gt;0</formula>
    </cfRule>
    <cfRule type="expression" dxfId="458" priority="62">
      <formula>H54&lt;0</formula>
    </cfRule>
  </conditionalFormatting>
  <conditionalFormatting sqref="F54">
    <cfRule type="expression" dxfId="457" priority="59">
      <formula>F54&gt;0</formula>
    </cfRule>
    <cfRule type="expression" dxfId="456" priority="60">
      <formula>F54&lt;0</formula>
    </cfRule>
  </conditionalFormatting>
  <conditionalFormatting sqref="H53">
    <cfRule type="expression" dxfId="455" priority="55">
      <formula>H53&gt;0</formula>
    </cfRule>
    <cfRule type="expression" dxfId="454" priority="56">
      <formula>H53&lt;0</formula>
    </cfRule>
  </conditionalFormatting>
  <conditionalFormatting sqref="F53">
    <cfRule type="expression" dxfId="453" priority="53">
      <formula>F53&gt;0</formula>
    </cfRule>
    <cfRule type="expression" dxfId="452" priority="54">
      <formula>F53&lt;0</formula>
    </cfRule>
  </conditionalFormatting>
  <conditionalFormatting sqref="L55 L68">
    <cfRule type="expression" dxfId="451" priority="49">
      <formula>L55&gt;0</formula>
    </cfRule>
    <cfRule type="expression" dxfId="450" priority="50">
      <formula>L55&lt;0</formula>
    </cfRule>
  </conditionalFormatting>
  <conditionalFormatting sqref="L38:L41">
    <cfRule type="expression" dxfId="449" priority="47">
      <formula>L38&gt;0</formula>
    </cfRule>
    <cfRule type="expression" dxfId="448" priority="48">
      <formula>L38&lt;0</formula>
    </cfRule>
  </conditionalFormatting>
  <conditionalFormatting sqref="L42:L44 L47:L54">
    <cfRule type="expression" dxfId="447" priority="45">
      <formula>L42&gt;0</formula>
    </cfRule>
    <cfRule type="expression" dxfId="446" priority="46">
      <formula>L42&lt;0</formula>
    </cfRule>
  </conditionalFormatting>
  <conditionalFormatting sqref="F71:F72 H71:I72 K71:K72">
    <cfRule type="expression" dxfId="445" priority="43">
      <formula>F71&gt;0</formula>
    </cfRule>
    <cfRule type="expression" dxfId="444" priority="44">
      <formula>F71&lt;0</formula>
    </cfRule>
  </conditionalFormatting>
  <conditionalFormatting sqref="K73:K74 F73:F75 H73:I75">
    <cfRule type="expression" dxfId="443" priority="39">
      <formula>F73&gt;0</formula>
    </cfRule>
    <cfRule type="expression" dxfId="442" priority="40">
      <formula>F73&lt;0</formula>
    </cfRule>
  </conditionalFormatting>
  <conditionalFormatting sqref="H76:I76 F76 K75 K76:L76">
    <cfRule type="expression" dxfId="441" priority="33">
      <formula>F75&gt;0</formula>
    </cfRule>
    <cfRule type="expression" dxfId="440" priority="34">
      <formula>F75&lt;0</formula>
    </cfRule>
  </conditionalFormatting>
  <conditionalFormatting sqref="H81:K81 H82:L82 F81:F83 H83:J83">
    <cfRule type="expression" dxfId="439" priority="31">
      <formula>F81&gt;0</formula>
    </cfRule>
    <cfRule type="expression" dxfId="438" priority="32">
      <formula>F81&lt;0</formula>
    </cfRule>
  </conditionalFormatting>
  <conditionalFormatting sqref="H80:K80 K79 F80 J81:J83">
    <cfRule type="expression" dxfId="437" priority="29">
      <formula>F79&gt;0</formula>
    </cfRule>
    <cfRule type="expression" dxfId="436" priority="30">
      <formula>F79&lt;0</formula>
    </cfRule>
  </conditionalFormatting>
  <conditionalFormatting sqref="H78:L78 H77:I77 K77 H79:J79 F77:F79 J80:J83">
    <cfRule type="expression" dxfId="435" priority="27">
      <formula>F77&gt;0</formula>
    </cfRule>
    <cfRule type="expression" dxfId="434" priority="28">
      <formula>F77&lt;0</formula>
    </cfRule>
  </conditionalFormatting>
  <conditionalFormatting sqref="J77:J83">
    <cfRule type="expression" dxfId="433" priority="25">
      <formula>J77&gt;0</formula>
    </cfRule>
    <cfRule type="expression" dxfId="432" priority="26">
      <formula>J77&lt;0</formula>
    </cfRule>
  </conditionalFormatting>
  <conditionalFormatting sqref="H84:I84 K83 F84 K84:L84">
    <cfRule type="expression" dxfId="431" priority="23">
      <formula>F83&gt;0</formula>
    </cfRule>
    <cfRule type="expression" dxfId="430" priority="24">
      <formula>F83&lt;0</formula>
    </cfRule>
  </conditionalFormatting>
  <conditionalFormatting sqref="H85:K85 H86:L86 K87:L87 H87:J88 F85:F88">
    <cfRule type="expression" dxfId="429" priority="13">
      <formula>F85&gt;0</formula>
    </cfRule>
    <cfRule type="expression" dxfId="428" priority="14">
      <formula>F85&lt;0</formula>
    </cfRule>
  </conditionalFormatting>
  <conditionalFormatting sqref="H89:L89 K88 F89">
    <cfRule type="expression" dxfId="427" priority="11">
      <formula>F88&gt;0</formula>
    </cfRule>
    <cfRule type="expression" dxfId="426" priority="12">
      <formula>F88&lt;0</formula>
    </cfRule>
  </conditionalFormatting>
  <conditionalFormatting sqref="H99:L99 K92 F99">
    <cfRule type="expression" dxfId="425" priority="9">
      <formula>F92&gt;0</formula>
    </cfRule>
    <cfRule type="expression" dxfId="424" priority="10">
      <formula>F92&lt;0</formula>
    </cfRule>
  </conditionalFormatting>
  <conditionalFormatting sqref="H95:L95 H94:K94 H96:J96 F94:F96">
    <cfRule type="expression" dxfId="423" priority="7">
      <formula>F94&gt;0</formula>
    </cfRule>
    <cfRule type="expression" dxfId="422" priority="8">
      <formula>F94&lt;0</formula>
    </cfRule>
  </conditionalFormatting>
  <conditionalFormatting sqref="H93:L93 F93">
    <cfRule type="expression" dxfId="421" priority="5">
      <formula>F93&gt;0</formula>
    </cfRule>
    <cfRule type="expression" dxfId="420" priority="6">
      <formula>F93&lt;0</formula>
    </cfRule>
  </conditionalFormatting>
  <conditionalFormatting sqref="H98:L98 H97:K97 F97:F98">
    <cfRule type="expression" dxfId="419" priority="3">
      <formula>F97&gt;0</formula>
    </cfRule>
    <cfRule type="expression" dxfId="418" priority="4">
      <formula>F97&lt;0</formula>
    </cfRule>
  </conditionalFormatting>
  <conditionalFormatting sqref="K96:L96">
    <cfRule type="expression" dxfId="417" priority="1">
      <formula>K96&gt;0</formula>
    </cfRule>
    <cfRule type="expression" dxfId="416" priority="2">
      <formula>K96&lt;0</formula>
    </cfRule>
  </conditionalFormatting>
  <hyperlinks>
    <hyperlink ref="A3" location="ACTIVE!A1" display="Back"/>
    <hyperlink ref="A106"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2" t="s">
        <v>78</v>
      </c>
      <c r="P19" s="892"/>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2" t="s">
        <v>78</v>
      </c>
      <c r="Q39" s="892"/>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2" t="s">
        <v>78</v>
      </c>
      <c r="P41" s="892"/>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2" t="s">
        <v>78</v>
      </c>
      <c r="P21" s="892"/>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51.57</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4125.6000000000004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2594.5800000000036</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990.00000000000182</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0.31572904707233124</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3.3352724452200888E-2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11.409292035398231</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56.727000000000004</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56.211300000000001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55.695600000000006</v>
      </c>
      <c r="W19" s="2"/>
      <c r="X19" s="132"/>
      <c r="AD19" s="180"/>
      <c r="AG19" s="180"/>
    </row>
    <row r="20" spans="1:33" x14ac:dyDescent="0.25">
      <c r="P20" s="79">
        <v>1.07</v>
      </c>
      <c r="Q20" s="79">
        <f t="shared" si="2"/>
        <v>55.179900000000004</v>
      </c>
      <c r="W20" s="2"/>
      <c r="X20" s="132"/>
    </row>
    <row r="21" spans="1:33" x14ac:dyDescent="0.25">
      <c r="P21" s="79">
        <v>1.06</v>
      </c>
      <c r="Q21" s="79">
        <f t="shared" si="2"/>
        <v>54.664200000000001</v>
      </c>
      <c r="W21" s="2"/>
      <c r="X21" s="132"/>
      <c r="AD21" s="180"/>
      <c r="AG21" s="180"/>
    </row>
    <row r="22" spans="1:33" x14ac:dyDescent="0.25">
      <c r="P22" s="79">
        <v>1.05</v>
      </c>
      <c r="Q22" s="79">
        <f t="shared" si="2"/>
        <v>54.148500000000006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53.632800000000003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53.117100000000001</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52.601399999999998</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52.085700000000003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51.57</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51.054299999999998</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50.538600000000002</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50.0229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49.507199999999997</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48.991499999999995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48.4758</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47.960100000000004</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47.444400000000002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46.928699999999999</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46.413000000000004</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38.01</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11403</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-1850.9500000000116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-1850.9500000000116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-0.13965270730612458</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4.7882136279926338E-2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8.2630434782608706</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2" t="s">
        <v>78</v>
      </c>
      <c r="P16" s="892"/>
    </row>
    <row r="17" spans="1:20" ht="15.75" thickTop="1" x14ac:dyDescent="0.25">
      <c r="B17" s="70">
        <v>43657</v>
      </c>
      <c r="C17" s="7">
        <v>100</v>
      </c>
      <c r="D17" s="43">
        <v>36.4</v>
      </c>
      <c r="E17" s="43">
        <v>0</v>
      </c>
      <c r="F17" s="43">
        <f t="shared" si="0"/>
        <v>3640</v>
      </c>
      <c r="O17" s="79">
        <v>1.1000000000000001</v>
      </c>
      <c r="P17" s="79">
        <f>O17*$Q$4</f>
        <v>41.811</v>
      </c>
    </row>
    <row r="18" spans="1:20" x14ac:dyDescent="0.25">
      <c r="B18" s="70">
        <v>43682</v>
      </c>
      <c r="C18" s="7">
        <v>100</v>
      </c>
      <c r="D18" s="43">
        <v>35.200000000000003</v>
      </c>
      <c r="E18" s="43">
        <v>0</v>
      </c>
      <c r="F18" s="43">
        <f t="shared" si="0"/>
        <v>3520.0000000000005</v>
      </c>
      <c r="H18" s="68"/>
      <c r="O18" s="79">
        <v>1.0900000000000001</v>
      </c>
      <c r="P18" s="79">
        <f t="shared" ref="P18:P37" si="2">O18*$Q$4</f>
        <v>41.430900000000001</v>
      </c>
      <c r="T18" s="1"/>
    </row>
    <row r="19" spans="1:20" x14ac:dyDescent="0.25">
      <c r="O19" s="79">
        <v>1.08</v>
      </c>
      <c r="P19" s="79">
        <f t="shared" si="2"/>
        <v>41.050800000000002</v>
      </c>
    </row>
    <row r="20" spans="1:20" x14ac:dyDescent="0.25">
      <c r="C20" s="4"/>
      <c r="D20" s="3"/>
      <c r="E20" s="3"/>
      <c r="F20" s="3"/>
      <c r="H20" s="68"/>
      <c r="O20" s="79">
        <v>1.07</v>
      </c>
      <c r="P20" s="79">
        <f t="shared" si="2"/>
        <v>40.670700000000004</v>
      </c>
    </row>
    <row r="21" spans="1:20" x14ac:dyDescent="0.25">
      <c r="O21" s="79">
        <v>1.06</v>
      </c>
      <c r="P21" s="79">
        <f t="shared" si="2"/>
        <v>40.290599999999998</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39.910499999999999</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39.5304</v>
      </c>
    </row>
    <row r="24" spans="1:20" x14ac:dyDescent="0.25">
      <c r="O24" s="79">
        <v>1.03</v>
      </c>
      <c r="P24" s="79">
        <f t="shared" si="2"/>
        <v>39.150300000000001</v>
      </c>
    </row>
    <row r="25" spans="1:20" x14ac:dyDescent="0.25">
      <c r="O25" s="79">
        <v>1.02</v>
      </c>
      <c r="P25" s="79">
        <f t="shared" si="2"/>
        <v>38.770199999999996</v>
      </c>
    </row>
    <row r="26" spans="1:20" x14ac:dyDescent="0.25">
      <c r="O26" s="79">
        <v>1.01</v>
      </c>
      <c r="P26" s="79">
        <f t="shared" si="2"/>
        <v>38.390099999999997</v>
      </c>
    </row>
    <row r="27" spans="1:20" x14ac:dyDescent="0.25">
      <c r="O27" s="79">
        <v>1</v>
      </c>
      <c r="P27" s="79">
        <f t="shared" si="2"/>
        <v>38.01</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37.629899999999999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37.2498</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36.869699999999995</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36.489599999999996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36.109499999999997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35.729399999999998</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35.349299999999999</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34.969200000000001</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34.589100000000002</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34.208999999999996</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2" t="s">
        <v>78</v>
      </c>
      <c r="P16" s="892"/>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9"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23.203357142857143</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21.84</v>
      </c>
      <c r="R4" s="420">
        <v>-9.2999999999999992E-3</v>
      </c>
      <c r="T4" s="688"/>
      <c r="U4" s="30"/>
    </row>
    <row r="5" spans="1:21" x14ac:dyDescent="0.25">
      <c r="B5" s="363">
        <v>43700</v>
      </c>
      <c r="C5" s="7">
        <v>100</v>
      </c>
      <c r="D5" s="43">
        <v>20.88</v>
      </c>
      <c r="E5" s="43">
        <v>0</v>
      </c>
      <c r="F5" s="43">
        <f t="shared" si="0"/>
        <v>2088</v>
      </c>
      <c r="G5" s="363">
        <v>43718</v>
      </c>
      <c r="H5" s="78">
        <v>100</v>
      </c>
      <c r="I5" s="43">
        <v>24.33</v>
      </c>
      <c r="J5" s="43">
        <v>0.05</v>
      </c>
      <c r="K5" s="43">
        <f>H5*I5-J5</f>
        <v>2432.9499999999998</v>
      </c>
      <c r="L5" s="4"/>
      <c r="M5" s="4"/>
      <c r="O5" s="11" t="s">
        <v>67</v>
      </c>
      <c r="Q5" s="3">
        <f>Q4*Q2</f>
        <v>15288</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16242.35</v>
      </c>
    </row>
    <row r="7" spans="1:21" x14ac:dyDescent="0.25">
      <c r="B7" s="70">
        <v>43734</v>
      </c>
      <c r="C7" s="4">
        <v>200</v>
      </c>
      <c r="D7" s="3">
        <v>22.41</v>
      </c>
      <c r="E7" s="3">
        <v>0</v>
      </c>
      <c r="F7" s="3">
        <f t="shared" si="0"/>
        <v>4482</v>
      </c>
      <c r="G7" s="70"/>
      <c r="H7" s="159"/>
      <c r="I7" s="3"/>
      <c r="J7" s="3"/>
      <c r="K7" s="3"/>
      <c r="L7" s="4"/>
      <c r="M7" s="4"/>
      <c r="O7" s="11" t="s">
        <v>177</v>
      </c>
      <c r="Q7" s="2">
        <f>Q10+Q8</f>
        <v>-954.35000000000036</v>
      </c>
      <c r="R7">
        <v>500</v>
      </c>
      <c r="T7" s="1"/>
    </row>
    <row r="8" spans="1:21" x14ac:dyDescent="0.25">
      <c r="B8" s="399">
        <v>43739</v>
      </c>
      <c r="C8" s="4">
        <v>100</v>
      </c>
      <c r="D8" s="3">
        <v>21.68</v>
      </c>
      <c r="E8" s="3">
        <v>0</v>
      </c>
      <c r="F8" s="3">
        <f t="shared" si="0"/>
        <v>2168</v>
      </c>
      <c r="G8" s="70"/>
      <c r="H8" s="159"/>
      <c r="I8" s="3"/>
      <c r="J8" s="3"/>
      <c r="K8" s="3"/>
      <c r="L8" s="4"/>
      <c r="M8" s="4"/>
      <c r="O8" s="11" t="s">
        <v>179</v>
      </c>
      <c r="P8" s="33"/>
      <c r="Q8" s="2">
        <f>K18+M18-F18+Q2*Q4</f>
        <v>-954.35000000000036</v>
      </c>
    </row>
    <row r="9" spans="1:21" x14ac:dyDescent="0.25">
      <c r="B9" s="399">
        <v>43746</v>
      </c>
      <c r="C9" s="7">
        <v>100</v>
      </c>
      <c r="D9" s="43">
        <v>20.38</v>
      </c>
      <c r="E9" s="43">
        <v>0</v>
      </c>
      <c r="F9" s="43">
        <f t="shared" si="0"/>
        <v>2038</v>
      </c>
      <c r="G9" s="4"/>
      <c r="H9" s="159"/>
      <c r="I9" s="3"/>
      <c r="J9" s="3"/>
      <c r="K9" s="3"/>
      <c r="L9" s="4"/>
      <c r="M9" s="4"/>
      <c r="O9" s="11" t="s">
        <v>204</v>
      </c>
      <c r="Q9" s="132">
        <f>IF(Q2=0, 0, Q8/Q6)</f>
        <v>-5.8756891705941588E-2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2" t="s">
        <v>78</v>
      </c>
      <c r="P16" s="892"/>
    </row>
    <row r="17" spans="1:16" ht="15.75" thickTop="1" x14ac:dyDescent="0.25">
      <c r="O17" s="79">
        <v>1.1000000000000001</v>
      </c>
      <c r="P17" s="79">
        <f>O17*$Q$4</f>
        <v>24.024000000000001</v>
      </c>
    </row>
    <row r="18" spans="1:16" x14ac:dyDescent="0.25">
      <c r="A18" s="31" t="s">
        <v>81</v>
      </c>
      <c r="B18" s="14"/>
      <c r="C18" s="14">
        <f>SUM(C2:C9)</f>
        <v>1300</v>
      </c>
      <c r="D18" s="18"/>
      <c r="E18" s="18"/>
      <c r="F18" s="18">
        <f>SUM(F2:F9)</f>
        <v>30107</v>
      </c>
      <c r="G18" s="14"/>
      <c r="H18" s="69">
        <f>SUM(H2:H8)</f>
        <v>600</v>
      </c>
      <c r="I18" s="18"/>
      <c r="J18" s="18"/>
      <c r="K18" s="18">
        <f>SUM(K2:K8)</f>
        <v>13794.71</v>
      </c>
      <c r="L18" s="14"/>
      <c r="M18" s="18">
        <f>SUM(M2:M10)</f>
        <v>69.94</v>
      </c>
      <c r="O18" s="79">
        <v>1.0900000000000001</v>
      </c>
      <c r="P18" s="79">
        <f t="shared" ref="P18:P37" si="1">O18*$Q$4</f>
        <v>23.805600000000002</v>
      </c>
    </row>
    <row r="19" spans="1:16" ht="15.75" thickBot="1" x14ac:dyDescent="0.3">
      <c r="A19" s="275" t="s">
        <v>191</v>
      </c>
      <c r="B19" s="276"/>
      <c r="C19" s="277">
        <f>SumByColor($A$19,C2:C17)</f>
        <v>600</v>
      </c>
      <c r="D19" s="277"/>
      <c r="E19" s="277"/>
      <c r="F19" s="278">
        <f>SumByColor($A$19,F2:F17)</f>
        <v>13317</v>
      </c>
      <c r="G19" s="277"/>
      <c r="H19" s="277">
        <f>SumByColor($A$19,H2:H17)</f>
        <v>600</v>
      </c>
      <c r="I19" s="277"/>
      <c r="J19" s="277"/>
      <c r="K19" s="278">
        <f>SumByColor($A$19,K2:K17)</f>
        <v>13795</v>
      </c>
      <c r="L19" s="277"/>
      <c r="M19" s="278">
        <f>SumByColor($A$19,M2:M17)</f>
        <v>70</v>
      </c>
      <c r="O19" s="79">
        <v>1.08</v>
      </c>
      <c r="P19" s="79">
        <f t="shared" si="1"/>
        <v>23.587200000000003</v>
      </c>
    </row>
    <row r="20" spans="1:16" x14ac:dyDescent="0.25">
      <c r="O20" s="79">
        <v>1.07</v>
      </c>
      <c r="P20" s="79">
        <f t="shared" si="1"/>
        <v>23.3688</v>
      </c>
    </row>
    <row r="21" spans="1:16" x14ac:dyDescent="0.25">
      <c r="O21" s="79">
        <v>1.06</v>
      </c>
      <c r="P21" s="79">
        <f t="shared" si="1"/>
        <v>23.150400000000001</v>
      </c>
    </row>
    <row r="22" spans="1:16" x14ac:dyDescent="0.25">
      <c r="O22" s="79">
        <v>1.05</v>
      </c>
      <c r="P22" s="79">
        <f t="shared" si="1"/>
        <v>22.932000000000002</v>
      </c>
    </row>
    <row r="23" spans="1:16" x14ac:dyDescent="0.25">
      <c r="O23" s="79">
        <v>1.04</v>
      </c>
      <c r="P23" s="79">
        <f t="shared" si="1"/>
        <v>22.7136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22.495200000000001</v>
      </c>
    </row>
    <row r="25" spans="1:16" x14ac:dyDescent="0.25">
      <c r="B25" s="162">
        <v>43642</v>
      </c>
      <c r="C25" s="10">
        <v>400</v>
      </c>
      <c r="D25" s="39">
        <v>25.2577</v>
      </c>
      <c r="E25" s="39">
        <v>26.84</v>
      </c>
      <c r="F25" s="39">
        <f t="shared" ref="F25:F40" si="2">(E25-D25)*C25</f>
        <v>632.92000000000007</v>
      </c>
      <c r="G25" s="39">
        <f t="shared" ref="G25:G40" si="3">D25*C25</f>
        <v>10103.08</v>
      </c>
      <c r="H25" s="177">
        <f t="shared" ref="H25:H40" si="4">F25/G25</f>
        <v>6.2646242531980353E-2</v>
      </c>
      <c r="I25" s="39"/>
      <c r="J25" s="39">
        <f t="shared" ref="J25:J40" si="5">F25</f>
        <v>632.92000000000007</v>
      </c>
      <c r="K25" s="39"/>
      <c r="L25" s="39"/>
      <c r="O25" s="79">
        <v>1.02</v>
      </c>
      <c r="P25" s="79">
        <f t="shared" si="1"/>
        <v>22.276800000000001</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22.058399999999999</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21.84</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21.621600000000001</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21.403199999999998</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21.184799999999999</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20.9664</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20.747999999999998</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20.529599999999999</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20.311199999999999</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20.0928</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19.874400000000001</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19.655999999999999</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2" t="s">
        <v>78</v>
      </c>
      <c r="P42" s="892"/>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2" t="s">
        <v>78</v>
      </c>
      <c r="P17" s="892"/>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6">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6"/>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2" t="s">
        <v>78</v>
      </c>
      <c r="P41" s="892"/>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2" t="s">
        <v>78</v>
      </c>
      <c r="P45" s="892"/>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2019-10-28T00:25:59Z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