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91" i="38" l="1"/>
  <c r="D991" i="38"/>
  <c r="E991" i="38"/>
  <c r="G991" i="38"/>
  <c r="H991" i="38"/>
  <c r="K991" i="38"/>
  <c r="L991" i="38" s="1"/>
  <c r="M991" i="38"/>
  <c r="N991" i="38" s="1"/>
  <c r="O991" i="38" s="1"/>
  <c r="S991" i="38"/>
  <c r="V991" i="38"/>
  <c r="X991" i="38" s="1"/>
  <c r="J27" i="133"/>
  <c r="H27" i="133"/>
  <c r="G27" i="133"/>
  <c r="F27" i="133"/>
  <c r="F3" i="133"/>
  <c r="P991" i="38" l="1"/>
  <c r="Q991" i="38" s="1"/>
  <c r="W991" i="38"/>
  <c r="Y991" i="38" s="1"/>
  <c r="Z991" i="38"/>
  <c r="F38" i="131"/>
  <c r="H38" i="131" s="1"/>
  <c r="G38" i="131"/>
  <c r="T287" i="1"/>
  <c r="F8" i="131"/>
  <c r="A990" i="38"/>
  <c r="D990" i="38"/>
  <c r="E990" i="38"/>
  <c r="G990" i="38"/>
  <c r="H990" i="38"/>
  <c r="K990" i="38"/>
  <c r="L990" i="38" s="1"/>
  <c r="M990" i="38"/>
  <c r="N990" i="38" s="1"/>
  <c r="O990" i="38" s="1"/>
  <c r="S990" i="38"/>
  <c r="J38" i="131" l="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1" i="58"/>
  <c r="H201" i="58"/>
  <c r="G201"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19" i="133"/>
  <c r="F19" i="133"/>
  <c r="C19" i="133"/>
  <c r="C85" i="133"/>
  <c r="H19" i="133"/>
  <c r="K85" i="133"/>
  <c r="F85" i="133"/>
  <c r="M19" i="133"/>
  <c r="M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C74" i="92"/>
  <c r="M74" i="92"/>
  <c r="F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C19" i="132"/>
  <c r="K85" i="132"/>
  <c r="K19" i="132"/>
  <c r="M85" i="132"/>
  <c r="H85" i="132"/>
  <c r="C85" i="132"/>
  <c r="F19" i="132"/>
  <c r="M19" i="132"/>
  <c r="H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M85" i="131"/>
  <c r="F19" i="131"/>
  <c r="F85" i="131"/>
  <c r="C19" i="131"/>
  <c r="H19" i="131"/>
  <c r="M19" i="131"/>
  <c r="C85" i="131"/>
  <c r="K85"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85" i="130"/>
  <c r="M85" i="130"/>
  <c r="F19" i="130"/>
  <c r="K19" i="130"/>
  <c r="F85" i="130"/>
  <c r="H85" i="130"/>
  <c r="C85" i="130"/>
  <c r="C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C85" i="129"/>
  <c r="C19" i="129"/>
  <c r="K85" i="129"/>
  <c r="K19" i="129"/>
  <c r="F19" i="129"/>
  <c r="M19" i="129"/>
  <c r="H85" i="129"/>
  <c r="F85"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85" i="128"/>
  <c r="H19" i="128"/>
  <c r="F19" i="128"/>
  <c r="H85" i="128"/>
  <c r="K85" i="128"/>
  <c r="K19" i="128"/>
  <c r="F85" i="128"/>
  <c r="C19" i="128"/>
  <c r="M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C19" i="127"/>
  <c r="K19" i="127"/>
  <c r="H19" i="127"/>
  <c r="F85" i="127"/>
  <c r="C85" i="127"/>
  <c r="K85" i="127"/>
  <c r="M85" i="127"/>
  <c r="H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19" i="126"/>
  <c r="F85" i="126"/>
  <c r="K85" i="126"/>
  <c r="H85" i="126"/>
  <c r="F19" i="126"/>
  <c r="M85" i="126"/>
  <c r="M19" i="126"/>
  <c r="C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M85" i="125"/>
  <c r="C19" i="125"/>
  <c r="K85" i="125"/>
  <c r="K19" i="125"/>
  <c r="F19" i="125"/>
  <c r="C85" i="125"/>
  <c r="H85" i="125"/>
  <c r="H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4"/>
  <c r="K85" i="123"/>
  <c r="C85" i="124"/>
  <c r="H85" i="124"/>
  <c r="M19" i="123"/>
  <c r="K19" i="124"/>
  <c r="H85" i="123"/>
  <c r="C85" i="123"/>
  <c r="M85" i="123"/>
  <c r="F85" i="123"/>
  <c r="F19" i="124"/>
  <c r="H19" i="123"/>
  <c r="K85" i="124"/>
  <c r="M85" i="124"/>
  <c r="F85" i="124"/>
  <c r="K19" i="123"/>
  <c r="H19" i="124"/>
  <c r="C19" i="123"/>
  <c r="F19" i="123"/>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K85" i="122"/>
  <c r="F85" i="122"/>
  <c r="C19" i="122"/>
  <c r="C85" i="122"/>
  <c r="F19" i="122"/>
  <c r="H85" i="122"/>
  <c r="K19" i="122"/>
  <c r="H19" i="122"/>
  <c r="M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C85" i="121"/>
  <c r="C19" i="121"/>
  <c r="K19" i="121"/>
  <c r="M85" i="120"/>
  <c r="H85" i="120"/>
  <c r="H85" i="121"/>
  <c r="C85" i="120"/>
  <c r="M19" i="121"/>
  <c r="C19" i="120"/>
  <c r="M19" i="120"/>
  <c r="H19" i="121"/>
  <c r="K19" i="120"/>
  <c r="M85" i="121"/>
  <c r="K85" i="120"/>
  <c r="K85" i="121"/>
  <c r="H19" i="120"/>
  <c r="F19" i="121"/>
  <c r="F85" i="120"/>
  <c r="F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19" i="119"/>
  <c r="K85" i="119"/>
  <c r="M19" i="119"/>
  <c r="F85" i="119"/>
  <c r="H19" i="119"/>
  <c r="C85" i="119"/>
  <c r="C19"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19" i="118"/>
  <c r="F85" i="118"/>
  <c r="M85" i="118"/>
  <c r="K19" i="118"/>
  <c r="C19" i="118"/>
  <c r="M19" i="118"/>
  <c r="H85" i="118"/>
  <c r="K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K85" i="116"/>
  <c r="K85" i="117"/>
  <c r="C85" i="116"/>
  <c r="F85" i="116"/>
  <c r="H85" i="117"/>
  <c r="M85" i="116"/>
  <c r="C19" i="117"/>
  <c r="F19" i="117"/>
  <c r="F85" i="117"/>
  <c r="K19" i="116"/>
  <c r="M19" i="117"/>
  <c r="K19" i="117"/>
  <c r="M19" i="116"/>
  <c r="H19" i="116"/>
  <c r="C85" i="117"/>
  <c r="M85" i="117"/>
  <c r="H85" i="116"/>
  <c r="F19" i="116"/>
  <c r="C19" i="116"/>
  <c r="H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M19" i="115"/>
  <c r="H19" i="115"/>
  <c r="C19" i="115"/>
  <c r="F85" i="115"/>
  <c r="K19" i="115"/>
  <c r="K85" i="115"/>
  <c r="C85"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19" i="114"/>
  <c r="H85" i="114"/>
  <c r="C19" i="114"/>
  <c r="F85" i="114"/>
  <c r="M85" i="114"/>
  <c r="M19" i="114"/>
  <c r="H19" i="114"/>
  <c r="F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F19" i="113"/>
  <c r="K85" i="112"/>
  <c r="F19" i="112"/>
  <c r="K19" i="113"/>
  <c r="H19" i="113"/>
  <c r="H85" i="112"/>
  <c r="C85" i="113"/>
  <c r="H19" i="112"/>
  <c r="C19" i="112"/>
  <c r="F85" i="112"/>
  <c r="C85" i="112"/>
  <c r="M85" i="112"/>
  <c r="K19" i="112"/>
  <c r="M19" i="113"/>
  <c r="M85" i="113"/>
  <c r="C19" i="113"/>
  <c r="H85" i="113"/>
  <c r="F85" i="113"/>
  <c r="K85" i="113"/>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F19" i="110"/>
  <c r="M19" i="111"/>
  <c r="F85" i="110"/>
  <c r="M19" i="110"/>
  <c r="M85" i="110"/>
  <c r="K85" i="111"/>
  <c r="K19" i="111"/>
  <c r="H19" i="110"/>
  <c r="C85" i="110"/>
  <c r="K85" i="110"/>
  <c r="H85" i="111"/>
  <c r="C85" i="111"/>
  <c r="F19" i="111"/>
  <c r="M85" i="111"/>
  <c r="F85" i="111"/>
  <c r="C19" i="111"/>
  <c r="H19" i="111"/>
  <c r="H85" i="110"/>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H19" i="109"/>
  <c r="M73" i="109"/>
  <c r="C19" i="109"/>
  <c r="M19" i="109"/>
  <c r="K19" i="109"/>
  <c r="F73" i="109"/>
  <c r="K73" i="109"/>
  <c r="F19" i="109"/>
  <c r="C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99" i="108"/>
  <c r="H99" i="108"/>
  <c r="M23" i="108"/>
  <c r="K99" i="108"/>
  <c r="K23" i="108"/>
  <c r="H23" i="108"/>
  <c r="C23" i="108"/>
  <c r="C99" i="108"/>
  <c r="F23"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M89" i="107"/>
  <c r="F19" i="107"/>
  <c r="C89" i="107"/>
  <c r="C19" i="107"/>
  <c r="H19" i="107"/>
  <c r="H89" i="107"/>
  <c r="K89" i="107"/>
  <c r="F8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F85" i="106"/>
  <c r="H85" i="106"/>
  <c r="M19" i="106"/>
  <c r="F19" i="106"/>
  <c r="C85" i="106"/>
  <c r="M85" i="106"/>
  <c r="K19" i="106"/>
  <c r="C19" i="106"/>
  <c r="H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M19" i="47"/>
  <c r="H43" i="46"/>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F19" i="105"/>
  <c r="M91" i="105"/>
  <c r="K91" i="105"/>
  <c r="C19" i="105"/>
  <c r="H19" i="105"/>
  <c r="H91" i="105"/>
  <c r="K19" i="105"/>
  <c r="F91"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H85" i="104"/>
  <c r="M85" i="104"/>
  <c r="F85" i="104"/>
  <c r="K19" i="104"/>
  <c r="F19" i="104"/>
  <c r="H19" i="104"/>
  <c r="K85" i="104"/>
  <c r="C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M19" i="103"/>
  <c r="H91" i="103"/>
  <c r="C19" i="103"/>
  <c r="K91" i="103"/>
  <c r="K19" i="103"/>
  <c r="K19" i="89"/>
  <c r="F19" i="103"/>
  <c r="C91" i="103"/>
  <c r="M91" i="103"/>
  <c r="H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K19" i="102"/>
  <c r="M19" i="102"/>
  <c r="F19" i="102"/>
  <c r="C95" i="102"/>
  <c r="F95" i="102"/>
  <c r="K95" i="102"/>
  <c r="H19" i="102"/>
  <c r="C19" i="102"/>
  <c r="M95" i="102"/>
  <c r="H95"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H85" i="100"/>
  <c r="M85" i="99"/>
  <c r="K85" i="100"/>
  <c r="K19" i="99"/>
  <c r="K22" i="101"/>
  <c r="F22" i="101"/>
  <c r="F85" i="100"/>
  <c r="C22" i="101"/>
  <c r="M85" i="100"/>
  <c r="M90" i="101"/>
  <c r="C85" i="99"/>
  <c r="K19" i="100"/>
  <c r="M19" i="100"/>
  <c r="C19" i="99"/>
  <c r="C90" i="101"/>
  <c r="F19" i="99"/>
  <c r="C85" i="100"/>
  <c r="H19" i="100"/>
  <c r="F90" i="101"/>
  <c r="H85" i="99"/>
  <c r="M19" i="99"/>
  <c r="M22" i="101"/>
  <c r="F85" i="99"/>
  <c r="K90" i="101"/>
  <c r="H19" i="99"/>
  <c r="F19" i="100"/>
  <c r="C19" i="100"/>
  <c r="K85" i="99"/>
  <c r="H22" i="101"/>
  <c r="H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F19" i="97"/>
  <c r="M85" i="98"/>
  <c r="K29" i="88"/>
  <c r="F85" i="98"/>
  <c r="C19" i="97"/>
  <c r="C85" i="97"/>
  <c r="K19" i="98"/>
  <c r="H19" i="98"/>
  <c r="H19" i="97"/>
  <c r="H85" i="98"/>
  <c r="F19" i="98"/>
  <c r="M19" i="98"/>
  <c r="H85" i="97"/>
  <c r="M85" i="97"/>
  <c r="C19" i="98"/>
  <c r="K19" i="97"/>
  <c r="M19" i="97"/>
  <c r="K85" i="98"/>
  <c r="C85" i="98"/>
  <c r="F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M19" i="96"/>
  <c r="K106" i="96"/>
  <c r="H19" i="96"/>
  <c r="K19" i="96"/>
  <c r="H106" i="96"/>
  <c r="F19" i="96"/>
  <c r="C106" i="96"/>
  <c r="F106" i="96"/>
  <c r="M106" i="96"/>
  <c r="C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19" i="95"/>
  <c r="H85" i="95"/>
  <c r="F19" i="95"/>
  <c r="C85" i="95"/>
  <c r="M85" i="95"/>
  <c r="K85" i="95"/>
  <c r="F85" i="95"/>
  <c r="H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F85" i="94"/>
  <c r="C85" i="94"/>
  <c r="H19" i="94"/>
  <c r="C19" i="94"/>
  <c r="H85" i="94"/>
  <c r="M85" i="94"/>
  <c r="M19"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K113" i="93"/>
  <c r="M113" i="93"/>
  <c r="F113" i="93"/>
  <c r="C113" i="93"/>
  <c r="M26" i="93"/>
  <c r="H26"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H30" i="92"/>
  <c r="M30" i="92"/>
  <c r="C30" i="92"/>
  <c r="H19" i="91"/>
  <c r="M85" i="91"/>
  <c r="F19" i="91"/>
  <c r="F85" i="91"/>
  <c r="M19" i="91"/>
  <c r="K19" i="91"/>
  <c r="F30" i="92"/>
  <c r="F19" i="47"/>
  <c r="C85" i="91"/>
  <c r="H85" i="91"/>
  <c r="K85"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M19" i="90"/>
  <c r="F85" i="90"/>
  <c r="H85" i="90"/>
  <c r="H19" i="90"/>
  <c r="K19" i="90"/>
  <c r="M85" i="90"/>
  <c r="C19" i="90"/>
  <c r="F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M19" i="89"/>
  <c r="H19" i="89"/>
  <c r="H85" i="89"/>
  <c r="K85" i="89"/>
  <c r="F85" i="89"/>
  <c r="M85" i="89"/>
  <c r="H18" i="51"/>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K19" i="87"/>
  <c r="M29" i="88"/>
  <c r="M85" i="87"/>
  <c r="M124" i="88"/>
  <c r="F85" i="87"/>
  <c r="H124" i="88"/>
  <c r="C19" i="87"/>
  <c r="K124" i="88"/>
  <c r="C85" i="87"/>
  <c r="F124" i="88"/>
  <c r="H85" i="87"/>
  <c r="C124" i="88"/>
  <c r="F19" i="87"/>
  <c r="K85" i="87"/>
  <c r="H19" i="87"/>
  <c r="F29"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H89" i="86"/>
  <c r="M89" i="86"/>
  <c r="F19" i="86"/>
  <c r="F89" i="86"/>
  <c r="C89" i="86"/>
  <c r="H19" i="86"/>
  <c r="C19" i="86"/>
  <c r="M1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K85" i="85"/>
  <c r="F85" i="85"/>
  <c r="H19" i="85"/>
  <c r="K19" i="85"/>
  <c r="C19" i="85"/>
  <c r="M85" i="85"/>
  <c r="C85" i="85"/>
  <c r="H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C25" i="84"/>
  <c r="C19" i="83"/>
  <c r="K19" i="83"/>
  <c r="K85" i="83"/>
  <c r="M85" i="83"/>
  <c r="F85" i="83"/>
  <c r="C85" i="83"/>
  <c r="M25" i="84"/>
  <c r="K110" i="84"/>
  <c r="H85" i="83"/>
  <c r="C110" i="84"/>
  <c r="F110" i="84"/>
  <c r="H19" i="83"/>
  <c r="H25" i="84"/>
  <c r="F19" i="83"/>
  <c r="M110" i="84"/>
  <c r="M19" i="83"/>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H60" i="82"/>
  <c r="M35" i="74"/>
  <c r="H35" i="74"/>
  <c r="H19" i="82"/>
  <c r="C60" i="82"/>
  <c r="M60" i="82"/>
  <c r="M19" i="82"/>
  <c r="C35" i="74"/>
  <c r="F60" i="82"/>
  <c r="F19" i="82"/>
  <c r="K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F78" i="75"/>
  <c r="M96" i="31"/>
  <c r="H96" i="31"/>
  <c r="C96" i="31"/>
  <c r="F96" i="31"/>
  <c r="K78" i="75"/>
  <c r="H78" i="75"/>
  <c r="K96" i="31"/>
  <c r="C78" i="75"/>
  <c r="M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H19" i="64"/>
  <c r="M85" i="64"/>
  <c r="K19" i="64"/>
  <c r="M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C110" i="81"/>
  <c r="F30" i="81"/>
  <c r="M30" i="81"/>
  <c r="K110" i="81"/>
  <c r="F11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M85" i="80"/>
  <c r="C85" i="80"/>
  <c r="F85" i="80"/>
  <c r="M19" i="80"/>
  <c r="C19" i="80"/>
  <c r="K85" i="80"/>
  <c r="K19" i="80"/>
  <c r="H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K19" i="79"/>
  <c r="C19" i="79"/>
  <c r="H19" i="79"/>
  <c r="M65" i="79"/>
  <c r="F19" i="79"/>
  <c r="H65" i="79"/>
  <c r="K65" i="79"/>
  <c r="F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85" i="78"/>
  <c r="H19" i="78"/>
  <c r="H85" i="78"/>
  <c r="K85" i="78"/>
  <c r="F19" i="78"/>
  <c r="C19" i="78"/>
  <c r="C85" i="78"/>
  <c r="M19" i="78"/>
  <c r="M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K89" i="77"/>
  <c r="C89" i="77"/>
  <c r="M19" i="77"/>
  <c r="C19" i="77"/>
  <c r="M89" i="77"/>
  <c r="F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H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M93" i="68"/>
  <c r="F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63" i="25"/>
  <c r="F963" i="25"/>
  <c r="C963" i="25"/>
  <c r="K963" i="25"/>
  <c r="M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63" i="66"/>
  <c r="C19" i="75"/>
  <c r="C25" i="31"/>
  <c r="C19" i="34"/>
  <c r="K19" i="34"/>
  <c r="M19" i="3"/>
  <c r="M119" i="7"/>
  <c r="K19" i="68"/>
  <c r="C75" i="41"/>
  <c r="C19" i="45"/>
  <c r="H19" i="53"/>
  <c r="H156" i="25"/>
  <c r="H19" i="70"/>
  <c r="M63" i="66"/>
  <c r="F19" i="50"/>
  <c r="M19" i="50"/>
  <c r="M18" i="51"/>
  <c r="C19" i="64"/>
  <c r="K90" i="72"/>
  <c r="C119" i="7"/>
  <c r="F55" i="50"/>
  <c r="H77" i="70"/>
  <c r="M30" i="40"/>
  <c r="C19" i="72"/>
  <c r="H115" i="45"/>
  <c r="K67" i="60"/>
  <c r="F19" i="54"/>
  <c r="K115" i="45"/>
  <c r="F19" i="69"/>
  <c r="C19" i="53"/>
  <c r="K119" i="7"/>
  <c r="M23" i="17"/>
  <c r="H19" i="41"/>
  <c r="K19" i="63"/>
  <c r="M19" i="69"/>
  <c r="C100" i="34"/>
  <c r="C115" i="45"/>
  <c r="H19" i="55"/>
  <c r="K23" i="57"/>
  <c r="F19" i="64"/>
  <c r="K55" i="50"/>
  <c r="K63" i="66"/>
  <c r="H119" i="7"/>
  <c r="M19" i="71"/>
  <c r="H90" i="72"/>
  <c r="K25" i="31"/>
  <c r="C72" i="59"/>
  <c r="C19" i="69"/>
  <c r="K213" i="57"/>
  <c r="F19" i="70"/>
  <c r="M19" i="68"/>
  <c r="F65" i="63"/>
  <c r="K19" i="41"/>
  <c r="H94" i="52"/>
  <c r="F25" i="31"/>
  <c r="H81" i="61"/>
  <c r="H19" i="34"/>
  <c r="C213" i="57"/>
  <c r="M213" i="57"/>
  <c r="F51" i="54"/>
  <c r="M67" i="60"/>
  <c r="M51" i="54"/>
  <c r="C23" i="17"/>
  <c r="F156" i="49"/>
  <c r="K94" i="52"/>
  <c r="H213" i="57"/>
  <c r="F19" i="3"/>
  <c r="H19" i="62"/>
  <c r="K19" i="50"/>
  <c r="M65" i="63"/>
  <c r="F19" i="53"/>
  <c r="H51" i="54"/>
  <c r="K72" i="59"/>
  <c r="C63" i="66"/>
  <c r="M19" i="52"/>
  <c r="M19" i="66"/>
  <c r="M94" i="52"/>
  <c r="K19" i="60"/>
  <c r="M30" i="49"/>
  <c r="M19" i="75"/>
  <c r="M86" i="53"/>
  <c r="K77" i="70"/>
  <c r="K60" i="58"/>
  <c r="C94" i="52"/>
  <c r="F119" i="7"/>
  <c r="K65" i="63"/>
  <c r="F19" i="68"/>
  <c r="M19" i="61"/>
  <c r="F65" i="71"/>
  <c r="F28" i="43"/>
  <c r="F94" i="52"/>
  <c r="F18" i="51"/>
  <c r="F86" i="53"/>
  <c r="H267" i="58"/>
  <c r="H100" i="34"/>
  <c r="M90" i="72"/>
  <c r="C19" i="54"/>
  <c r="M100" i="34"/>
  <c r="K19" i="54"/>
  <c r="C60" i="58"/>
  <c r="C19" i="41"/>
  <c r="F23" i="57"/>
  <c r="C19" i="59"/>
  <c r="F72" i="59"/>
  <c r="F30" i="40"/>
  <c r="H19" i="69"/>
  <c r="M55" i="50"/>
  <c r="C19" i="62"/>
  <c r="H72" i="59"/>
  <c r="H67" i="60"/>
  <c r="K51" i="54"/>
  <c r="C19" i="55"/>
  <c r="M19" i="70"/>
  <c r="M19" i="34"/>
  <c r="M19" i="53"/>
  <c r="H65" i="63"/>
  <c r="C19" i="63"/>
  <c r="F115" i="45"/>
  <c r="K19" i="66"/>
  <c r="K19" i="3"/>
  <c r="F19" i="62"/>
  <c r="H19" i="3"/>
  <c r="M267" i="58"/>
  <c r="C451" i="17"/>
  <c r="H19" i="73"/>
  <c r="C30" i="49"/>
  <c r="K81" i="61"/>
  <c r="F19" i="73"/>
  <c r="F67" i="60"/>
  <c r="M75" i="41"/>
  <c r="K23" i="17"/>
  <c r="M19" i="41"/>
  <c r="F19" i="61"/>
  <c r="H60" i="58"/>
  <c r="F75" i="41"/>
  <c r="C65" i="71"/>
  <c r="K19" i="59"/>
  <c r="K19" i="61"/>
  <c r="F19" i="60"/>
  <c r="C90" i="72"/>
  <c r="F19" i="34"/>
  <c r="H19" i="71"/>
  <c r="K86" i="53"/>
  <c r="C81" i="61"/>
  <c r="C23" i="57"/>
  <c r="F19" i="75"/>
  <c r="K19" i="75"/>
  <c r="C19" i="68"/>
  <c r="F19" i="71"/>
  <c r="K19" i="62"/>
  <c r="H19" i="72"/>
  <c r="K19" i="72"/>
  <c r="K156" i="49"/>
  <c r="C19" i="66"/>
  <c r="F35" i="74"/>
  <c r="C67" i="60"/>
  <c r="F23" i="17"/>
  <c r="H55" i="50"/>
  <c r="K19" i="69"/>
  <c r="K18" i="51"/>
  <c r="H75" i="41"/>
  <c r="K75" i="41"/>
  <c r="F77" i="70"/>
  <c r="M23" i="57"/>
  <c r="F19" i="45"/>
  <c r="M65" i="71"/>
  <c r="C156" i="49"/>
  <c r="M19" i="62"/>
  <c r="H30" i="40"/>
  <c r="F19" i="55"/>
  <c r="F85" i="64"/>
  <c r="H19" i="59"/>
  <c r="M81" i="61"/>
  <c r="F100" i="34"/>
  <c r="C30" i="40"/>
  <c r="M19" i="60"/>
  <c r="F90" i="72"/>
  <c r="M60" i="58"/>
  <c r="K451" i="17"/>
  <c r="C19" i="73"/>
  <c r="F19" i="72"/>
  <c r="F81" i="61"/>
  <c r="H23" i="17"/>
  <c r="C19" i="3"/>
  <c r="K100" i="34"/>
  <c r="K19" i="71"/>
  <c r="F30" i="49"/>
  <c r="M115" i="45"/>
  <c r="H19" i="54"/>
  <c r="K19" i="52"/>
  <c r="F213" i="57"/>
  <c r="K19" i="73"/>
  <c r="H19" i="60"/>
  <c r="H156" i="49"/>
  <c r="C51" i="54"/>
  <c r="H19" i="68"/>
  <c r="H19" i="66"/>
  <c r="H25" i="31"/>
  <c r="C65" i="63"/>
  <c r="H86" i="53"/>
  <c r="C267" i="58"/>
  <c r="M156" i="49"/>
  <c r="F19" i="66"/>
  <c r="M25" i="31"/>
  <c r="K267" i="58"/>
  <c r="C19" i="71"/>
  <c r="M19" i="73"/>
  <c r="F19" i="59"/>
  <c r="K30" i="40"/>
  <c r="F19" i="41"/>
  <c r="F267" i="58"/>
  <c r="F451" i="17"/>
  <c r="K19" i="53"/>
  <c r="C19" i="70"/>
  <c r="C85" i="64"/>
  <c r="H19" i="63"/>
  <c r="K19" i="55"/>
  <c r="F156" i="25"/>
  <c r="M19" i="72"/>
  <c r="M77" i="70"/>
  <c r="C19" i="52"/>
  <c r="K35" i="74"/>
  <c r="M19" i="63"/>
  <c r="M72" i="59"/>
  <c r="M19" i="55"/>
  <c r="C77" i="70"/>
  <c r="C19" i="50"/>
  <c r="F63" i="66"/>
  <c r="H65" i="71"/>
  <c r="M19" i="59"/>
  <c r="H19" i="52"/>
  <c r="F19" i="52"/>
  <c r="M451" i="17"/>
  <c r="M19" i="45"/>
  <c r="H19" i="50"/>
  <c r="C19" i="61"/>
  <c r="C86" i="53"/>
  <c r="H19" i="75"/>
  <c r="M19" i="54"/>
  <c r="C19" i="60"/>
  <c r="H451" i="17"/>
  <c r="F60" i="58"/>
  <c r="H19" i="61"/>
  <c r="K65" i="71"/>
  <c r="F19" i="63"/>
  <c r="K19" i="70"/>
  <c r="C55" i="50"/>
  <c r="V989" i="38" l="1"/>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90" i="38" s="1"/>
  <c r="Y990"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9" i="38" l="1"/>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90"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48" i="58"/>
  <c r="Q10" i="58" s="1"/>
  <c r="K20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5" i="38" l="1"/>
  <c r="Q989" i="38"/>
  <c r="Q988" i="38"/>
  <c r="Q987" i="38"/>
  <c r="Q986" i="38"/>
  <c r="Q984" i="38"/>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<sst xmlns="http://schemas.openxmlformats.org/spreadsheetml/2006/main" count="9916" uniqueCount="1409">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</sst>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6" fontId="4" fillId="19" borderId="0" xfId="0" applyNumberFormat="1" applyFon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8"/>
      <tableStyleElement type="headerRow" dxfId="421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numCache>
            </c:numRef>
          </c:yVal>
          <c:smooth val="1"/>
        </c:ser>
        <c:dLbls>
          <c:showLegendKey val="0"/>
          <c:showVal val="0"/>
          <c:showCatName val="0"/>
          <c:showSerName val="0"/>
          <c:showPercent val="0"/>
          <c:showBubbleSize val="0"/>
        </c:dLbls>
        <c:axId val="406321312"/>
        <c:axId val="448880432"/>
      </c:scatterChart>
      <c:valAx>
        <c:axId val="406321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880432"/>
        <c:crosses val="autoZero"/>
        <c:crossBetween val="midCat"/>
      </c:valAx>
      <c:valAx>
        <c:axId val="4488804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321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numCache>
            </c:numRef>
          </c:yVal>
          <c:smooth val="1"/>
        </c:ser>
        <c:dLbls>
          <c:showLegendKey val="0"/>
          <c:showVal val="0"/>
          <c:showCatName val="0"/>
          <c:showSerName val="0"/>
          <c:showPercent val="0"/>
          <c:showBubbleSize val="0"/>
        </c:dLbls>
        <c:axId val="460515800"/>
        <c:axId val="405606896"/>
      </c:scatterChart>
      <c:valAx>
        <c:axId val="460515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6896"/>
        <c:crosses val="autoZero"/>
        <c:crossBetween val="midCat"/>
      </c:valAx>
      <c:valAx>
        <c:axId val="4056068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5158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numCache>
            </c:numRef>
          </c:yVal>
          <c:smooth val="1"/>
        </c:ser>
        <c:dLbls>
          <c:showLegendKey val="0"/>
          <c:showVal val="0"/>
          <c:showCatName val="0"/>
          <c:showSerName val="0"/>
          <c:showPercent val="0"/>
          <c:showBubbleSize val="0"/>
        </c:dLbls>
        <c:axId val="405602832"/>
        <c:axId val="405606360"/>
      </c:scatterChart>
      <c:valAx>
        <c:axId val="405602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6360"/>
        <c:crosses val="autoZero"/>
        <c:crossBetween val="midCat"/>
      </c:valAx>
      <c:valAx>
        <c:axId val="4056063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2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numCache>
            </c:numRef>
          </c:yVal>
          <c:smooth val="1"/>
        </c:ser>
        <c:dLbls>
          <c:showLegendKey val="0"/>
          <c:showVal val="0"/>
          <c:showCatName val="0"/>
          <c:showSerName val="0"/>
          <c:showPercent val="0"/>
          <c:showBubbleSize val="0"/>
        </c:dLbls>
        <c:axId val="405603616"/>
        <c:axId val="405604008"/>
      </c:scatterChart>
      <c:valAx>
        <c:axId val="405603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4008"/>
        <c:crosses val="autoZero"/>
        <c:crossBetween val="midCat"/>
      </c:valAx>
      <c:valAx>
        <c:axId val="4056040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3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numCache>
            </c:numRef>
          </c:yVal>
          <c:smooth val="1"/>
        </c:ser>
        <c:dLbls>
          <c:showLegendKey val="0"/>
          <c:showVal val="0"/>
          <c:showCatName val="0"/>
          <c:showSerName val="0"/>
          <c:showPercent val="0"/>
          <c:showBubbleSize val="0"/>
        </c:dLbls>
        <c:axId val="405604400"/>
        <c:axId val="405605184"/>
      </c:scatterChart>
      <c:valAx>
        <c:axId val="405604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5184"/>
        <c:crosses val="autoZero"/>
        <c:crossBetween val="midCat"/>
      </c:valAx>
      <c:valAx>
        <c:axId val="405605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604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numCache>
            </c:numRef>
          </c:yVal>
          <c:smooth val="1"/>
        </c:ser>
        <c:dLbls>
          <c:showLegendKey val="0"/>
          <c:showVal val="0"/>
          <c:showCatName val="0"/>
          <c:showSerName val="0"/>
          <c:showPercent val="0"/>
          <c:showBubbleSize val="0"/>
        </c:dLbls>
        <c:axId val="470342792"/>
        <c:axId val="470339264"/>
      </c:scatterChart>
      <c:valAx>
        <c:axId val="470342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39264"/>
        <c:crosses val="autoZero"/>
        <c:crossBetween val="midCat"/>
      </c:valAx>
      <c:valAx>
        <c:axId val="4703392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42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numCache>
            </c:numRef>
          </c:yVal>
          <c:smooth val="1"/>
        </c:ser>
        <c:dLbls>
          <c:showLegendKey val="0"/>
          <c:showVal val="0"/>
          <c:showCatName val="0"/>
          <c:showSerName val="0"/>
          <c:showPercent val="0"/>
          <c:showBubbleSize val="0"/>
        </c:dLbls>
        <c:axId val="470340048"/>
        <c:axId val="470343576"/>
      </c:scatterChart>
      <c:valAx>
        <c:axId val="470340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43576"/>
        <c:crosses val="autoZero"/>
        <c:crossBetween val="midCat"/>
      </c:valAx>
      <c:valAx>
        <c:axId val="4703435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400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numCache>
            </c:numRef>
          </c:yVal>
          <c:smooth val="1"/>
        </c:ser>
        <c:dLbls>
          <c:showLegendKey val="0"/>
          <c:showVal val="0"/>
          <c:showCatName val="0"/>
          <c:showSerName val="0"/>
          <c:showPercent val="0"/>
          <c:showBubbleSize val="0"/>
        </c:dLbls>
        <c:axId val="470343968"/>
        <c:axId val="470345928"/>
      </c:scatterChart>
      <c:valAx>
        <c:axId val="470343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45928"/>
        <c:crosses val="autoZero"/>
        <c:crossBetween val="midCat"/>
      </c:valAx>
      <c:valAx>
        <c:axId val="470345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43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70346320"/>
        <c:axId val="470342400"/>
      </c:lineChart>
      <c:dateAx>
        <c:axId val="47034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42400"/>
        <c:crosses val="autoZero"/>
        <c:auto val="1"/>
        <c:lblOffset val="100"/>
        <c:baseTimeUnit val="days"/>
      </c:dateAx>
      <c:valAx>
        <c:axId val="47034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4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0344752"/>
        <c:axId val="470346712"/>
      </c:lineChart>
      <c:dateAx>
        <c:axId val="470344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46712"/>
        <c:crosses val="autoZero"/>
        <c:auto val="1"/>
        <c:lblOffset val="100"/>
        <c:baseTimeUnit val="days"/>
      </c:dateAx>
      <c:valAx>
        <c:axId val="47034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4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2494408"/>
        <c:axId val="472488920"/>
      </c:lineChart>
      <c:dateAx>
        <c:axId val="472494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488920"/>
        <c:crosses val="autoZero"/>
        <c:auto val="1"/>
        <c:lblOffset val="100"/>
        <c:baseTimeUnit val="days"/>
      </c:dateAx>
      <c:valAx>
        <c:axId val="47248892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494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2494016"/>
        <c:axId val="472489312"/>
      </c:lineChart>
      <c:dateAx>
        <c:axId val="472494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89312"/>
        <c:crosses val="autoZero"/>
        <c:auto val="1"/>
        <c:lblOffset val="100"/>
        <c:baseTimeUnit val="days"/>
      </c:dateAx>
      <c:valAx>
        <c:axId val="47248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4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2490488"/>
        <c:axId val="472495584"/>
      </c:lineChart>
      <c:dateAx>
        <c:axId val="47249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5584"/>
        <c:crosses val="autoZero"/>
        <c:auto val="1"/>
        <c:lblOffset val="100"/>
        <c:baseTimeUnit val="days"/>
      </c:dateAx>
      <c:valAx>
        <c:axId val="47249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2491664"/>
        <c:axId val="472492056"/>
      </c:lineChart>
      <c:dateAx>
        <c:axId val="47249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2056"/>
        <c:crosses val="autoZero"/>
        <c:auto val="1"/>
        <c:lblOffset val="100"/>
        <c:baseTimeUnit val="days"/>
      </c:dateAx>
      <c:valAx>
        <c:axId val="47249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5646064"/>
        <c:axId val="475646848"/>
      </c:lineChart>
      <c:dateAx>
        <c:axId val="475646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6848"/>
        <c:crosses val="autoZero"/>
        <c:auto val="1"/>
        <c:lblOffset val="100"/>
        <c:baseTimeUnit val="days"/>
      </c:dateAx>
      <c:valAx>
        <c:axId val="47564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6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5644496"/>
        <c:axId val="475648808"/>
      </c:lineChart>
      <c:dateAx>
        <c:axId val="4756444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648808"/>
        <c:crosses val="autoZero"/>
        <c:auto val="1"/>
        <c:lblOffset val="100"/>
        <c:baseTimeUnit val="days"/>
      </c:dateAx>
      <c:valAx>
        <c:axId val="47564880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644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5647632"/>
        <c:axId val="475645280"/>
      </c:lineChart>
      <c:dateAx>
        <c:axId val="475647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5280"/>
        <c:crosses val="autoZero"/>
        <c:auto val="1"/>
        <c:lblOffset val="100"/>
        <c:baseTimeUnit val="days"/>
      </c:dateAx>
      <c:valAx>
        <c:axId val="4756452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7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5645672"/>
        <c:axId val="477074648"/>
      </c:lineChart>
      <c:dateAx>
        <c:axId val="47564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4648"/>
        <c:crosses val="autoZero"/>
        <c:auto val="1"/>
        <c:lblOffset val="100"/>
        <c:baseTimeUnit val="days"/>
      </c:dateAx>
      <c:valAx>
        <c:axId val="477074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7075432"/>
        <c:axId val="477073472"/>
      </c:lineChart>
      <c:dateAx>
        <c:axId val="47707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3472"/>
        <c:crosses val="autoZero"/>
        <c:auto val="1"/>
        <c:lblOffset val="100"/>
        <c:baseTimeUnit val="days"/>
      </c:dateAx>
      <c:valAx>
        <c:axId val="477073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5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7074256"/>
        <c:axId val="477080920"/>
      </c:lineChart>
      <c:dateAx>
        <c:axId val="477074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80920"/>
        <c:crosses val="autoZero"/>
        <c:auto val="1"/>
        <c:lblOffset val="100"/>
        <c:baseTimeUnit val="days"/>
      </c:dateAx>
      <c:valAx>
        <c:axId val="47708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4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7079744"/>
        <c:axId val="477075824"/>
      </c:lineChart>
      <c:dateAx>
        <c:axId val="4770797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5824"/>
        <c:crosses val="autoZero"/>
        <c:auto val="1"/>
        <c:lblOffset val="100"/>
        <c:baseTimeUnit val="days"/>
      </c:dateAx>
      <c:valAx>
        <c:axId val="4770758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9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7073864"/>
        <c:axId val="477080136"/>
      </c:lineChart>
      <c:dateAx>
        <c:axId val="477073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80136"/>
        <c:crosses val="autoZero"/>
        <c:auto val="1"/>
        <c:lblOffset val="100"/>
        <c:baseTimeUnit val="days"/>
      </c:dateAx>
      <c:valAx>
        <c:axId val="47708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3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7077000"/>
        <c:axId val="477077392"/>
      </c:lineChart>
      <c:dateAx>
        <c:axId val="477077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7392"/>
        <c:crosses val="autoZero"/>
        <c:auto val="1"/>
        <c:lblOffset val="100"/>
        <c:baseTimeUnit val="days"/>
      </c:dateAx>
      <c:valAx>
        <c:axId val="477077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7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643320"/>
        <c:axId val="479509832"/>
      </c:lineChart>
      <c:dateAx>
        <c:axId val="475643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9832"/>
        <c:crosses val="autoZero"/>
        <c:auto val="1"/>
        <c:lblOffset val="100"/>
        <c:baseTimeUnit val="days"/>
      </c:dateAx>
      <c:valAx>
        <c:axId val="4795098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508264"/>
        <c:axId val="479502776"/>
      </c:lineChart>
      <c:dateAx>
        <c:axId val="47950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2776"/>
        <c:crosses val="autoZero"/>
        <c:auto val="1"/>
        <c:lblOffset val="100"/>
        <c:baseTimeUnit val="days"/>
      </c:dateAx>
      <c:valAx>
        <c:axId val="47950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507872"/>
        <c:axId val="479508656"/>
      </c:lineChart>
      <c:dateAx>
        <c:axId val="47950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8656"/>
        <c:crosses val="autoZero"/>
        <c:auto val="1"/>
        <c:lblOffset val="100"/>
        <c:baseTimeUnit val="days"/>
      </c:dateAx>
      <c:valAx>
        <c:axId val="47950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509440"/>
        <c:axId val="479502384"/>
      </c:lineChart>
      <c:dateAx>
        <c:axId val="479509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2384"/>
        <c:crosses val="autoZero"/>
        <c:auto val="1"/>
        <c:lblOffset val="100"/>
        <c:baseTimeUnit val="days"/>
      </c:dateAx>
      <c:valAx>
        <c:axId val="47950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9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6539864"/>
        <c:axId val="476540648"/>
      </c:lineChart>
      <c:dateAx>
        <c:axId val="476539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40648"/>
        <c:crosses val="autoZero"/>
        <c:auto val="1"/>
        <c:lblOffset val="100"/>
        <c:baseTimeUnit val="days"/>
      </c:dateAx>
      <c:valAx>
        <c:axId val="47654064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39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6542216"/>
        <c:axId val="476543000"/>
      </c:lineChart>
      <c:dateAx>
        <c:axId val="476542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43000"/>
        <c:crosses val="autoZero"/>
        <c:auto val="1"/>
        <c:lblOffset val="100"/>
        <c:baseTimeUnit val="days"/>
      </c:dateAx>
      <c:valAx>
        <c:axId val="47654300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42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6541040"/>
        <c:axId val="476541432"/>
      </c:lineChart>
      <c:dateAx>
        <c:axId val="476541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41432"/>
        <c:crosses val="autoZero"/>
        <c:auto val="1"/>
        <c:lblOffset val="100"/>
        <c:baseTimeUnit val="days"/>
      </c:dateAx>
      <c:valAx>
        <c:axId val="476541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541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3158848"/>
        <c:axId val="493160024"/>
      </c:lineChart>
      <c:dateAx>
        <c:axId val="49315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0024"/>
        <c:crosses val="autoZero"/>
        <c:auto val="1"/>
        <c:lblOffset val="100"/>
        <c:baseTimeUnit val="days"/>
      </c:dateAx>
      <c:valAx>
        <c:axId val="4931600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5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3165904"/>
        <c:axId val="493161200"/>
      </c:lineChart>
      <c:dateAx>
        <c:axId val="49316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1200"/>
        <c:crosses val="autoZero"/>
        <c:auto val="1"/>
        <c:lblOffset val="100"/>
        <c:baseTimeUnit val="days"/>
      </c:dateAx>
      <c:valAx>
        <c:axId val="49316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3163160"/>
        <c:axId val="493164336"/>
      </c:lineChart>
      <c:dateAx>
        <c:axId val="49316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4336"/>
        <c:crosses val="autoZero"/>
        <c:auto val="1"/>
        <c:lblOffset val="100"/>
        <c:baseTimeUnit val="days"/>
      </c:dateAx>
      <c:valAx>
        <c:axId val="49316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3162376"/>
        <c:axId val="493163552"/>
      </c:lineChart>
      <c:dateAx>
        <c:axId val="49316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3552"/>
        <c:crosses val="autoZero"/>
        <c:auto val="1"/>
        <c:lblOffset val="100"/>
        <c:baseTimeUnit val="days"/>
      </c:dateAx>
      <c:valAx>
        <c:axId val="49316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2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3165120"/>
        <c:axId val="479506696"/>
      </c:lineChart>
      <c:dateAx>
        <c:axId val="493165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06696"/>
        <c:crosses val="autoZero"/>
        <c:auto val="1"/>
        <c:lblOffset val="100"/>
        <c:baseTimeUnit val="days"/>
      </c:dateAx>
      <c:valAx>
        <c:axId val="4795066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651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2461624"/>
        <c:axId val="492462800"/>
      </c:lineChart>
      <c:dateAx>
        <c:axId val="492461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2800"/>
        <c:crosses val="autoZero"/>
        <c:auto val="1"/>
        <c:lblOffset val="100"/>
        <c:baseTimeUnit val="days"/>
      </c:dateAx>
      <c:valAx>
        <c:axId val="492462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1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2463584"/>
        <c:axId val="492460840"/>
      </c:lineChart>
      <c:dateAx>
        <c:axId val="49246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0840"/>
        <c:crosses val="autoZero"/>
        <c:auto val="1"/>
        <c:lblOffset val="100"/>
        <c:baseTimeUnit val="days"/>
      </c:dateAx>
      <c:valAx>
        <c:axId val="4924608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2466720"/>
        <c:axId val="492462016"/>
      </c:lineChart>
      <c:dateAx>
        <c:axId val="492466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2016"/>
        <c:crosses val="autoZero"/>
        <c:auto val="1"/>
        <c:lblOffset val="100"/>
        <c:baseTimeUnit val="days"/>
      </c:dateAx>
      <c:valAx>
        <c:axId val="49246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466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2464760"/>
        <c:axId val="492460056"/>
      </c:lineChart>
      <c:dateAx>
        <c:axId val="492464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460056"/>
        <c:crosses val="autoZero"/>
        <c:auto val="1"/>
        <c:lblOffset val="100"/>
        <c:baseTimeUnit val="days"/>
      </c:dateAx>
      <c:valAx>
        <c:axId val="4924600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464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numCache>
            </c:numRef>
          </c:val>
          <c:smooth val="0"/>
        </c:ser>
        <c:dLbls>
          <c:showLegendKey val="0"/>
          <c:showVal val="0"/>
          <c:showCatName val="0"/>
          <c:showSerName val="0"/>
          <c:showPercent val="0"/>
          <c:showBubbleSize val="0"/>
        </c:dLbls>
        <c:marker val="1"/>
        <c:smooth val="0"/>
        <c:axId val="516051392"/>
        <c:axId val="516051784"/>
      </c:lineChart>
      <c:dateAx>
        <c:axId val="516051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1784"/>
        <c:crosses val="autoZero"/>
        <c:auto val="1"/>
        <c:lblOffset val="100"/>
        <c:baseTimeUnit val="days"/>
      </c:dateAx>
      <c:valAx>
        <c:axId val="5160517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numCache>
            </c:numRef>
          </c:val>
          <c:smooth val="0"/>
        </c:ser>
        <c:dLbls>
          <c:showLegendKey val="0"/>
          <c:showVal val="0"/>
          <c:showCatName val="0"/>
          <c:showSerName val="0"/>
          <c:showPercent val="0"/>
          <c:showBubbleSize val="0"/>
        </c:dLbls>
        <c:marker val="1"/>
        <c:smooth val="0"/>
        <c:axId val="516056488"/>
        <c:axId val="516052176"/>
      </c:lineChart>
      <c:dateAx>
        <c:axId val="516056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2176"/>
        <c:crosses val="autoZero"/>
        <c:auto val="1"/>
        <c:lblOffset val="100"/>
        <c:baseTimeUnit val="days"/>
      </c:dateAx>
      <c:valAx>
        <c:axId val="51605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6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16056880"/>
        <c:axId val="516053744"/>
      </c:lineChart>
      <c:dateAx>
        <c:axId val="5160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3744"/>
        <c:crosses val="autoZero"/>
        <c:auto val="1"/>
        <c:lblOffset val="100"/>
        <c:baseTimeUnit val="days"/>
      </c:dateAx>
      <c:valAx>
        <c:axId val="5160537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6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16053352"/>
        <c:axId val="516054136"/>
      </c:lineChart>
      <c:dateAx>
        <c:axId val="5160533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4136"/>
        <c:crosses val="autoZero"/>
        <c:auto val="1"/>
        <c:lblOffset val="100"/>
        <c:baseTimeUnit val="days"/>
      </c:dateAx>
      <c:valAx>
        <c:axId val="51605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53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6984792"/>
        <c:axId val="526986360"/>
      </c:lineChart>
      <c:catAx>
        <c:axId val="526984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86360"/>
        <c:crosses val="autoZero"/>
        <c:auto val="1"/>
        <c:lblAlgn val="ctr"/>
        <c:lblOffset val="100"/>
        <c:noMultiLvlLbl val="0"/>
      </c:catAx>
      <c:valAx>
        <c:axId val="5269863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84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6984400"/>
        <c:axId val="526992240"/>
      </c:lineChart>
      <c:dateAx>
        <c:axId val="526984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92240"/>
        <c:crosses val="autoZero"/>
        <c:auto val="1"/>
        <c:lblOffset val="100"/>
        <c:baseTimeUnit val="days"/>
      </c:dateAx>
      <c:valAx>
        <c:axId val="5269922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84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6993024"/>
        <c:axId val="526983224"/>
      </c:lineChart>
      <c:dateAx>
        <c:axId val="526993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83224"/>
        <c:crosses val="autoZero"/>
        <c:auto val="1"/>
        <c:lblOffset val="100"/>
        <c:baseTimeUnit val="days"/>
      </c:dateAx>
      <c:valAx>
        <c:axId val="5269832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993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26988320"/>
        <c:axId val="526988712"/>
      </c:lineChart>
      <c:dateAx>
        <c:axId val="526988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88712"/>
        <c:crosses val="autoZero"/>
        <c:auto val="1"/>
        <c:lblOffset val="100"/>
        <c:baseTimeUnit val="days"/>
      </c:dateAx>
      <c:valAx>
        <c:axId val="5269887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88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26991456"/>
        <c:axId val="526993808"/>
      </c:lineChart>
      <c:dateAx>
        <c:axId val="52699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93808"/>
        <c:crosses val="autoZero"/>
        <c:auto val="1"/>
        <c:lblOffset val="100"/>
        <c:baseTimeUnit val="days"/>
      </c:dateAx>
      <c:valAx>
        <c:axId val="52699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99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7847752"/>
        <c:axId val="547848144"/>
      </c:scatterChart>
      <c:valAx>
        <c:axId val="5478477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8144"/>
        <c:crosses val="autoZero"/>
        <c:crossBetween val="midCat"/>
      </c:valAx>
      <c:valAx>
        <c:axId val="54784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77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47847360"/>
        <c:axId val="547848928"/>
      </c:scatterChart>
      <c:valAx>
        <c:axId val="5478473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8928"/>
        <c:crosses val="autoZero"/>
        <c:crossBetween val="midCat"/>
      </c:valAx>
      <c:valAx>
        <c:axId val="54784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73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7842264"/>
        <c:axId val="547839912"/>
      </c:lineChart>
      <c:catAx>
        <c:axId val="547842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39912"/>
        <c:crosses val="autoZero"/>
        <c:auto val="1"/>
        <c:lblAlgn val="ctr"/>
        <c:lblOffset val="100"/>
        <c:noMultiLvlLbl val="0"/>
      </c:catAx>
      <c:valAx>
        <c:axId val="5478399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42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7838344"/>
        <c:axId val="547834032"/>
      </c:lineChart>
      <c:catAx>
        <c:axId val="547838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34032"/>
        <c:crosses val="autoZero"/>
        <c:auto val="1"/>
        <c:lblAlgn val="ctr"/>
        <c:lblOffset val="100"/>
        <c:noMultiLvlLbl val="0"/>
      </c:catAx>
      <c:valAx>
        <c:axId val="5478340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38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7843832"/>
        <c:axId val="547839520"/>
      </c:lineChart>
      <c:dateAx>
        <c:axId val="547843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39520"/>
        <c:crosses val="autoZero"/>
        <c:auto val="1"/>
        <c:lblOffset val="100"/>
        <c:baseTimeUnit val="days"/>
      </c:dateAx>
      <c:valAx>
        <c:axId val="54783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3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7840304"/>
        <c:axId val="547841872"/>
      </c:lineChart>
      <c:dateAx>
        <c:axId val="54784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1872"/>
        <c:crosses val="autoZero"/>
        <c:auto val="1"/>
        <c:lblOffset val="100"/>
        <c:baseTimeUnit val="days"/>
      </c:dateAx>
      <c:valAx>
        <c:axId val="54784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7834816"/>
        <c:axId val="547840696"/>
      </c:lineChart>
      <c:dateAx>
        <c:axId val="54783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0696"/>
        <c:crosses val="autoZero"/>
        <c:auto val="1"/>
        <c:lblOffset val="100"/>
        <c:baseTimeUnit val="days"/>
      </c:dateAx>
      <c:valAx>
        <c:axId val="5478406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3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7844224"/>
        <c:axId val="547835208"/>
      </c:lineChart>
      <c:dateAx>
        <c:axId val="54784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35208"/>
        <c:crosses val="autoZero"/>
        <c:auto val="1"/>
        <c:lblOffset val="100"/>
        <c:baseTimeUnit val="days"/>
      </c:dateAx>
      <c:valAx>
        <c:axId val="54783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4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7835600"/>
        <c:axId val="547835992"/>
      </c:lineChart>
      <c:dateAx>
        <c:axId val="547835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35992"/>
        <c:crosses val="autoZero"/>
        <c:auto val="1"/>
        <c:lblOffset val="100"/>
        <c:baseTimeUnit val="days"/>
      </c:dateAx>
      <c:valAx>
        <c:axId val="5478359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835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26033920"/>
        <c:axId val="526035096"/>
      </c:lineChart>
      <c:dateAx>
        <c:axId val="52603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5096"/>
        <c:crosses val="autoZero"/>
        <c:auto val="1"/>
        <c:lblOffset val="100"/>
        <c:baseTimeUnit val="days"/>
      </c:dateAx>
      <c:valAx>
        <c:axId val="52603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3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26032744"/>
        <c:axId val="526030784"/>
      </c:lineChart>
      <c:dateAx>
        <c:axId val="52603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0784"/>
        <c:crosses val="autoZero"/>
        <c:auto val="1"/>
        <c:lblOffset val="100"/>
        <c:baseTimeUnit val="days"/>
      </c:dateAx>
      <c:valAx>
        <c:axId val="526030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26030000"/>
        <c:axId val="526036664"/>
      </c:lineChart>
      <c:dateAx>
        <c:axId val="52603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6664"/>
        <c:crosses val="autoZero"/>
        <c:auto val="1"/>
        <c:lblOffset val="100"/>
        <c:baseTimeUnit val="days"/>
      </c:dateAx>
      <c:valAx>
        <c:axId val="52603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6034704"/>
        <c:axId val="526031960"/>
      </c:lineChart>
      <c:dateAx>
        <c:axId val="526034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1960"/>
        <c:crosses val="autoZero"/>
        <c:auto val="1"/>
        <c:lblOffset val="100"/>
        <c:baseTimeUnit val="days"/>
      </c:dateAx>
      <c:valAx>
        <c:axId val="52603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4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6035880"/>
        <c:axId val="526038232"/>
      </c:lineChart>
      <c:dateAx>
        <c:axId val="5260358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8232"/>
        <c:crosses val="autoZero"/>
        <c:auto val="1"/>
        <c:lblOffset val="100"/>
        <c:baseTimeUnit val="days"/>
      </c:dateAx>
      <c:valAx>
        <c:axId val="52603823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5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6033136"/>
        <c:axId val="526028432"/>
      </c:lineChart>
      <c:dateAx>
        <c:axId val="52603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28432"/>
        <c:crosses val="autoZero"/>
        <c:auto val="1"/>
        <c:lblOffset val="100"/>
        <c:baseTimeUnit val="days"/>
      </c:dateAx>
      <c:valAx>
        <c:axId val="526028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6034312"/>
        <c:axId val="526040192"/>
      </c:lineChart>
      <c:dateAx>
        <c:axId val="52603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40192"/>
        <c:crosses val="autoZero"/>
        <c:auto val="1"/>
        <c:lblOffset val="100"/>
        <c:baseTimeUnit val="days"/>
      </c:dateAx>
      <c:valAx>
        <c:axId val="526040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26040584"/>
        <c:axId val="526033528"/>
      </c:lineChart>
      <c:dateAx>
        <c:axId val="52604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33528"/>
        <c:crosses val="autoZero"/>
        <c:auto val="1"/>
        <c:lblOffset val="100"/>
        <c:baseTimeUnit val="days"/>
      </c:dateAx>
      <c:valAx>
        <c:axId val="52603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4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26028824"/>
        <c:axId val="526029608"/>
      </c:lineChart>
      <c:dateAx>
        <c:axId val="52602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29608"/>
        <c:crosses val="autoZero"/>
        <c:auto val="1"/>
        <c:lblOffset val="100"/>
        <c:baseTimeUnit val="days"/>
      </c:dateAx>
      <c:valAx>
        <c:axId val="526029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2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6042544"/>
        <c:axId val="526042152"/>
      </c:lineChart>
      <c:dateAx>
        <c:axId val="526042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042152"/>
        <c:crosses val="autoZero"/>
        <c:auto val="1"/>
        <c:lblOffset val="100"/>
        <c:baseTimeUnit val="days"/>
      </c:dateAx>
      <c:valAx>
        <c:axId val="5260421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042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6043720"/>
        <c:axId val="526040976"/>
      </c:lineChart>
      <c:dateAx>
        <c:axId val="52604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40976"/>
        <c:crosses val="autoZero"/>
        <c:auto val="1"/>
        <c:lblOffset val="100"/>
        <c:baseTimeUnit val="days"/>
      </c:dateAx>
      <c:valAx>
        <c:axId val="5260409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4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3023984"/>
        <c:axId val="573022024"/>
      </c:lineChart>
      <c:dateAx>
        <c:axId val="57302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22024"/>
        <c:crosses val="autoZero"/>
        <c:auto val="1"/>
        <c:lblOffset val="100"/>
        <c:baseTimeUnit val="days"/>
      </c:dateAx>
      <c:valAx>
        <c:axId val="57302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02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3025552"/>
        <c:axId val="573021632"/>
      </c:lineChart>
      <c:catAx>
        <c:axId val="573025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21632"/>
        <c:crosses val="autoZero"/>
        <c:auto val="1"/>
        <c:lblAlgn val="ctr"/>
        <c:lblOffset val="100"/>
        <c:noMultiLvlLbl val="0"/>
      </c:catAx>
      <c:valAx>
        <c:axId val="5730216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025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11.3</v>
      </c>
      <c r="G2" s="2">
        <v>10.87465142857142</v>
      </c>
      <c r="H2">
        <v>7000</v>
      </c>
      <c r="I2" s="2">
        <v>79100</v>
      </c>
      <c r="J2" s="2">
        <v>76122.559999999939</v>
      </c>
      <c r="K2" s="2">
        <v>2977.4400000000605</v>
      </c>
      <c r="L2" s="132">
        <v>3.9113766011023093E-2</v>
      </c>
      <c r="M2" s="2">
        <v>17593.011000001687</v>
      </c>
      <c r="N2">
        <v>5819</v>
      </c>
      <c r="O2" t="s">
        <v>1407</v>
      </c>
      <c r="P2" s="132">
        <v>1.7699115044247787E-2</v>
      </c>
      <c r="Q2" s="132">
        <v>8.0000000000000004E-4</v>
      </c>
      <c r="R2" s="2">
        <v>17.936507936507937</v>
      </c>
      <c r="S2" s="29">
        <v>43471</v>
      </c>
      <c r="T2" s="48"/>
      <c r="W2" s="885"/>
      <c r="X2" s="885"/>
      <c r="Y2" s="655"/>
    </row>
    <row r="3" spans="1:33" ht="21.95" customHeight="1" x14ac:dyDescent="0.25">
      <c r="A3" s="51"/>
      <c r="B3" s="51"/>
      <c r="C3" s="51"/>
      <c r="D3"/>
      <c r="E3" s="22" t="s">
        <v>916</v>
      </c>
      <c r="F3" s="2">
        <v>26.55</v>
      </c>
      <c r="G3" s="2">
        <v>52.386833333333328</v>
      </c>
      <c r="H3">
        <v>600</v>
      </c>
      <c r="I3" s="2">
        <v>15930</v>
      </c>
      <c r="J3" s="2">
        <v>31432.1</v>
      </c>
      <c r="K3" s="2">
        <v>-15502.099999999999</v>
      </c>
      <c r="L3" s="132">
        <v>-0.49319326421079079</v>
      </c>
      <c r="M3" s="2">
        <v>-15502.099999999999</v>
      </c>
      <c r="N3">
        <v>500</v>
      </c>
      <c r="O3" t="s">
        <v>1404</v>
      </c>
      <c r="P3" s="132">
        <v>9.4161958568738227E-2</v>
      </c>
      <c r="Q3" s="132">
        <v>-6.0999999999999999E-2</v>
      </c>
      <c r="R3" s="2">
        <v>9.4483985765124547</v>
      </c>
      <c r="S3" s="29">
        <v>43471</v>
      </c>
      <c r="T3" s="48"/>
      <c r="W3" s="885"/>
      <c r="X3" s="885"/>
      <c r="Y3" s="655"/>
    </row>
    <row r="4" spans="1:33" ht="21.95" customHeight="1" x14ac:dyDescent="0.25">
      <c r="A4" s="50"/>
      <c r="B4" s="50"/>
      <c r="C4" s="50"/>
      <c r="D4"/>
      <c r="E4" s="22" t="s">
        <v>1390</v>
      </c>
      <c r="F4" s="2">
        <v>20.95</v>
      </c>
      <c r="G4" s="2">
        <v>23.349014285714286</v>
      </c>
      <c r="H4">
        <v>700</v>
      </c>
      <c r="I4" s="2">
        <v>14665</v>
      </c>
      <c r="J4" s="2">
        <v>16344.310000000001</v>
      </c>
      <c r="K4" s="2">
        <v>-1679.3099999999995</v>
      </c>
      <c r="L4" s="132">
        <v>-0.1027458485552465</v>
      </c>
      <c r="M4" s="2">
        <v>-1679.3099999999995</v>
      </c>
      <c r="N4">
        <v>300</v>
      </c>
      <c r="Q4" s="132">
        <v>-9.2999999999999992E-3</v>
      </c>
      <c r="T4" s="48"/>
      <c r="W4" s="885"/>
      <c r="X4" s="885"/>
      <c r="Y4" s="655"/>
    </row>
    <row r="5" spans="1:33" ht="21.95" customHeight="1" x14ac:dyDescent="0.25">
      <c r="A5" s="50"/>
      <c r="B5" s="50"/>
      <c r="C5" s="51"/>
      <c r="D5"/>
      <c r="E5" s="22" t="s">
        <v>321</v>
      </c>
      <c r="F5" s="2">
        <v>6.98</v>
      </c>
      <c r="G5" s="2">
        <v>12.171725000000013</v>
      </c>
      <c r="H5">
        <v>2000</v>
      </c>
      <c r="I5" s="2">
        <v>13960</v>
      </c>
      <c r="J5" s="2">
        <v>24343.450000000026</v>
      </c>
      <c r="K5" s="2">
        <v>-10383.450000000026</v>
      </c>
      <c r="L5" s="132">
        <v>-0.4265397879100955</v>
      </c>
      <c r="M5" s="2">
        <v>-10098.480000000021</v>
      </c>
      <c r="N5">
        <v>1500</v>
      </c>
      <c r="P5" s="132">
        <v>0</v>
      </c>
      <c r="Q5" s="132">
        <v>-3.6999999999999998E-2</v>
      </c>
      <c r="R5" s="2">
        <v>2.8489795918367347</v>
      </c>
      <c r="S5" s="29">
        <v>43345</v>
      </c>
      <c r="W5" s="885"/>
      <c r="X5" s="885"/>
      <c r="Y5" s="655"/>
      <c r="AC5"/>
      <c r="AD5"/>
      <c r="AE5"/>
      <c r="AF5"/>
      <c r="AG5"/>
    </row>
    <row r="6" spans="1:33" ht="21.95" customHeight="1" x14ac:dyDescent="0.25">
      <c r="A6" s="50"/>
      <c r="B6" s="50"/>
      <c r="C6" s="51"/>
      <c r="D6"/>
      <c r="E6" s="22" t="s">
        <v>221</v>
      </c>
      <c r="F6" s="2">
        <v>20.07</v>
      </c>
      <c r="G6" s="2">
        <v>11.226349999999947</v>
      </c>
      <c r="H6">
        <v>600</v>
      </c>
      <c r="I6" s="2">
        <v>12042</v>
      </c>
      <c r="J6" s="2">
        <v>6735.8099999999677</v>
      </c>
      <c r="K6" s="2">
        <v>5306.1900000000314</v>
      </c>
      <c r="L6" s="132">
        <v>0.78775826515297454</v>
      </c>
      <c r="M6" s="2">
        <v>6758.4500000000298</v>
      </c>
      <c r="N6">
        <v>400</v>
      </c>
      <c r="P6" s="132">
        <v>4.9825610363726956E-3</v>
      </c>
      <c r="Q6" s="132">
        <v>-2.0400000000000001E-2</v>
      </c>
      <c r="R6" s="2">
        <v>11.468571428571428</v>
      </c>
      <c r="S6" s="29">
        <v>43421</v>
      </c>
      <c r="W6" s="885"/>
      <c r="X6" s="885"/>
      <c r="Y6" s="655"/>
      <c r="AC6"/>
      <c r="AD6"/>
      <c r="AE6"/>
      <c r="AF6"/>
      <c r="AG6"/>
    </row>
    <row r="7" spans="1:33" ht="21.95" customHeight="1" x14ac:dyDescent="0.25">
      <c r="A7" s="58"/>
      <c r="B7" s="59"/>
      <c r="C7" s="58"/>
      <c r="D7"/>
      <c r="E7" s="22" t="s">
        <v>1236</v>
      </c>
      <c r="F7" s="2">
        <v>33.93</v>
      </c>
      <c r="G7" s="2">
        <v>44.17983333333337</v>
      </c>
      <c r="H7">
        <v>300</v>
      </c>
      <c r="I7" s="2">
        <v>10179</v>
      </c>
      <c r="J7" s="2">
        <v>13253.950000000012</v>
      </c>
      <c r="K7" s="2">
        <v>-3074.9500000000116</v>
      </c>
      <c r="L7" s="132">
        <v>-0.23200253509331245</v>
      </c>
      <c r="M7" s="2">
        <v>-3074.9500000000116</v>
      </c>
      <c r="N7">
        <v>300</v>
      </c>
      <c r="O7" t="s">
        <v>1397</v>
      </c>
      <c r="P7" s="132">
        <v>5.3639846743295021E-2</v>
      </c>
      <c r="Q7" s="132">
        <v>-1.44E-2</v>
      </c>
      <c r="R7" s="2">
        <v>7.37608695652174</v>
      </c>
      <c r="S7" s="29">
        <v>43423</v>
      </c>
      <c r="W7" s="885"/>
      <c r="X7" s="885"/>
      <c r="Y7" s="655"/>
      <c r="Z7" s="885"/>
    </row>
    <row r="8" spans="1:33" ht="21.95" customHeight="1" x14ac:dyDescent="0.25">
      <c r="A8" s="50"/>
      <c r="B8" s="51"/>
      <c r="C8" s="51"/>
      <c r="D8"/>
      <c r="E8" s="22" t="s">
        <v>1114</v>
      </c>
      <c r="F8" s="2">
        <v>48.38</v>
      </c>
      <c r="G8" s="2">
        <v>44.071299999999994</v>
      </c>
      <c r="H8">
        <v>200</v>
      </c>
      <c r="I8" s="2">
        <v>9676</v>
      </c>
      <c r="J8" s="2">
        <v>8814.2599999999984</v>
      </c>
      <c r="K8" s="2">
        <v>861.74000000000524</v>
      </c>
      <c r="L8" s="132">
        <v>9.7766573711236329E-2</v>
      </c>
      <c r="M8" s="2">
        <v>861.74000000000524</v>
      </c>
      <c r="N8">
        <v>200</v>
      </c>
      <c r="P8" s="132">
        <v>2.6870607689127739E-2</v>
      </c>
      <c r="Q8" s="132">
        <v>-9.7000000000000003E-3</v>
      </c>
      <c r="S8" s="29">
        <v>43421</v>
      </c>
      <c r="T8" s="48"/>
      <c r="W8" s="885"/>
      <c r="X8" s="885"/>
      <c r="Y8" s="655"/>
    </row>
    <row r="9" spans="1:33" ht="21.95" customHeight="1" x14ac:dyDescent="0.25">
      <c r="A9" s="50"/>
      <c r="B9" s="51"/>
      <c r="C9" s="51"/>
      <c r="D9"/>
      <c r="E9" s="22" t="s">
        <v>14</v>
      </c>
      <c r="F9" s="2">
        <v>40.21</v>
      </c>
      <c r="G9" s="2">
        <v>46.015699999999995</v>
      </c>
      <c r="H9">
        <v>200</v>
      </c>
      <c r="I9" s="2">
        <v>8042</v>
      </c>
      <c r="J9" s="2">
        <v>9203.14</v>
      </c>
      <c r="K9" s="2">
        <v>-1161.1399999999994</v>
      </c>
      <c r="L9" s="132">
        <v>-0.12616780794381038</v>
      </c>
      <c r="M9" s="2">
        <v>-1161.1399999999994</v>
      </c>
      <c r="N9">
        <v>100</v>
      </c>
      <c r="O9" t="s">
        <v>1401</v>
      </c>
      <c r="P9" s="132">
        <v>6.9634419298681915E-2</v>
      </c>
      <c r="Q9" s="132">
        <v>-7.3000000000000001E-3</v>
      </c>
      <c r="R9" s="2">
        <v>10.090338770388959</v>
      </c>
      <c r="S9" s="29">
        <v>43426</v>
      </c>
      <c r="T9" s="48"/>
      <c r="W9" s="885"/>
      <c r="X9" s="885"/>
      <c r="Y9" s="655"/>
    </row>
    <row r="10" spans="1:33" ht="21.95" customHeight="1" x14ac:dyDescent="0.25">
      <c r="A10" s="50"/>
      <c r="B10" s="50"/>
      <c r="C10" s="51"/>
      <c r="D10"/>
      <c r="E10" s="22" t="s">
        <v>799</v>
      </c>
      <c r="F10" s="2">
        <v>17.04</v>
      </c>
      <c r="G10" s="2">
        <v>25.531224999999996</v>
      </c>
      <c r="H10">
        <v>400</v>
      </c>
      <c r="I10" s="2">
        <v>6816</v>
      </c>
      <c r="J10" s="2">
        <v>10212.489999999998</v>
      </c>
      <c r="K10" s="2">
        <v>-3396.489999999998</v>
      </c>
      <c r="L10" s="132">
        <v>-0.33258196580853439</v>
      </c>
      <c r="M10" s="2">
        <v>-3396.489999999998</v>
      </c>
      <c r="N10">
        <v>400</v>
      </c>
      <c r="O10" t="s">
        <v>1391</v>
      </c>
      <c r="P10" s="132">
        <v>6.1032863849765265E-2</v>
      </c>
      <c r="Q10" s="132">
        <v>-1.1000000000000001E-3</v>
      </c>
      <c r="R10" s="2">
        <v>10.023529411764706</v>
      </c>
      <c r="S10" s="29">
        <v>43324</v>
      </c>
      <c r="W10" s="885"/>
      <c r="X10" s="885"/>
      <c r="Y10" s="655"/>
      <c r="Z10" s="885"/>
    </row>
    <row r="11" spans="1:33" ht="21.95" customHeight="1" x14ac:dyDescent="0.25">
      <c r="A11" s="50"/>
      <c r="B11" s="51"/>
      <c r="C11" s="51"/>
      <c r="D11"/>
      <c r="E11" s="22" t="s">
        <v>1385</v>
      </c>
      <c r="F11" s="2">
        <v>163.38999999999999</v>
      </c>
      <c r="G11" s="2">
        <v>229.60275000000001</v>
      </c>
      <c r="H11">
        <v>40</v>
      </c>
      <c r="I11" s="2">
        <v>6535.5999999999995</v>
      </c>
      <c r="J11" s="2">
        <v>9184.11</v>
      </c>
      <c r="K11" s="2">
        <v>-2648.5100000000011</v>
      </c>
      <c r="L11" s="132">
        <v>-0.28837960346729308</v>
      </c>
      <c r="M11" s="2">
        <v>-2648.5100000000011</v>
      </c>
      <c r="N11">
        <v>40</v>
      </c>
      <c r="Q11" s="132">
        <v>-3.7000000000000002E-3</v>
      </c>
      <c r="S11" s="29">
        <v>43631</v>
      </c>
      <c r="V11" s="2"/>
      <c r="W11" s="885"/>
      <c r="X11" s="885"/>
      <c r="Y11" s="655"/>
    </row>
    <row r="12" spans="1:33" ht="21.95" customHeight="1" x14ac:dyDescent="0.25">
      <c r="A12" s="50"/>
      <c r="B12" s="50"/>
      <c r="C12" s="51"/>
      <c r="D12"/>
      <c r="E12" s="22" t="s">
        <v>709</v>
      </c>
      <c r="F12" s="2">
        <v>61.78</v>
      </c>
      <c r="G12" s="2">
        <v>51.96220000000001</v>
      </c>
      <c r="H12">
        <v>100</v>
      </c>
      <c r="I12" s="2">
        <v>6178</v>
      </c>
      <c r="J12" s="2">
        <v>5196.2200000000012</v>
      </c>
      <c r="K12" s="2">
        <v>981.77999999999884</v>
      </c>
      <c r="L12" s="132">
        <v>0.18894119186639499</v>
      </c>
      <c r="M12" s="2">
        <v>2022.4999999999927</v>
      </c>
      <c r="N12">
        <v>100</v>
      </c>
      <c r="O12" t="s">
        <v>1388</v>
      </c>
      <c r="P12" s="132">
        <v>0</v>
      </c>
      <c r="Q12" s="132">
        <v>5.4199999999999998E-2</v>
      </c>
      <c r="R12" s="2">
        <v>18.064327485380119</v>
      </c>
      <c r="W12" s="885"/>
      <c r="X12" s="885"/>
      <c r="Y12" s="655"/>
    </row>
    <row r="13" spans="1:33" ht="21.95" customHeight="1" x14ac:dyDescent="0.25">
      <c r="A13" s="50"/>
      <c r="B13" s="50"/>
      <c r="C13" s="50"/>
      <c r="D13"/>
      <c r="E13" s="22" t="s">
        <v>269</v>
      </c>
      <c r="F13" s="2">
        <v>61.5</v>
      </c>
      <c r="G13" s="2">
        <v>36.440999999999988</v>
      </c>
      <c r="H13">
        <v>100</v>
      </c>
      <c r="I13" s="2">
        <v>6150</v>
      </c>
      <c r="J13" s="2">
        <v>3644.099999999999</v>
      </c>
      <c r="K13" s="2">
        <v>2505.9000000000015</v>
      </c>
      <c r="L13" s="132">
        <v>0.68765950440438017</v>
      </c>
      <c r="M13" s="2">
        <v>2703.1099999999969</v>
      </c>
      <c r="N13">
        <v>100</v>
      </c>
      <c r="O13" t="s">
        <v>1400</v>
      </c>
      <c r="P13" s="132">
        <v>3.2520325203252036E-2</v>
      </c>
      <c r="Q13" s="132">
        <v>4.1999999999999997E-3</v>
      </c>
      <c r="R13" s="2">
        <v>9.0707964601769913</v>
      </c>
      <c r="S13" s="29">
        <v>43324</v>
      </c>
      <c r="T13" s="48"/>
      <c r="W13" s="885"/>
      <c r="X13" s="885"/>
      <c r="Y13" s="655"/>
      <c r="AC13"/>
      <c r="AD13"/>
      <c r="AE13"/>
      <c r="AF13"/>
      <c r="AG13"/>
    </row>
    <row r="14" spans="1:33" ht="21.95" customHeight="1" x14ac:dyDescent="0.25">
      <c r="A14" s="51"/>
      <c r="B14" s="51"/>
      <c r="C14" s="51"/>
      <c r="D14"/>
      <c r="E14" s="22" t="s">
        <v>803</v>
      </c>
      <c r="F14" s="2">
        <v>91.71</v>
      </c>
      <c r="G14" s="2">
        <v>90.08</v>
      </c>
      <c r="H14">
        <v>50</v>
      </c>
      <c r="I14" s="2">
        <v>4585.5</v>
      </c>
      <c r="J14" s="2">
        <v>4504</v>
      </c>
      <c r="K14" s="2">
        <v>81.5</v>
      </c>
      <c r="L14" s="132">
        <v>1.8095026642983965E-2</v>
      </c>
      <c r="M14" s="2">
        <v>1058.6699999999983</v>
      </c>
      <c r="N14">
        <v>50</v>
      </c>
      <c r="O14" t="s">
        <v>1352</v>
      </c>
      <c r="P14" s="132">
        <v>7.414676698288083E-3</v>
      </c>
      <c r="Q14" s="132">
        <v>2.1000000000000001E-2</v>
      </c>
      <c r="R14" s="2">
        <v>19.30736842105263</v>
      </c>
      <c r="W14" s="885"/>
      <c r="X14" s="885"/>
      <c r="Y14" s="655"/>
    </row>
    <row r="15" spans="1:33" ht="21.95" customHeight="1" x14ac:dyDescent="0.25">
      <c r="A15" s="50"/>
      <c r="B15" s="50"/>
      <c r="C15" s="51"/>
      <c r="D15"/>
      <c r="E15" s="22" t="s">
        <v>1393</v>
      </c>
      <c r="F15" s="2">
        <v>67.239999999999995</v>
      </c>
      <c r="G15" s="2">
        <v>83.591969696969713</v>
      </c>
      <c r="H15">
        <v>66</v>
      </c>
      <c r="I15" s="2">
        <v>4437.8399999999992</v>
      </c>
      <c r="J15" s="2">
        <v>5517.0700000000006</v>
      </c>
      <c r="K15" s="2">
        <v>-1079.2300000000005</v>
      </c>
      <c r="L15" s="132">
        <v>-0.1956165138379613</v>
      </c>
      <c r="M15" s="2">
        <v>-1079.2300000000005</v>
      </c>
      <c r="N15">
        <v>66</v>
      </c>
      <c r="P15" s="132">
        <v>0</v>
      </c>
      <c r="Q15" s="132">
        <v>-2.4299999999999999E-2</v>
      </c>
      <c r="S15" s="29">
        <v>43436</v>
      </c>
      <c r="T15" s="48"/>
      <c r="W15" s="885"/>
      <c r="X15" s="885"/>
      <c r="Y15" s="655"/>
    </row>
    <row r="16" spans="1:33" ht="21.95" customHeight="1" x14ac:dyDescent="0.25">
      <c r="A16" s="51"/>
      <c r="B16" s="51"/>
      <c r="C16" s="51"/>
      <c r="D16"/>
      <c r="E16" s="22" t="s">
        <v>172</v>
      </c>
      <c r="F16" s="2">
        <v>48.47</v>
      </c>
      <c r="G16" s="2">
        <v>39.195</v>
      </c>
      <c r="H16">
        <v>80</v>
      </c>
      <c r="I16" s="2">
        <v>3877.6</v>
      </c>
      <c r="J16" s="2">
        <v>3135.6</v>
      </c>
      <c r="K16" s="2">
        <v>742.00000000000136</v>
      </c>
      <c r="L16" s="132">
        <v>0.23663732618956496</v>
      </c>
      <c r="M16" s="2">
        <v>2346.5800000000031</v>
      </c>
      <c r="N16">
        <v>80</v>
      </c>
      <c r="P16" s="132">
        <v>3.5485867546936251E-2</v>
      </c>
      <c r="Q16" s="132">
        <v>-2.2000000000000001E-3</v>
      </c>
      <c r="R16" s="2">
        <v>10.723451327433629</v>
      </c>
      <c r="T16" s="48"/>
      <c r="W16" s="885"/>
      <c r="X16" s="885"/>
      <c r="Y16" s="655"/>
      <c r="Z16" s="885"/>
    </row>
    <row r="17" spans="1:33" ht="21.95" customHeight="1" x14ac:dyDescent="0.25">
      <c r="A17" s="50"/>
      <c r="B17" s="50"/>
      <c r="C17" s="51"/>
      <c r="D17"/>
      <c r="E17" s="22" t="s">
        <v>1381</v>
      </c>
      <c r="F17" s="2">
        <v>44.93</v>
      </c>
      <c r="G17" s="2">
        <v>51.002857142857152</v>
      </c>
      <c r="H17">
        <v>84</v>
      </c>
      <c r="I17" s="2">
        <v>3774.12</v>
      </c>
      <c r="J17" s="2">
        <v>4284.2400000000007</v>
      </c>
      <c r="K17" s="2">
        <v>-510.1200000000008</v>
      </c>
      <c r="L17" s="132">
        <v>-0.11906895972214458</v>
      </c>
      <c r="M17" s="2">
        <v>-510.1200000000008</v>
      </c>
      <c r="N17">
        <v>84</v>
      </c>
      <c r="Q17" s="132">
        <v>-3.2000000000000002E-3</v>
      </c>
      <c r="W17" s="885"/>
      <c r="X17" s="885"/>
      <c r="Y17" s="655"/>
    </row>
    <row r="18" spans="1:33" ht="21.95" customHeight="1" x14ac:dyDescent="0.25">
      <c r="A18" s="50"/>
      <c r="B18" s="51"/>
      <c r="C18" s="51"/>
      <c r="D18"/>
      <c r="E18" s="22" t="s">
        <v>1392</v>
      </c>
      <c r="F18" s="2">
        <v>26.94</v>
      </c>
      <c r="G18" s="2">
        <v>29.750227272727273</v>
      </c>
      <c r="H18">
        <v>132</v>
      </c>
      <c r="I18" s="2">
        <v>3556.0800000000004</v>
      </c>
      <c r="J18" s="2">
        <v>3927.0299999999997</v>
      </c>
      <c r="K18" s="2">
        <v>-370.94999999999982</v>
      </c>
      <c r="L18" s="132">
        <v>-9.4460699307109902E-2</v>
      </c>
      <c r="M18" s="2">
        <v>-370.94999999999982</v>
      </c>
      <c r="N18">
        <v>66</v>
      </c>
      <c r="P18" s="132">
        <v>1.9302152932442463E-2</v>
      </c>
      <c r="Q18" s="132">
        <v>5.9999999999999995E-4</v>
      </c>
      <c r="T18" s="48"/>
      <c r="W18" s="885"/>
      <c r="X18" s="885"/>
      <c r="Y18" s="655"/>
    </row>
    <row r="19" spans="1:33" ht="21.95" customHeight="1" x14ac:dyDescent="0.25">
      <c r="A19" s="50"/>
      <c r="B19" s="50"/>
      <c r="C19" s="50"/>
      <c r="D19"/>
      <c r="E19" s="22" t="s">
        <v>893</v>
      </c>
      <c r="F19" s="2">
        <v>114.97</v>
      </c>
      <c r="G19" s="2">
        <v>117.68499999999999</v>
      </c>
      <c r="H19">
        <v>30</v>
      </c>
      <c r="I19" s="2">
        <v>3449.1</v>
      </c>
      <c r="J19" s="2">
        <v>3530.5499999999997</v>
      </c>
      <c r="K19" s="2">
        <v>-81.449999999999818</v>
      </c>
      <c r="L19" s="132">
        <v>-2.307005990568033E-2</v>
      </c>
      <c r="M19" s="2">
        <v>2320.2499999999827</v>
      </c>
      <c r="N19">
        <v>30</v>
      </c>
      <c r="O19" t="s">
        <v>1386</v>
      </c>
      <c r="P19" s="132">
        <v>4.5229190223536574E-3</v>
      </c>
      <c r="Q19" s="132">
        <v>-2.3199999999999998E-2</v>
      </c>
      <c r="R19" s="2">
        <v>13.337587006960558</v>
      </c>
      <c r="S19" s="29">
        <v>43324</v>
      </c>
      <c r="T19" s="48"/>
      <c r="W19" s="885"/>
      <c r="X19" s="885"/>
      <c r="Y19" s="655"/>
    </row>
    <row r="20" spans="1:33" ht="21.95" customHeight="1" x14ac:dyDescent="0.25">
      <c r="A20" s="50"/>
      <c r="B20" s="51"/>
      <c r="C20" s="51"/>
      <c r="D20"/>
      <c r="E20" s="22" t="s">
        <v>1406</v>
      </c>
      <c r="F20" s="2">
        <v>32.380000000000003</v>
      </c>
      <c r="G20" s="2">
        <v>27.230799999999999</v>
      </c>
      <c r="H20">
        <v>100</v>
      </c>
      <c r="I20" s="2">
        <v>3238.0000000000005</v>
      </c>
      <c r="J20" s="2">
        <v>2723.08</v>
      </c>
      <c r="K20" s="2">
        <v>514.92000000000053</v>
      </c>
      <c r="L20" s="132">
        <v>0.18909470158790798</v>
      </c>
      <c r="M20" s="2">
        <v>514.92000000000053</v>
      </c>
      <c r="N20" s="29">
        <v>43770</v>
      </c>
      <c r="O20" t="s">
        <v>1403</v>
      </c>
      <c r="P20" s="132">
        <v>2.7177269919703519E-2</v>
      </c>
      <c r="Q20" s="132">
        <v>-5.4000000000000003E-3</v>
      </c>
      <c r="R20" s="2">
        <v>7.3590909090909093</v>
      </c>
      <c r="W20" s="885"/>
      <c r="X20" s="885"/>
      <c r="Y20" s="655"/>
    </row>
    <row r="21" spans="1:33" ht="21.95" customHeight="1" x14ac:dyDescent="0.25">
      <c r="A21" s="50"/>
      <c r="B21" s="50"/>
      <c r="C21" s="51"/>
      <c r="D21"/>
      <c r="E21" s="22" t="s">
        <v>1322</v>
      </c>
      <c r="F21" s="2">
        <v>128.91999999999999</v>
      </c>
      <c r="G21" s="2">
        <v>75.811000000000064</v>
      </c>
      <c r="H21">
        <v>10</v>
      </c>
      <c r="I21" s="2">
        <v>1289.1999999999998</v>
      </c>
      <c r="J21" s="2">
        <v>758.11000000000058</v>
      </c>
      <c r="K21" s="2">
        <v>531.08999999999924</v>
      </c>
      <c r="L21" s="132">
        <v>0.70054477582408725</v>
      </c>
      <c r="M21" s="2">
        <v>1678.9199999999992</v>
      </c>
      <c r="N21" s="29">
        <v>43741</v>
      </c>
      <c r="O21" t="s">
        <v>1367</v>
      </c>
      <c r="P21" s="132">
        <v>8.9605957182748996E-3</v>
      </c>
      <c r="Q21" s="132">
        <v>-2.4299999999999999E-2</v>
      </c>
      <c r="W21" s="885"/>
      <c r="X21" s="885"/>
      <c r="Y21" s="655"/>
      <c r="AC21"/>
      <c r="AD21"/>
      <c r="AE21" s="2"/>
      <c r="AF21"/>
      <c r="AG21"/>
    </row>
    <row r="22" spans="1:33" ht="21.95" customHeight="1" x14ac:dyDescent="0.25">
      <c r="A22" s="51"/>
      <c r="B22" s="51"/>
      <c r="C22" s="51"/>
      <c r="D22"/>
      <c r="E22" s="22" t="s">
        <v>199</v>
      </c>
      <c r="F22" s="2">
        <v>218.72</v>
      </c>
      <c r="G22" s="2">
        <v>218.72</v>
      </c>
      <c r="H22">
        <v>0</v>
      </c>
      <c r="I22" s="2">
        <v>0</v>
      </c>
      <c r="J22" s="2">
        <v>0</v>
      </c>
      <c r="K22" s="2">
        <v>0</v>
      </c>
      <c r="L22" s="132">
        <v>0</v>
      </c>
      <c r="M22" s="2">
        <v>363.09999999999945</v>
      </c>
      <c r="N22">
        <v>0</v>
      </c>
      <c r="P22" s="132">
        <v>0</v>
      </c>
      <c r="Q22" s="132">
        <v>9.7000000000000003E-3</v>
      </c>
      <c r="T22" s="48"/>
      <c r="V22" s="2"/>
      <c r="W22" s="2"/>
      <c r="X22" s="885"/>
      <c r="Y22" s="655"/>
    </row>
    <row r="23" spans="1:33" ht="21.95" customHeight="1" x14ac:dyDescent="0.25">
      <c r="A23" s="50"/>
      <c r="B23" s="51"/>
      <c r="C23" s="51"/>
      <c r="D23"/>
      <c r="E23" s="22" t="s">
        <v>1195</v>
      </c>
      <c r="F23" s="2">
        <v>83.85</v>
      </c>
      <c r="G23" s="2">
        <v>83.85</v>
      </c>
      <c r="H23">
        <v>0</v>
      </c>
      <c r="I23" s="2">
        <v>0</v>
      </c>
      <c r="J23" s="2">
        <v>0</v>
      </c>
      <c r="K23" s="2">
        <v>1957.6999999999971</v>
      </c>
      <c r="L23" s="132">
        <v>0</v>
      </c>
      <c r="M23" s="2">
        <v>1957.6999999999971</v>
      </c>
      <c r="N23">
        <v>0</v>
      </c>
      <c r="O23" t="s">
        <v>1387</v>
      </c>
      <c r="P23" s="132">
        <v>1.8127608825283244E-2</v>
      </c>
      <c r="Q23" s="132">
        <v>-2.3099999999999999E-2</v>
      </c>
      <c r="R23" s="2">
        <v>12.919876733436054</v>
      </c>
      <c r="S23" s="29">
        <v>43359</v>
      </c>
      <c r="W23" s="885"/>
      <c r="X23" s="885"/>
      <c r="Y23" s="655"/>
      <c r="Z23" s="885"/>
    </row>
    <row r="24" spans="1:33" ht="21.95" customHeight="1" x14ac:dyDescent="0.25">
      <c r="A24" s="50"/>
      <c r="B24" s="51"/>
      <c r="C24" s="51"/>
      <c r="D24"/>
      <c r="E24" s="22" t="s">
        <v>209</v>
      </c>
      <c r="F24" s="2">
        <v>16.45</v>
      </c>
      <c r="G24" s="2">
        <v>16.45</v>
      </c>
      <c r="H24">
        <v>0</v>
      </c>
      <c r="I24" s="2">
        <v>0</v>
      </c>
      <c r="J24" s="2">
        <v>0</v>
      </c>
      <c r="K24" s="2">
        <v>973.83000000000175</v>
      </c>
      <c r="L24" s="132">
        <v>0</v>
      </c>
      <c r="M24" s="2">
        <v>2131.6999999999971</v>
      </c>
      <c r="N24">
        <v>0</v>
      </c>
      <c r="P24" s="132">
        <v>8.9969604863221891E-2</v>
      </c>
      <c r="Q24" s="132">
        <v>1.47E-2</v>
      </c>
      <c r="R24" s="2">
        <v>4.1124999999999998</v>
      </c>
      <c r="T24" s="48"/>
      <c r="W24" s="885"/>
      <c r="X24" s="885"/>
      <c r="Y24" s="655"/>
    </row>
    <row r="25" spans="1:33" ht="21.95" customHeight="1" x14ac:dyDescent="0.25">
      <c r="A25" s="50"/>
      <c r="B25" s="51"/>
      <c r="C25" s="51"/>
      <c r="D25"/>
      <c r="E25" s="22" t="s">
        <v>220</v>
      </c>
      <c r="F25" s="2">
        <v>118.24</v>
      </c>
      <c r="G25" s="2">
        <v>118.24</v>
      </c>
      <c r="H25">
        <v>0</v>
      </c>
      <c r="I25" s="2">
        <v>0</v>
      </c>
      <c r="J25" s="2">
        <v>0</v>
      </c>
      <c r="K25" s="2">
        <v>0</v>
      </c>
      <c r="L25" s="132">
        <v>0</v>
      </c>
      <c r="M25" s="2">
        <v>231.53999999999996</v>
      </c>
      <c r="N25">
        <v>0</v>
      </c>
      <c r="P25" s="132">
        <v>1.6199999999999999E-2</v>
      </c>
      <c r="Q25" s="132">
        <v>9.4999999999999998E-3</v>
      </c>
      <c r="W25" s="885"/>
      <c r="X25" s="885"/>
      <c r="Y25" s="655"/>
    </row>
    <row r="26" spans="1:33" ht="21.95" customHeight="1" x14ac:dyDescent="0.25">
      <c r="A26" s="50"/>
      <c r="B26" s="50"/>
      <c r="C26" s="51"/>
      <c r="D26"/>
      <c r="E26" s="22" t="s">
        <v>260</v>
      </c>
      <c r="F26" s="2">
        <v>158.71</v>
      </c>
      <c r="G26" s="2">
        <v>158.71</v>
      </c>
      <c r="H26">
        <v>0</v>
      </c>
      <c r="I26" s="2">
        <v>0</v>
      </c>
      <c r="J26" s="2">
        <v>0</v>
      </c>
      <c r="K26" s="2">
        <v>0</v>
      </c>
      <c r="L26" s="132">
        <v>0</v>
      </c>
      <c r="M26" s="2">
        <v>1857.7799999999988</v>
      </c>
      <c r="N26">
        <v>0</v>
      </c>
      <c r="P26" s="132">
        <v>1.49E-2</v>
      </c>
      <c r="Q26" s="132">
        <v>9.4000000000000004E-3</v>
      </c>
      <c r="T26" s="48"/>
      <c r="W26" s="885"/>
      <c r="X26" s="885"/>
      <c r="Y26" s="655"/>
    </row>
    <row r="27" spans="1:33" ht="21.95" customHeight="1" x14ac:dyDescent="0.25">
      <c r="A27" s="51"/>
      <c r="B27" s="51"/>
      <c r="C27" s="51"/>
      <c r="D27"/>
      <c r="E27" s="22" t="s">
        <v>23</v>
      </c>
      <c r="F27" s="2">
        <v>34.630000000000003</v>
      </c>
      <c r="G27" s="2">
        <v>34.630000000000003</v>
      </c>
      <c r="H27">
        <v>0</v>
      </c>
      <c r="I27" s="2">
        <v>0</v>
      </c>
      <c r="J27" s="2">
        <v>0</v>
      </c>
      <c r="K27" s="2">
        <v>0</v>
      </c>
      <c r="L27" s="132">
        <v>0</v>
      </c>
      <c r="M27" s="2">
        <v>171.89999999999964</v>
      </c>
      <c r="N27">
        <v>0</v>
      </c>
      <c r="P27" s="132">
        <v>0</v>
      </c>
      <c r="Q27" s="132">
        <v>1.14E-2</v>
      </c>
      <c r="W27" s="885"/>
      <c r="X27" s="885"/>
      <c r="Y27" s="655"/>
      <c r="Z27" s="885"/>
      <c r="AC27"/>
      <c r="AD27"/>
      <c r="AE27"/>
      <c r="AF27"/>
      <c r="AG27"/>
    </row>
    <row r="28" spans="1:33" ht="21.95" customHeight="1" x14ac:dyDescent="0.25">
      <c r="A28" s="51"/>
      <c r="B28" s="150"/>
      <c r="C28" s="270"/>
      <c r="D28"/>
      <c r="E28" s="22" t="s">
        <v>318</v>
      </c>
      <c r="F28" s="2">
        <v>6.08</v>
      </c>
      <c r="G28" s="2">
        <v>6.08</v>
      </c>
      <c r="H28">
        <v>0</v>
      </c>
      <c r="I28" s="2">
        <v>0</v>
      </c>
      <c r="J28" s="2">
        <v>0</v>
      </c>
      <c r="K28" s="2">
        <v>-1184.9399999999987</v>
      </c>
      <c r="L28" s="132">
        <v>0</v>
      </c>
      <c r="M28" s="2">
        <v>98.479999999995925</v>
      </c>
      <c r="N28">
        <v>0</v>
      </c>
      <c r="P28" s="132">
        <v>0</v>
      </c>
      <c r="Q28" s="132">
        <v>2.06E-2</v>
      </c>
      <c r="R28" s="2">
        <v>19</v>
      </c>
      <c r="T28" s="48"/>
      <c r="W28" s="885"/>
      <c r="X28" s="885"/>
      <c r="Y28" s="655"/>
      <c r="Z28" s="885"/>
      <c r="AC28"/>
      <c r="AD28"/>
      <c r="AE28" s="2"/>
      <c r="AF28"/>
      <c r="AG28"/>
    </row>
    <row r="29" spans="1:33" ht="21.95" customHeight="1" x14ac:dyDescent="0.25">
      <c r="A29" s="51"/>
      <c r="B29" s="51"/>
      <c r="C29" s="51"/>
      <c r="D29"/>
      <c r="E29" s="22" t="s">
        <v>1346</v>
      </c>
      <c r="F29" s="2">
        <v>55.93</v>
      </c>
      <c r="G29" s="2">
        <v>55.93</v>
      </c>
      <c r="H29">
        <v>0</v>
      </c>
      <c r="I29" s="2">
        <v>0</v>
      </c>
      <c r="J29" s="2">
        <v>0</v>
      </c>
      <c r="K29" s="2">
        <v>0</v>
      </c>
      <c r="L29" s="132">
        <v>0</v>
      </c>
      <c r="M29" s="2">
        <v>264.92000000000007</v>
      </c>
      <c r="N29">
        <v>0</v>
      </c>
      <c r="P29" s="132">
        <v>3.4200000000000001E-2</v>
      </c>
      <c r="Q29" s="132">
        <v>0</v>
      </c>
      <c r="W29" s="885"/>
      <c r="X29" s="885"/>
      <c r="Y29" s="655"/>
    </row>
    <row r="30" spans="1:33" ht="21.95" customHeight="1" x14ac:dyDescent="0.25">
      <c r="A30" s="50"/>
      <c r="B30" s="50"/>
      <c r="C30" s="51"/>
      <c r="D30" s="703"/>
      <c r="E30" s="22" t="s">
        <v>292</v>
      </c>
      <c r="F30" s="2">
        <v>50.52</v>
      </c>
      <c r="G30" s="2">
        <v>50.52</v>
      </c>
      <c r="H30">
        <v>0</v>
      </c>
      <c r="I30" s="2">
        <v>0</v>
      </c>
      <c r="J30" s="2">
        <v>0</v>
      </c>
      <c r="K30" s="2">
        <v>0</v>
      </c>
      <c r="L30" s="132">
        <v>0</v>
      </c>
      <c r="M30" s="2">
        <v>910.79999999999927</v>
      </c>
      <c r="N30">
        <v>0</v>
      </c>
      <c r="P30" s="132">
        <v>2.87E-2</v>
      </c>
      <c r="Q30" s="132">
        <v>2.0400000000000001E-2</v>
      </c>
      <c r="T30" s="48"/>
      <c r="W30" s="885"/>
      <c r="X30" s="885"/>
      <c r="Y30" s="655"/>
    </row>
    <row r="31" spans="1:33" ht="21.95" customHeight="1" x14ac:dyDescent="0.25">
      <c r="A31" s="50"/>
      <c r="B31" s="50"/>
      <c r="C31" s="51"/>
      <c r="D31"/>
      <c r="E31" s="22" t="s">
        <v>670</v>
      </c>
      <c r="F31" s="2">
        <v>17.440000000000001</v>
      </c>
      <c r="G31" s="2">
        <v>17.440000000000001</v>
      </c>
      <c r="H31">
        <v>0</v>
      </c>
      <c r="I31" s="2">
        <v>0</v>
      </c>
      <c r="J31" s="2">
        <v>0</v>
      </c>
      <c r="K31" s="2">
        <v>0</v>
      </c>
      <c r="L31" s="132">
        <v>0</v>
      </c>
      <c r="M31" s="2">
        <v>557.94000000000005</v>
      </c>
      <c r="N31">
        <v>0</v>
      </c>
      <c r="P31" s="132">
        <v>4.0599999999999997E-2</v>
      </c>
      <c r="Q31" s="132">
        <v>5.4999999999999997E-3</v>
      </c>
      <c r="W31" s="885"/>
      <c r="X31" s="885"/>
      <c r="Y31" s="655"/>
    </row>
    <row r="32" spans="1:33" ht="21.95" customHeight="1" x14ac:dyDescent="0.25">
      <c r="A32" s="50"/>
      <c r="B32" s="51"/>
      <c r="C32" s="51"/>
      <c r="D32"/>
      <c r="E32" s="22" t="s">
        <v>242</v>
      </c>
      <c r="F32" s="2">
        <v>89.61</v>
      </c>
      <c r="G32" s="2">
        <v>89.61</v>
      </c>
      <c r="H32">
        <v>0</v>
      </c>
      <c r="I32" s="2">
        <v>0</v>
      </c>
      <c r="J32" s="2">
        <v>0</v>
      </c>
      <c r="K32" s="2">
        <v>0</v>
      </c>
      <c r="L32" s="132">
        <v>0</v>
      </c>
      <c r="M32" s="2">
        <v>329.74000000000069</v>
      </c>
      <c r="N32">
        <v>0</v>
      </c>
      <c r="P32" s="132">
        <v>0</v>
      </c>
      <c r="Q32" s="132">
        <v>5.0000000000000001E-4</v>
      </c>
      <c r="W32" s="885"/>
      <c r="X32" s="885"/>
      <c r="Y32" s="655"/>
    </row>
    <row r="33" spans="1:33" ht="21.95" customHeight="1" x14ac:dyDescent="0.25">
      <c r="A33" s="50"/>
      <c r="B33" s="50"/>
      <c r="C33" s="51"/>
      <c r="D33"/>
      <c r="E33" s="22" t="s">
        <v>649</v>
      </c>
      <c r="F33" s="2">
        <v>26.77</v>
      </c>
      <c r="G33" s="2">
        <v>26.77</v>
      </c>
      <c r="H33">
        <v>0</v>
      </c>
      <c r="I33" s="2">
        <v>0</v>
      </c>
      <c r="J33" s="2">
        <v>0</v>
      </c>
      <c r="K33" s="2">
        <v>0</v>
      </c>
      <c r="L33" s="132">
        <v>0</v>
      </c>
      <c r="M33" s="2">
        <v>309.26000000000022</v>
      </c>
      <c r="N33">
        <v>0</v>
      </c>
      <c r="P33" s="132">
        <v>8.8000000000000005E-3</v>
      </c>
      <c r="Q33" s="132">
        <v>6.0000000000000001E-3</v>
      </c>
      <c r="W33" s="885"/>
      <c r="X33" s="885"/>
      <c r="Y33" s="655"/>
    </row>
    <row r="34" spans="1:33" ht="21.95" customHeight="1" x14ac:dyDescent="0.25">
      <c r="A34" s="50"/>
      <c r="B34" s="50"/>
      <c r="C34" s="51"/>
      <c r="D34"/>
      <c r="E34" s="22" t="s">
        <v>62</v>
      </c>
      <c r="F34" s="2">
        <v>239.96</v>
      </c>
      <c r="G34" s="2">
        <v>239.96</v>
      </c>
      <c r="H34">
        <v>0</v>
      </c>
      <c r="I34" s="2">
        <v>0</v>
      </c>
      <c r="J34" s="2">
        <v>0</v>
      </c>
      <c r="K34" s="2">
        <v>0</v>
      </c>
      <c r="L34" s="132">
        <v>0</v>
      </c>
      <c r="M34" s="2">
        <v>1659.3600000000079</v>
      </c>
      <c r="N34">
        <v>0</v>
      </c>
      <c r="P34" s="132">
        <v>0</v>
      </c>
      <c r="W34" s="885"/>
      <c r="X34" s="885"/>
      <c r="Y34" s="655"/>
    </row>
    <row r="35" spans="1:33" ht="21.95" customHeight="1" x14ac:dyDescent="0.25">
      <c r="A35" s="50"/>
      <c r="B35" s="50"/>
      <c r="C35" s="51"/>
      <c r="D35"/>
      <c r="E35" s="22" t="s">
        <v>1371</v>
      </c>
      <c r="F35" s="2">
        <v>32.79</v>
      </c>
      <c r="G35" s="2">
        <v>32.79</v>
      </c>
      <c r="H35">
        <v>0</v>
      </c>
      <c r="I35" s="2">
        <v>0</v>
      </c>
      <c r="J35" s="2">
        <v>0</v>
      </c>
      <c r="K35" s="2">
        <v>0</v>
      </c>
      <c r="L35" s="132">
        <v>0</v>
      </c>
      <c r="M35" s="2">
        <v>937.36999999999534</v>
      </c>
      <c r="N35">
        <v>0</v>
      </c>
      <c r="P35" s="132">
        <v>0</v>
      </c>
      <c r="Q35" s="132">
        <v>1.9099999999999999E-2</v>
      </c>
      <c r="T35" s="48"/>
      <c r="W35" s="885"/>
      <c r="X35" s="885"/>
      <c r="Y35" s="655"/>
    </row>
    <row r="36" spans="1:33" ht="21.95" customHeight="1" x14ac:dyDescent="0.25">
      <c r="A36" s="50"/>
      <c r="B36" s="50"/>
      <c r="C36" s="51"/>
      <c r="D36"/>
      <c r="E36" s="22" t="s">
        <v>658</v>
      </c>
      <c r="F36" s="2">
        <v>287.57</v>
      </c>
      <c r="G36" s="2">
        <v>287.57</v>
      </c>
      <c r="H36">
        <v>0</v>
      </c>
      <c r="I36" s="2">
        <v>0</v>
      </c>
      <c r="J36" s="2">
        <v>0</v>
      </c>
      <c r="K36" s="2">
        <v>1550.08</v>
      </c>
      <c r="L36" s="132">
        <v>0</v>
      </c>
      <c r="M36" s="2">
        <v>1693.1100000000001</v>
      </c>
      <c r="N36">
        <v>0</v>
      </c>
      <c r="O36" t="s">
        <v>1345</v>
      </c>
      <c r="P36" s="132">
        <v>1.7387070974023717E-3</v>
      </c>
      <c r="Q36" s="132">
        <v>1.23E-2</v>
      </c>
      <c r="R36" s="2">
        <v>41.919825072886297</v>
      </c>
      <c r="W36" s="885"/>
      <c r="X36" s="885"/>
      <c r="Y36" s="655"/>
      <c r="AC36"/>
      <c r="AD36"/>
      <c r="AE36"/>
      <c r="AF36"/>
      <c r="AG36"/>
    </row>
    <row r="37" spans="1:33" ht="21.95" customHeight="1" x14ac:dyDescent="0.25">
      <c r="A37" s="50"/>
      <c r="B37" s="50"/>
      <c r="C37" s="51"/>
      <c r="D37"/>
      <c r="E37" s="22" t="s">
        <v>10</v>
      </c>
      <c r="F37" s="2">
        <v>21.3</v>
      </c>
      <c r="G37" s="2">
        <v>21.3</v>
      </c>
      <c r="H37">
        <v>0</v>
      </c>
      <c r="I37" s="2">
        <v>0</v>
      </c>
      <c r="J37" s="2">
        <v>0</v>
      </c>
      <c r="K37" s="2">
        <v>0</v>
      </c>
      <c r="L37" s="132">
        <v>0</v>
      </c>
      <c r="M37" s="2">
        <v>1128.3800000000047</v>
      </c>
      <c r="N37">
        <v>0</v>
      </c>
      <c r="P37" s="132">
        <v>1.2500000000000001E-2</v>
      </c>
      <c r="Q37" s="132">
        <v>-8.0000000000000004E-4</v>
      </c>
      <c r="W37" s="885"/>
      <c r="X37" s="885"/>
      <c r="Y37" s="655"/>
    </row>
    <row r="38" spans="1:33" ht="21.95" customHeight="1" x14ac:dyDescent="0.25">
      <c r="A38" s="51"/>
      <c r="B38" s="51"/>
      <c r="C38" s="51"/>
      <c r="D38"/>
      <c r="E38" s="22" t="s">
        <v>712</v>
      </c>
      <c r="F38" s="2">
        <v>277.44</v>
      </c>
      <c r="G38" s="2">
        <v>277.44</v>
      </c>
      <c r="H38">
        <v>0</v>
      </c>
      <c r="I38" s="2">
        <v>0</v>
      </c>
      <c r="J38" s="2">
        <v>0</v>
      </c>
      <c r="K38" s="2">
        <v>0</v>
      </c>
      <c r="L38" s="132">
        <v>0</v>
      </c>
      <c r="M38" s="2">
        <v>843.18000000000029</v>
      </c>
      <c r="N38">
        <v>0</v>
      </c>
      <c r="P38" s="132">
        <v>2.8E-3</v>
      </c>
      <c r="Q38" s="132">
        <v>1.3899999999999999E-2</v>
      </c>
      <c r="W38" s="885"/>
      <c r="X38" s="885"/>
      <c r="Y38" s="655"/>
    </row>
    <row r="39" spans="1:33" ht="21.95" customHeight="1" x14ac:dyDescent="0.25">
      <c r="A39" s="50"/>
      <c r="B39" s="50"/>
      <c r="C39" s="51"/>
      <c r="D39"/>
      <c r="E39" s="22" t="s">
        <v>1323</v>
      </c>
      <c r="F39" s="2">
        <v>47.77</v>
      </c>
      <c r="G39" s="2">
        <v>47.77</v>
      </c>
      <c r="H39">
        <v>0</v>
      </c>
      <c r="I39" s="2">
        <v>0</v>
      </c>
      <c r="J39" s="2">
        <v>0</v>
      </c>
      <c r="K39" s="2">
        <v>229.9399999999996</v>
      </c>
      <c r="L39" s="132">
        <v>0</v>
      </c>
      <c r="M39" s="2">
        <v>229.9399999999996</v>
      </c>
      <c r="N39">
        <v>0</v>
      </c>
      <c r="O39" t="s">
        <v>1344</v>
      </c>
      <c r="P39" s="132">
        <v>2.4182541343939708E-2</v>
      </c>
      <c r="Q39" s="132">
        <v>2.4500000000000001E-2</v>
      </c>
      <c r="W39" s="885"/>
      <c r="X39" s="885"/>
      <c r="Y39" s="655"/>
    </row>
    <row r="40" spans="1:33" ht="21.95" customHeight="1" x14ac:dyDescent="0.25">
      <c r="A40" s="50"/>
      <c r="B40" s="51"/>
      <c r="C40" s="51"/>
      <c r="D40"/>
      <c r="E40" s="22" t="s">
        <v>656</v>
      </c>
      <c r="F40" s="2">
        <v>161.22</v>
      </c>
      <c r="G40" s="2">
        <v>161.22</v>
      </c>
      <c r="H40">
        <v>0</v>
      </c>
      <c r="I40" s="2">
        <v>0</v>
      </c>
      <c r="J40" s="2">
        <v>0</v>
      </c>
      <c r="K40" s="2">
        <v>2714.0600000000013</v>
      </c>
      <c r="L40" s="132">
        <v>0</v>
      </c>
      <c r="M40" s="2">
        <v>2714.0600000000013</v>
      </c>
      <c r="N40">
        <v>0</v>
      </c>
      <c r="P40" s="132">
        <v>2.8E-3</v>
      </c>
      <c r="Q40" s="132">
        <v>1.29E-2</v>
      </c>
      <c r="R40" s="2">
        <v>24.098654708520179</v>
      </c>
      <c r="T40" s="48"/>
      <c r="W40" s="885"/>
      <c r="X40" s="885"/>
      <c r="Y40" s="655"/>
    </row>
    <row r="41" spans="1:33" ht="21.95" customHeight="1" x14ac:dyDescent="0.25">
      <c r="A41" s="50"/>
      <c r="B41" s="51"/>
      <c r="C41" s="51"/>
      <c r="D41"/>
      <c r="E41" s="22" t="s">
        <v>710</v>
      </c>
      <c r="F41" s="2">
        <v>1147.26</v>
      </c>
      <c r="G41" s="2">
        <v>1147.26</v>
      </c>
      <c r="H41">
        <v>0</v>
      </c>
      <c r="I41" s="2">
        <v>0</v>
      </c>
      <c r="J41" s="2">
        <v>0</v>
      </c>
      <c r="K41" s="2">
        <v>0</v>
      </c>
      <c r="L41" s="132">
        <v>0</v>
      </c>
      <c r="M41" s="2">
        <v>559.89000000000033</v>
      </c>
      <c r="N41">
        <v>0</v>
      </c>
      <c r="P41" s="132">
        <v>0</v>
      </c>
      <c r="Q41" s="132">
        <v>-8.0000000000000004E-4</v>
      </c>
      <c r="T41" s="48"/>
      <c r="W41" s="885"/>
      <c r="X41" s="885"/>
      <c r="Y41" s="885"/>
      <c r="Z41" s="885"/>
    </row>
    <row r="42" spans="1:33" ht="21.95" customHeight="1" x14ac:dyDescent="0.25">
      <c r="A42" s="50"/>
      <c r="B42" s="51"/>
      <c r="C42" s="51"/>
      <c r="D42"/>
      <c r="E42" s="22" t="s">
        <v>798</v>
      </c>
      <c r="F42" s="2">
        <v>843.29</v>
      </c>
      <c r="G42" s="2">
        <v>843.29</v>
      </c>
      <c r="H42">
        <v>0</v>
      </c>
      <c r="I42" s="2">
        <v>0</v>
      </c>
      <c r="J42" s="2">
        <v>0</v>
      </c>
      <c r="K42" s="2">
        <v>0</v>
      </c>
      <c r="L42" s="132">
        <v>0</v>
      </c>
      <c r="M42" s="2">
        <v>1264.8599999999997</v>
      </c>
      <c r="N42">
        <v>0</v>
      </c>
      <c r="P42" s="132">
        <v>0</v>
      </c>
      <c r="Q42" s="132">
        <v>1.7899999999999999E-2</v>
      </c>
      <c r="W42" s="885"/>
      <c r="X42" s="885"/>
      <c r="Y42" s="655"/>
    </row>
    <row r="43" spans="1:33" ht="21.95" customHeight="1" x14ac:dyDescent="0.25">
      <c r="A43" s="50"/>
      <c r="B43" s="50"/>
      <c r="C43" s="51"/>
      <c r="D43"/>
      <c r="E43" s="22" t="s">
        <v>1280</v>
      </c>
      <c r="F43" s="2">
        <v>30.69</v>
      </c>
      <c r="G43" s="2">
        <v>30.69</v>
      </c>
      <c r="H43">
        <v>0</v>
      </c>
      <c r="I43" s="2">
        <v>0</v>
      </c>
      <c r="J43" s="2">
        <v>0</v>
      </c>
      <c r="K43" s="2">
        <v>863.92000000000007</v>
      </c>
      <c r="L43" s="132">
        <v>0</v>
      </c>
      <c r="M43" s="2">
        <v>863.92000000000007</v>
      </c>
      <c r="N43">
        <v>0</v>
      </c>
      <c r="P43" s="132">
        <v>0</v>
      </c>
      <c r="Q43" s="132">
        <v>-5.1000000000000004E-3</v>
      </c>
      <c r="W43" s="885"/>
      <c r="X43" s="885"/>
      <c r="Y43" s="655"/>
      <c r="AC43"/>
      <c r="AD43"/>
      <c r="AE43"/>
      <c r="AF43"/>
      <c r="AG43"/>
    </row>
    <row r="44" spans="1:33" ht="21.95" customHeight="1" x14ac:dyDescent="0.25">
      <c r="A44" s="50"/>
      <c r="B44" s="50"/>
      <c r="C44" s="51"/>
      <c r="D44"/>
      <c r="E44" s="22" t="s">
        <v>1309</v>
      </c>
      <c r="F44" s="2">
        <v>35.64</v>
      </c>
      <c r="G44" s="2">
        <v>35.64</v>
      </c>
      <c r="H44">
        <v>0</v>
      </c>
      <c r="I44" s="2">
        <v>0</v>
      </c>
      <c r="J44" s="2">
        <v>0</v>
      </c>
      <c r="K44" s="2">
        <v>593.93000000000029</v>
      </c>
      <c r="L44" s="132">
        <v>0</v>
      </c>
      <c r="M44" s="2">
        <v>593.93000000000029</v>
      </c>
      <c r="N44">
        <v>0</v>
      </c>
      <c r="O44" t="s">
        <v>1349</v>
      </c>
      <c r="P44" s="132">
        <v>0</v>
      </c>
      <c r="Q44" s="132">
        <v>-4.4000000000000003E-3</v>
      </c>
      <c r="R44" s="2">
        <v>8.1</v>
      </c>
      <c r="W44" s="885"/>
      <c r="X44" s="885"/>
      <c r="Y44" s="655"/>
    </row>
    <row r="45" spans="1:33" ht="21.95" customHeight="1" x14ac:dyDescent="0.25">
      <c r="A45" s="51"/>
      <c r="B45" s="51"/>
      <c r="C45" s="51"/>
      <c r="D45"/>
      <c r="E45" s="22" t="s">
        <v>1315</v>
      </c>
      <c r="F45" s="2">
        <v>80.13</v>
      </c>
      <c r="G45" s="2">
        <v>80.13</v>
      </c>
      <c r="H45">
        <v>0</v>
      </c>
      <c r="I45" s="2">
        <v>0</v>
      </c>
      <c r="J45" s="2">
        <v>0</v>
      </c>
      <c r="K45" s="2">
        <v>117.11999999999898</v>
      </c>
      <c r="L45" s="132">
        <v>0</v>
      </c>
      <c r="M45" s="2">
        <v>117.11999999999898</v>
      </c>
      <c r="N45">
        <v>0</v>
      </c>
      <c r="O45" t="s">
        <v>1350</v>
      </c>
      <c r="P45" s="132">
        <v>1.0982153999750405E-2</v>
      </c>
      <c r="Q45" s="132">
        <v>8.6E-3</v>
      </c>
      <c r="R45" s="2">
        <v>18.211363636363632</v>
      </c>
      <c r="S45" s="29">
        <v>43436</v>
      </c>
      <c r="W45" s="885"/>
      <c r="X45" s="885"/>
      <c r="Y45" s="655"/>
      <c r="Z45" s="885"/>
    </row>
    <row r="46" spans="1:33" ht="21.95" customHeight="1" x14ac:dyDescent="0.25">
      <c r="A46" s="51"/>
      <c r="B46" s="51"/>
      <c r="C46" s="51"/>
      <c r="D46" s="703"/>
      <c r="E46" s="22" t="s">
        <v>261</v>
      </c>
      <c r="F46" s="2">
        <v>32.270000000000003</v>
      </c>
      <c r="G46" s="2">
        <v>32.270000000000003</v>
      </c>
      <c r="H46">
        <v>0</v>
      </c>
      <c r="I46" s="2">
        <v>0</v>
      </c>
      <c r="J46" s="2">
        <v>0</v>
      </c>
      <c r="K46" s="2">
        <v>0</v>
      </c>
      <c r="L46" s="132">
        <v>0</v>
      </c>
      <c r="M46" s="2">
        <v>98.449999999999818</v>
      </c>
      <c r="N46">
        <v>0</v>
      </c>
      <c r="P46" s="132">
        <v>1.11E-2</v>
      </c>
      <c r="Q46" s="132">
        <v>3.0999999999999999E-3</v>
      </c>
      <c r="W46" s="885"/>
      <c r="X46" s="885"/>
      <c r="Y46" s="655"/>
    </row>
    <row r="47" spans="1:33" ht="21.95" customHeight="1" x14ac:dyDescent="0.25">
      <c r="A47" s="50"/>
      <c r="B47" s="51"/>
      <c r="C47" s="51"/>
      <c r="D47"/>
      <c r="E47" s="22" t="s">
        <v>1281</v>
      </c>
      <c r="F47" s="2">
        <v>145.66999999999999</v>
      </c>
      <c r="G47" s="2">
        <v>145.66999999999999</v>
      </c>
      <c r="H47">
        <v>0</v>
      </c>
      <c r="I47" s="2">
        <v>0</v>
      </c>
      <c r="J47" s="2">
        <v>0</v>
      </c>
      <c r="K47" s="2">
        <v>173.36000000000058</v>
      </c>
      <c r="L47" s="132">
        <v>0</v>
      </c>
      <c r="M47" s="2">
        <v>173.36000000000058</v>
      </c>
      <c r="N47">
        <v>0</v>
      </c>
      <c r="O47" t="s">
        <v>1343</v>
      </c>
      <c r="P47" s="132">
        <v>0</v>
      </c>
      <c r="Q47" s="132">
        <v>4.1999999999999997E-3</v>
      </c>
      <c r="T47" s="48"/>
      <c r="W47" s="885"/>
      <c r="X47" s="885"/>
      <c r="Y47" s="655"/>
    </row>
    <row r="48" spans="1:33" ht="21.95" customHeight="1" x14ac:dyDescent="0.25">
      <c r="A48" s="50"/>
      <c r="B48" s="50"/>
      <c r="C48" s="51"/>
      <c r="D48"/>
      <c r="E48" s="22" t="s">
        <v>1329</v>
      </c>
      <c r="F48" s="2">
        <v>47.7</v>
      </c>
      <c r="G48" s="2">
        <v>47.7</v>
      </c>
      <c r="H48">
        <v>0</v>
      </c>
      <c r="I48" s="2">
        <v>0</v>
      </c>
      <c r="J48" s="2">
        <v>0</v>
      </c>
      <c r="K48" s="2">
        <v>-0.63999999999987267</v>
      </c>
      <c r="L48" s="132">
        <v>0</v>
      </c>
      <c r="M48" s="2">
        <v>-0.63999999999987267</v>
      </c>
      <c r="N48">
        <v>0</v>
      </c>
      <c r="P48" s="132">
        <v>1.8448637316561843E-2</v>
      </c>
      <c r="Q48" s="132">
        <v>1.2699999999999999E-2</v>
      </c>
      <c r="R48" s="2">
        <v>10.84090909090909</v>
      </c>
      <c r="W48" s="885"/>
      <c r="X48" s="885"/>
      <c r="Y48" s="655"/>
      <c r="Z48" s="885"/>
    </row>
    <row r="49" spans="1:33" ht="21.95" customHeight="1" x14ac:dyDescent="0.25">
      <c r="A49" s="50"/>
      <c r="B49" s="50"/>
      <c r="C49" s="51"/>
      <c r="D49"/>
      <c r="E49" s="22" t="s">
        <v>1314</v>
      </c>
      <c r="F49" s="2">
        <v>25.83</v>
      </c>
      <c r="G49" s="2">
        <v>25.83</v>
      </c>
      <c r="H49">
        <v>0</v>
      </c>
      <c r="I49" s="2">
        <v>0</v>
      </c>
      <c r="J49" s="2">
        <v>0</v>
      </c>
      <c r="K49" s="2">
        <v>718.7599999999984</v>
      </c>
      <c r="L49" s="132">
        <v>0</v>
      </c>
      <c r="M49" s="2">
        <v>718.7599999999984</v>
      </c>
      <c r="N49">
        <v>0</v>
      </c>
      <c r="O49" t="s">
        <v>1355</v>
      </c>
      <c r="P49" s="132">
        <v>1.2388695315524586E-2</v>
      </c>
      <c r="Q49" s="132">
        <v>-8.8999999999999999E-3</v>
      </c>
      <c r="W49" s="885"/>
      <c r="X49" s="885"/>
      <c r="Y49" s="655"/>
    </row>
    <row r="50" spans="1:33" ht="21.95" customHeight="1" x14ac:dyDescent="0.25">
      <c r="A50" s="50"/>
      <c r="B50" s="50"/>
      <c r="C50" s="51"/>
      <c r="D50"/>
      <c r="E50" s="22" t="s">
        <v>1327</v>
      </c>
      <c r="F50" s="2">
        <v>13.55</v>
      </c>
      <c r="G50" s="2">
        <v>13.55</v>
      </c>
      <c r="H50">
        <v>0</v>
      </c>
      <c r="I50" s="2">
        <v>0</v>
      </c>
      <c r="J50" s="2">
        <v>0</v>
      </c>
      <c r="K50" s="2">
        <v>450.96000000000004</v>
      </c>
      <c r="L50" s="132">
        <v>0</v>
      </c>
      <c r="M50" s="2">
        <v>450.96000000000004</v>
      </c>
      <c r="N50">
        <v>0</v>
      </c>
      <c r="O50" t="s">
        <v>1373</v>
      </c>
      <c r="P50" s="132">
        <v>8.5254612546125458E-2</v>
      </c>
      <c r="Q50" s="132">
        <v>3.7900000000000003E-2</v>
      </c>
      <c r="T50" s="48"/>
      <c r="W50" s="885"/>
      <c r="X50" s="885"/>
      <c r="Y50" s="655"/>
    </row>
    <row r="51" spans="1:33" ht="21.95" customHeight="1" x14ac:dyDescent="0.25">
      <c r="A51" s="50"/>
      <c r="B51" s="50"/>
      <c r="C51" s="51"/>
      <c r="D51"/>
      <c r="E51" s="22" t="s">
        <v>938</v>
      </c>
      <c r="F51" s="2">
        <v>52.28</v>
      </c>
      <c r="G51" s="2">
        <v>52.28</v>
      </c>
      <c r="H51">
        <v>0</v>
      </c>
      <c r="I51" s="2">
        <v>0</v>
      </c>
      <c r="J51" s="2">
        <v>0</v>
      </c>
      <c r="K51" s="2">
        <v>86.249999999996362</v>
      </c>
      <c r="L51" s="132">
        <v>0</v>
      </c>
      <c r="M51" s="2">
        <v>86.249999999996362</v>
      </c>
      <c r="N51">
        <v>0</v>
      </c>
      <c r="O51" t="s">
        <v>1357</v>
      </c>
      <c r="P51" s="132">
        <v>6.6947207345065029E-3</v>
      </c>
      <c r="Q51" s="132">
        <v>0</v>
      </c>
      <c r="R51" s="2">
        <v>25.195180722891564</v>
      </c>
      <c r="S51" s="29">
        <v>43425</v>
      </c>
      <c r="T51" s="48"/>
      <c r="W51" s="885"/>
      <c r="X51" s="885"/>
      <c r="Y51" s="655"/>
    </row>
    <row r="52" spans="1:33" ht="21.95" customHeight="1" x14ac:dyDescent="0.25">
      <c r="A52" s="50"/>
      <c r="B52" s="50"/>
      <c r="C52" s="51"/>
      <c r="D52"/>
      <c r="E52" s="22" t="s">
        <v>1366</v>
      </c>
      <c r="F52" s="2">
        <v>54.18</v>
      </c>
      <c r="G52" s="2">
        <v>54.18</v>
      </c>
      <c r="H52">
        <v>0</v>
      </c>
      <c r="I52" s="2">
        <v>0</v>
      </c>
      <c r="J52" s="2">
        <v>0</v>
      </c>
      <c r="K52" s="2">
        <v>469.9399999999996</v>
      </c>
      <c r="L52" s="132">
        <v>0</v>
      </c>
      <c r="M52" s="2">
        <v>469.9399999999996</v>
      </c>
      <c r="N52">
        <v>0</v>
      </c>
      <c r="P52" s="132">
        <v>6.275378368401625E-3</v>
      </c>
      <c r="Q52" s="132">
        <v>-8.6999999999999994E-3</v>
      </c>
      <c r="T52" s="48"/>
      <c r="W52" s="885"/>
      <c r="X52" s="885"/>
      <c r="Y52" s="655"/>
    </row>
    <row r="53" spans="1:33" ht="21.95" customHeight="1" x14ac:dyDescent="0.25">
      <c r="A53" s="50"/>
      <c r="B53" s="50"/>
      <c r="C53" s="51"/>
      <c r="D53"/>
      <c r="E53" s="22" t="s">
        <v>1295</v>
      </c>
      <c r="F53" s="2">
        <v>89.35</v>
      </c>
      <c r="G53" s="2">
        <v>89.35</v>
      </c>
      <c r="H53">
        <v>0</v>
      </c>
      <c r="I53" s="2">
        <v>0</v>
      </c>
      <c r="J53" s="2">
        <v>0</v>
      </c>
      <c r="K53" s="2">
        <v>74.930000000000291</v>
      </c>
      <c r="L53" s="132">
        <v>0</v>
      </c>
      <c r="M53" s="2">
        <v>74.930000000000291</v>
      </c>
      <c r="N53">
        <v>0</v>
      </c>
      <c r="O53" t="s">
        <v>1354</v>
      </c>
      <c r="P53" s="132">
        <v>2.0145495243424735E-2</v>
      </c>
      <c r="Q53" s="132">
        <v>-6.9999999999999999E-4</v>
      </c>
      <c r="W53" s="885"/>
      <c r="X53" s="885"/>
      <c r="Y53" s="655"/>
    </row>
    <row r="54" spans="1:33" ht="21.95" customHeight="1" x14ac:dyDescent="0.25">
      <c r="A54" s="50"/>
      <c r="B54" s="50"/>
      <c r="C54" s="51"/>
      <c r="D54"/>
      <c r="E54" s="22" t="s">
        <v>1321</v>
      </c>
      <c r="F54" s="2">
        <v>133.75</v>
      </c>
      <c r="G54" s="2">
        <v>133.75</v>
      </c>
      <c r="H54">
        <v>0</v>
      </c>
      <c r="I54" s="2">
        <v>0</v>
      </c>
      <c r="J54" s="2">
        <v>0</v>
      </c>
      <c r="K54" s="2">
        <v>94.199999999999818</v>
      </c>
      <c r="L54" s="132">
        <v>0</v>
      </c>
      <c r="M54" s="2">
        <v>94.199999999999818</v>
      </c>
      <c r="N54">
        <v>0</v>
      </c>
      <c r="O54" t="s">
        <v>1339</v>
      </c>
      <c r="P54" s="132">
        <v>6.5794392523364489E-3</v>
      </c>
      <c r="Q54" s="132">
        <v>3.9100000000000003E-2</v>
      </c>
      <c r="R54" s="2">
        <v>30.39772727272727</v>
      </c>
      <c r="T54" s="279"/>
      <c r="W54" s="885"/>
      <c r="X54" s="885"/>
      <c r="Y54" s="655"/>
      <c r="Z54" s="885"/>
    </row>
    <row r="55" spans="1:33" ht="21.95" customHeight="1" x14ac:dyDescent="0.25">
      <c r="A55" s="50"/>
      <c r="B55" s="50"/>
      <c r="C55" s="50"/>
      <c r="D55"/>
      <c r="E55" s="22" t="s">
        <v>46</v>
      </c>
      <c r="F55" s="2">
        <v>11.51</v>
      </c>
      <c r="G55" s="2">
        <v>11.51</v>
      </c>
      <c r="H55">
        <v>0</v>
      </c>
      <c r="I55" s="2">
        <v>0</v>
      </c>
      <c r="J55" s="2">
        <v>0</v>
      </c>
      <c r="K55" s="2">
        <v>470.39999999999964</v>
      </c>
      <c r="L55" s="132">
        <v>0</v>
      </c>
      <c r="M55" s="2">
        <v>470.39999999999964</v>
      </c>
      <c r="N55">
        <v>0</v>
      </c>
      <c r="O55" t="s">
        <v>1372</v>
      </c>
      <c r="P55" s="132">
        <v>2.1720243266724587E-2</v>
      </c>
      <c r="Q55" s="132">
        <v>4.7E-2</v>
      </c>
      <c r="R55" s="2">
        <v>8.5259259259259252</v>
      </c>
      <c r="S55" s="29">
        <v>43461</v>
      </c>
      <c r="T55" s="48"/>
      <c r="W55" s="885"/>
      <c r="X55" s="885"/>
      <c r="Y55" s="655"/>
      <c r="Z55" s="885"/>
    </row>
    <row r="56" spans="1:33" ht="21.95" customHeight="1" x14ac:dyDescent="0.25">
      <c r="A56" s="50"/>
      <c r="B56" s="50"/>
      <c r="C56" s="51"/>
      <c r="D56"/>
      <c r="E56" s="22" t="s">
        <v>1016</v>
      </c>
      <c r="F56" s="2">
        <v>60.56</v>
      </c>
      <c r="G56" s="2">
        <v>60.56</v>
      </c>
      <c r="H56">
        <v>0</v>
      </c>
      <c r="I56" s="2">
        <v>0</v>
      </c>
      <c r="J56" s="2">
        <v>0</v>
      </c>
      <c r="K56" s="2">
        <v>458.44000000000051</v>
      </c>
      <c r="L56" s="132">
        <v>0</v>
      </c>
      <c r="M56" s="2">
        <v>458.44000000000051</v>
      </c>
      <c r="N56">
        <v>0</v>
      </c>
      <c r="P56" s="132">
        <v>2.4768824306472918E-2</v>
      </c>
      <c r="Q56" s="132">
        <v>4.1999999999999997E-3</v>
      </c>
      <c r="W56" s="655"/>
      <c r="X56" s="885"/>
      <c r="Y56" s="655"/>
    </row>
    <row r="57" spans="1:33" ht="21.95" customHeight="1" x14ac:dyDescent="0.25">
      <c r="A57" s="150"/>
      <c r="B57" s="50"/>
      <c r="C57" s="51"/>
      <c r="D57"/>
      <c r="E57" s="22" t="s">
        <v>194</v>
      </c>
      <c r="F57" s="2">
        <v>9.16</v>
      </c>
      <c r="G57" s="2">
        <v>9.16</v>
      </c>
      <c r="H57">
        <v>0</v>
      </c>
      <c r="I57" s="2">
        <v>0</v>
      </c>
      <c r="J57" s="2">
        <v>0</v>
      </c>
      <c r="K57" s="2">
        <v>0</v>
      </c>
      <c r="L57" s="132">
        <v>0</v>
      </c>
      <c r="M57" s="2">
        <v>495.20999999999913</v>
      </c>
      <c r="N57">
        <v>0</v>
      </c>
      <c r="P57" s="132">
        <v>5.1499999999999997E-2</v>
      </c>
      <c r="Q57" s="132">
        <v>-2.0500000000000001E-2</v>
      </c>
      <c r="W57" s="885"/>
      <c r="X57" s="885"/>
      <c r="Y57" s="655"/>
      <c r="Z57" s="885"/>
      <c r="AC57"/>
      <c r="AD57"/>
      <c r="AE57"/>
      <c r="AF57"/>
      <c r="AG57"/>
    </row>
    <row r="58" spans="1:33" ht="21.95" customHeight="1" x14ac:dyDescent="0.25">
      <c r="A58" s="50"/>
      <c r="B58" s="51"/>
      <c r="C58" s="51"/>
      <c r="D58"/>
      <c r="E58" s="22" t="s">
        <v>264</v>
      </c>
      <c r="F58" s="2">
        <v>131.74</v>
      </c>
      <c r="G58" s="2">
        <v>131.74</v>
      </c>
      <c r="H58">
        <v>0</v>
      </c>
      <c r="I58" s="2">
        <v>0</v>
      </c>
      <c r="J58" s="2">
        <v>0</v>
      </c>
      <c r="K58" s="2">
        <v>765.82999999999993</v>
      </c>
      <c r="L58" s="132">
        <v>0</v>
      </c>
      <c r="M58" s="2">
        <v>920.60999999999967</v>
      </c>
      <c r="N58">
        <v>0</v>
      </c>
      <c r="P58" s="132">
        <v>2.5700000000000001E-2</v>
      </c>
      <c r="Q58" s="132">
        <v>1.49E-2</v>
      </c>
      <c r="R58" s="2">
        <v>16.224137931034484</v>
      </c>
      <c r="W58" s="885"/>
      <c r="X58" s="885"/>
      <c r="Y58" s="655"/>
      <c r="Z58" s="885"/>
    </row>
    <row r="59" spans="1:33" ht="21.95" customHeight="1" x14ac:dyDescent="0.25">
      <c r="A59" s="50"/>
      <c r="B59" s="50"/>
      <c r="C59" s="51"/>
      <c r="D59"/>
      <c r="E59" s="22" t="s">
        <v>932</v>
      </c>
      <c r="F59" s="2">
        <v>46.22</v>
      </c>
      <c r="G59" s="2">
        <v>46.22</v>
      </c>
      <c r="H59">
        <v>0</v>
      </c>
      <c r="I59" s="2">
        <v>0</v>
      </c>
      <c r="J59" s="2">
        <v>0</v>
      </c>
      <c r="K59" s="2">
        <v>1966.5599999999977</v>
      </c>
      <c r="L59" s="132">
        <v>0</v>
      </c>
      <c r="M59" s="2">
        <v>1966.5599999999977</v>
      </c>
      <c r="N59">
        <v>0</v>
      </c>
      <c r="O59" t="s">
        <v>1361</v>
      </c>
      <c r="P59" s="132">
        <v>1.6443098225876245E-2</v>
      </c>
      <c r="Q59" s="132">
        <v>1.11E-2</v>
      </c>
      <c r="R59" s="2">
        <v>18.488</v>
      </c>
      <c r="S59" s="29">
        <v>43366</v>
      </c>
      <c r="W59" s="885"/>
      <c r="X59" s="885"/>
      <c r="Y59" s="655"/>
    </row>
    <row r="60" spans="1:33" ht="21.95" customHeight="1" x14ac:dyDescent="0.25">
      <c r="A60" s="50"/>
      <c r="B60" s="50"/>
      <c r="C60" s="51"/>
      <c r="D60"/>
      <c r="E60" s="22" t="s">
        <v>933</v>
      </c>
      <c r="F60" s="2">
        <v>50.79</v>
      </c>
      <c r="G60" s="2">
        <v>50.79</v>
      </c>
      <c r="H60">
        <v>0</v>
      </c>
      <c r="I60" s="2">
        <v>0</v>
      </c>
      <c r="J60" s="2">
        <v>0</v>
      </c>
      <c r="K60" s="2">
        <v>500.88000000000011</v>
      </c>
      <c r="L60" s="132">
        <v>0</v>
      </c>
      <c r="M60" s="2">
        <v>500.88000000000011</v>
      </c>
      <c r="N60">
        <v>0</v>
      </c>
      <c r="P60" s="132">
        <v>1.2600905690096476E-2</v>
      </c>
      <c r="Q60" s="132">
        <v>6.7000000000000002E-3</v>
      </c>
      <c r="R60" s="2">
        <v>6.8821138211382111</v>
      </c>
      <c r="T60" s="48"/>
      <c r="W60" s="885"/>
      <c r="X60" s="885"/>
      <c r="Y60" s="655"/>
    </row>
    <row r="61" spans="1:33" ht="21.95" customHeight="1" x14ac:dyDescent="0.25">
      <c r="A61" s="50"/>
      <c r="B61" s="50"/>
      <c r="C61" s="51"/>
      <c r="D61"/>
      <c r="E61" s="22" t="s">
        <v>17</v>
      </c>
      <c r="F61" s="2">
        <v>0</v>
      </c>
      <c r="G61" s="2">
        <v>0</v>
      </c>
      <c r="H61">
        <v>0</v>
      </c>
      <c r="I61" s="2">
        <v>0</v>
      </c>
      <c r="J61" s="2">
        <v>0</v>
      </c>
      <c r="K61" s="2">
        <v>-20818.210000000079</v>
      </c>
      <c r="M61" s="2">
        <v>-20818.210000000079</v>
      </c>
      <c r="N61">
        <v>0</v>
      </c>
      <c r="P61" s="132">
        <v>0</v>
      </c>
      <c r="Q61" s="132">
        <v>0</v>
      </c>
      <c r="T61" s="48"/>
      <c r="W61" s="885"/>
      <c r="X61" s="885"/>
      <c r="Y61" s="655"/>
    </row>
    <row r="62" spans="1:33" ht="21.95" customHeight="1" x14ac:dyDescent="0.25">
      <c r="A62" s="50"/>
      <c r="B62" s="50"/>
      <c r="C62" s="51"/>
      <c r="D62"/>
      <c r="E62" s="22" t="s">
        <v>892</v>
      </c>
      <c r="F62" s="2">
        <v>269.36</v>
      </c>
      <c r="G62" s="2">
        <v>269.36</v>
      </c>
      <c r="H62">
        <v>0</v>
      </c>
      <c r="I62" s="2">
        <v>0</v>
      </c>
      <c r="J62" s="2">
        <v>0</v>
      </c>
      <c r="K62" s="2">
        <v>423.00000000000364</v>
      </c>
      <c r="L62" s="132">
        <v>0</v>
      </c>
      <c r="M62" s="2">
        <v>423.00000000000364</v>
      </c>
      <c r="N62">
        <v>0</v>
      </c>
      <c r="P62" s="132">
        <v>1.9900000000000001E-2</v>
      </c>
      <c r="Q62" s="132">
        <v>1.18E-2</v>
      </c>
      <c r="R62" s="2">
        <v>16.34</v>
      </c>
      <c r="W62" s="885"/>
      <c r="X62" s="885"/>
      <c r="Y62" s="655"/>
    </row>
    <row r="63" spans="1:33" ht="21.95" customHeight="1" x14ac:dyDescent="0.25">
      <c r="A63" s="50"/>
      <c r="B63" s="50"/>
      <c r="C63" s="51"/>
      <c r="D63"/>
      <c r="E63" s="22" t="s">
        <v>300</v>
      </c>
      <c r="F63" s="2">
        <v>219.7</v>
      </c>
      <c r="G63" s="2">
        <v>219.7</v>
      </c>
      <c r="H63">
        <v>0</v>
      </c>
      <c r="I63" s="2">
        <v>0</v>
      </c>
      <c r="J63" s="2">
        <v>0</v>
      </c>
      <c r="K63" s="2">
        <v>0</v>
      </c>
      <c r="L63" s="132">
        <v>0</v>
      </c>
      <c r="M63" s="2">
        <v>720.56000000000131</v>
      </c>
      <c r="N63">
        <v>0</v>
      </c>
      <c r="P63" s="132">
        <v>0</v>
      </c>
      <c r="Q63" s="132">
        <v>1.83E-2</v>
      </c>
      <c r="T63" s="48"/>
      <c r="W63" s="885"/>
      <c r="X63" s="885"/>
      <c r="Y63" s="655"/>
    </row>
    <row r="64" spans="1:33" ht="21.95" customHeight="1" x14ac:dyDescent="0.25">
      <c r="A64" s="50"/>
      <c r="B64" s="50"/>
      <c r="C64" s="51"/>
      <c r="D64"/>
      <c r="E64" s="22" t="s">
        <v>668</v>
      </c>
      <c r="F64" s="2">
        <v>55.19</v>
      </c>
      <c r="G64" s="2">
        <v>55.19</v>
      </c>
      <c r="H64">
        <v>0</v>
      </c>
      <c r="I64" s="2">
        <v>0</v>
      </c>
      <c r="J64" s="2">
        <v>0</v>
      </c>
      <c r="K64" s="2">
        <v>0</v>
      </c>
      <c r="L64" s="132">
        <v>0</v>
      </c>
      <c r="M64" s="2">
        <v>329.55999999999949</v>
      </c>
      <c r="N64">
        <v>0</v>
      </c>
      <c r="P64" s="132">
        <v>1.78E-2</v>
      </c>
      <c r="Q64" s="132">
        <v>2.1499999999999998E-2</v>
      </c>
      <c r="T64" s="48"/>
      <c r="W64" s="885"/>
      <c r="X64" s="885"/>
      <c r="Y64" s="655"/>
      <c r="AC64"/>
      <c r="AD64"/>
      <c r="AE64"/>
      <c r="AF64"/>
      <c r="AG64"/>
    </row>
    <row r="65" spans="1:33" ht="21.95" customHeight="1" x14ac:dyDescent="0.25">
      <c r="A65" s="50"/>
      <c r="B65" s="50"/>
      <c r="C65" s="51"/>
      <c r="D65"/>
      <c r="E65" s="22" t="s">
        <v>920</v>
      </c>
      <c r="F65" s="2">
        <v>40.28</v>
      </c>
      <c r="G65" s="2">
        <v>40.28</v>
      </c>
      <c r="H65">
        <v>0</v>
      </c>
      <c r="I65" s="2">
        <v>0</v>
      </c>
      <c r="J65" s="2">
        <v>0</v>
      </c>
      <c r="K65" s="2">
        <v>2227.6699999999946</v>
      </c>
      <c r="L65" s="132">
        <v>0</v>
      </c>
      <c r="M65" s="2">
        <v>2227.6699999999946</v>
      </c>
      <c r="N65">
        <v>0</v>
      </c>
      <c r="O65" t="s">
        <v>1251</v>
      </c>
      <c r="P65" s="132">
        <v>3.4260178748758682E-2</v>
      </c>
      <c r="Q65" s="132">
        <v>1.7600000000000001E-2</v>
      </c>
      <c r="R65" s="2">
        <v>9.1545454545454543</v>
      </c>
      <c r="S65" s="29">
        <v>43314</v>
      </c>
      <c r="T65" s="48"/>
      <c r="W65" s="885"/>
      <c r="X65" s="885"/>
      <c r="Y65" s="655"/>
      <c r="Z65" s="885"/>
    </row>
    <row r="66" spans="1:33" ht="21.95" customHeight="1" x14ac:dyDescent="0.25">
      <c r="A66" s="50"/>
      <c r="B66" s="50"/>
      <c r="C66" s="51"/>
      <c r="D66"/>
      <c r="E66" s="22" t="s">
        <v>55</v>
      </c>
      <c r="F66" s="2">
        <v>65.73</v>
      </c>
      <c r="G66" s="2">
        <v>65.73</v>
      </c>
      <c r="H66">
        <v>0</v>
      </c>
      <c r="I66" s="2">
        <v>0</v>
      </c>
      <c r="J66" s="2">
        <v>0</v>
      </c>
      <c r="K66" s="2">
        <v>113.94999999999982</v>
      </c>
      <c r="L66" s="132">
        <v>0</v>
      </c>
      <c r="M66" s="2">
        <v>924.07999999998992</v>
      </c>
      <c r="N66">
        <v>0</v>
      </c>
      <c r="O66" t="s">
        <v>1169</v>
      </c>
      <c r="P66" s="132">
        <v>3.1644606724478927E-2</v>
      </c>
      <c r="Q66" s="132">
        <v>1.0800000000000001E-2</v>
      </c>
      <c r="R66" s="2">
        <v>10.174922600619196</v>
      </c>
      <c r="W66" s="885"/>
      <c r="X66" s="885"/>
      <c r="Y66" s="655"/>
    </row>
    <row r="67" spans="1:33" ht="21.95" customHeight="1" x14ac:dyDescent="0.25">
      <c r="A67" s="50"/>
      <c r="B67" s="50"/>
      <c r="C67" s="51"/>
      <c r="D67"/>
      <c r="E67" s="22" t="s">
        <v>824</v>
      </c>
      <c r="F67" s="2">
        <v>118.08</v>
      </c>
      <c r="G67" s="2">
        <v>118.08</v>
      </c>
      <c r="H67">
        <v>0</v>
      </c>
      <c r="I67" s="2">
        <v>0</v>
      </c>
      <c r="J67" s="2">
        <v>0</v>
      </c>
      <c r="K67" s="2">
        <v>1468.9799999999996</v>
      </c>
      <c r="L67" s="132">
        <v>0</v>
      </c>
      <c r="M67" s="2">
        <v>1468.9799999999996</v>
      </c>
      <c r="N67">
        <v>0</v>
      </c>
      <c r="O67" t="s">
        <v>1370</v>
      </c>
      <c r="P67" s="132">
        <v>1.9308943089430892E-2</v>
      </c>
      <c r="Q67" s="132">
        <v>2.5100000000000001E-2</v>
      </c>
      <c r="R67" s="2">
        <v>24.806722689075631</v>
      </c>
      <c r="W67" s="885"/>
      <c r="X67" s="885"/>
      <c r="Y67" s="655"/>
    </row>
    <row r="68" spans="1:33" ht="21.95" customHeight="1" x14ac:dyDescent="0.25">
      <c r="A68" s="50"/>
      <c r="B68" s="51"/>
      <c r="C68" s="51"/>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W68" s="885"/>
      <c r="X68" s="885"/>
      <c r="Y68" s="655"/>
    </row>
    <row r="69" spans="1:33" ht="21.95" customHeight="1" x14ac:dyDescent="0.25">
      <c r="A69" s="50"/>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c r="Z69" s="885"/>
      <c r="AC69"/>
      <c r="AD69"/>
      <c r="AE69"/>
      <c r="AF69"/>
      <c r="AG69"/>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row>
    <row r="73" spans="1:33" ht="21.95" customHeight="1" x14ac:dyDescent="0.25">
      <c r="A73" s="50"/>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row>
    <row r="74" spans="1:33" ht="21.95" customHeight="1" x14ac:dyDescent="0.25">
      <c r="A74" s="50"/>
      <c r="B74" s="50"/>
      <c r="C74" s="51"/>
      <c r="D74"/>
      <c r="E74" s="22" t="s">
        <v>192</v>
      </c>
      <c r="F74" s="2">
        <v>87.69</v>
      </c>
      <c r="G74" s="2">
        <v>87.69</v>
      </c>
      <c r="H74">
        <v>0</v>
      </c>
      <c r="I74" s="2">
        <v>0</v>
      </c>
      <c r="J74" s="2">
        <v>0</v>
      </c>
      <c r="K74" s="2">
        <v>0</v>
      </c>
      <c r="L74" s="132">
        <v>0</v>
      </c>
      <c r="M74" s="2">
        <v>785.90999999999985</v>
      </c>
      <c r="N74">
        <v>0</v>
      </c>
      <c r="P74" s="132">
        <v>1.29E-2</v>
      </c>
      <c r="Q74" s="132">
        <v>1.12E-2</v>
      </c>
      <c r="W74" s="885"/>
      <c r="X74" s="885"/>
      <c r="Y74" s="65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1"/>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655"/>
      <c r="AC76"/>
      <c r="AD76"/>
      <c r="AE76"/>
      <c r="AF76"/>
      <c r="AG76"/>
    </row>
    <row r="77" spans="1:33" ht="21.95" customHeight="1" x14ac:dyDescent="0.25">
      <c r="A77" s="50"/>
      <c r="B77" s="51"/>
      <c r="C77" s="51"/>
      <c r="D77"/>
      <c r="E77" s="22" t="s">
        <v>36</v>
      </c>
      <c r="F77" s="2">
        <v>54.48</v>
      </c>
      <c r="G77" s="2">
        <v>54.48</v>
      </c>
      <c r="H77">
        <v>0</v>
      </c>
      <c r="I77" s="2">
        <v>0</v>
      </c>
      <c r="J77" s="2">
        <v>0</v>
      </c>
      <c r="K77" s="2">
        <v>0</v>
      </c>
      <c r="L77" s="132">
        <v>0</v>
      </c>
      <c r="M77" s="2">
        <v>117.73999999999978</v>
      </c>
      <c r="N77">
        <v>0</v>
      </c>
      <c r="P77" s="132">
        <v>0</v>
      </c>
      <c r="Q77" s="132">
        <v>-6.7999999999999996E-3</v>
      </c>
      <c r="T77" s="48"/>
      <c r="W77" s="885"/>
      <c r="X77" s="885"/>
      <c r="Y77" s="655"/>
    </row>
    <row r="78" spans="1:33" ht="21.95" customHeight="1" x14ac:dyDescent="0.25">
      <c r="A78" s="51"/>
      <c r="B78" s="50"/>
      <c r="C78" s="51"/>
      <c r="D78"/>
      <c r="E78" s="22" t="s">
        <v>200</v>
      </c>
      <c r="F78" s="2">
        <v>20.86</v>
      </c>
      <c r="G78" s="2">
        <v>20.86</v>
      </c>
      <c r="H78">
        <v>0</v>
      </c>
      <c r="I78" s="2">
        <v>0</v>
      </c>
      <c r="J78" s="2">
        <v>0</v>
      </c>
      <c r="K78" s="2">
        <v>0</v>
      </c>
      <c r="L78" s="132">
        <v>0</v>
      </c>
      <c r="M78" s="2">
        <v>555.54</v>
      </c>
      <c r="N78">
        <v>0</v>
      </c>
      <c r="P78" s="132">
        <v>0</v>
      </c>
      <c r="Q78" s="132">
        <v>4.7999999999999996E-3</v>
      </c>
      <c r="T78" s="48"/>
      <c r="W78" s="885"/>
      <c r="X78" s="885"/>
      <c r="Y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655"/>
    </row>
    <row r="80" spans="1:33" ht="21.95" customHeight="1" x14ac:dyDescent="0.25">
      <c r="A80" s="50"/>
      <c r="B80" s="51"/>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c r="Z80" s="885"/>
    </row>
    <row r="81" spans="1:26" ht="21.95" customHeight="1" x14ac:dyDescent="0.25">
      <c r="A81" s="50"/>
      <c r="B81" s="50"/>
      <c r="C81" s="51"/>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row>
    <row r="82" spans="1:26" ht="21.95" customHeight="1" x14ac:dyDescent="0.25">
      <c r="A82" s="50"/>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row>
    <row r="83" spans="1:26" ht="21.95" customHeight="1" x14ac:dyDescent="0.25">
      <c r="A83" s="50"/>
      <c r="B83" s="51"/>
      <c r="C83" s="51"/>
      <c r="D83"/>
      <c r="E83" s="22" t="s">
        <v>42</v>
      </c>
      <c r="F83" s="2">
        <v>166.05</v>
      </c>
      <c r="G83" s="2">
        <v>166.05</v>
      </c>
      <c r="H83">
        <v>0</v>
      </c>
      <c r="I83" s="2">
        <v>0</v>
      </c>
      <c r="J83" s="2">
        <v>0</v>
      </c>
      <c r="K83" s="2">
        <v>0</v>
      </c>
      <c r="L83" s="132">
        <v>0</v>
      </c>
      <c r="M83" s="2">
        <v>128.08999999999833</v>
      </c>
      <c r="N83">
        <v>0</v>
      </c>
      <c r="P83" s="132">
        <v>2.18E-2</v>
      </c>
      <c r="Q83" s="132">
        <v>1.0500000000000001E-2</v>
      </c>
      <c r="V83" s="2"/>
      <c r="W83" s="885"/>
      <c r="X83" s="885"/>
      <c r="Y83" s="655"/>
    </row>
    <row r="84" spans="1:26"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row>
    <row r="85" spans="1:26"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T85" s="48"/>
      <c r="W85" s="885"/>
      <c r="X85" s="885"/>
      <c r="Y85" s="655"/>
    </row>
    <row r="86" spans="1:26"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row>
    <row r="87" spans="1:26"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row>
    <row r="88" spans="1:26"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26"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26"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c r="Z90" s="885"/>
    </row>
    <row r="91" spans="1:26"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c r="Z91" s="885"/>
    </row>
    <row r="92" spans="1:26"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26"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row>
    <row r="94" spans="1:26"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T94" s="48"/>
      <c r="W94" s="885"/>
      <c r="X94" s="885"/>
      <c r="Y94" s="655"/>
    </row>
    <row r="95" spans="1:26" ht="21.95" customHeight="1" x14ac:dyDescent="0.25">
      <c r="A95" s="51"/>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row>
    <row r="96" spans="1:26" ht="21.95" customHeight="1" x14ac:dyDescent="0.25">
      <c r="A96" s="50"/>
      <c r="B96" s="51"/>
      <c r="C96" s="51"/>
      <c r="D96"/>
      <c r="E96" s="22" t="s">
        <v>13</v>
      </c>
      <c r="F96" s="2">
        <v>88.21</v>
      </c>
      <c r="G96" s="2">
        <v>88.21</v>
      </c>
      <c r="H96">
        <v>0</v>
      </c>
      <c r="I96" s="2">
        <v>0</v>
      </c>
      <c r="J96" s="2">
        <v>0</v>
      </c>
      <c r="K96" s="2">
        <v>0</v>
      </c>
      <c r="L96" s="132">
        <v>0</v>
      </c>
      <c r="M96" s="2">
        <v>1461.5600000000013</v>
      </c>
      <c r="N96">
        <v>0</v>
      </c>
      <c r="P96" s="132">
        <v>0</v>
      </c>
      <c r="Q96" s="132">
        <v>6.7000000000000002E-3</v>
      </c>
      <c r="T96" s="48"/>
      <c r="V96" s="2"/>
      <c r="W96" s="885"/>
      <c r="X96" s="885"/>
      <c r="Y96" s="655"/>
    </row>
    <row r="97" spans="1:33" ht="21.95" customHeight="1" x14ac:dyDescent="0.25">
      <c r="A97" s="50"/>
      <c r="B97" s="51"/>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row>
    <row r="98" spans="1:33" ht="21.95" customHeight="1" x14ac:dyDescent="0.25">
      <c r="A98" s="50"/>
      <c r="B98" s="51"/>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T99" s="48"/>
      <c r="W99" s="885"/>
      <c r="X99" s="885"/>
      <c r="Y99" s="655"/>
      <c r="AC99"/>
      <c r="AD99"/>
      <c r="AE99"/>
      <c r="AF99"/>
      <c r="AG99"/>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W101" s="885"/>
      <c r="X101" s="885"/>
      <c r="Y101" s="655"/>
    </row>
    <row r="102" spans="1:33" ht="21.95" customHeight="1" x14ac:dyDescent="0.25">
      <c r="A102" s="1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c r="AC103"/>
      <c r="AD103"/>
      <c r="AE103"/>
      <c r="AF103"/>
      <c r="AG103"/>
    </row>
    <row r="104" spans="1:33" ht="21.95" customHeight="1" x14ac:dyDescent="0.25">
      <c r="A104" s="51"/>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c r="AC106"/>
      <c r="AD106"/>
      <c r="AE106"/>
      <c r="AF106"/>
      <c r="AG106"/>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Z108" s="885"/>
    </row>
    <row r="109" spans="1:33" ht="21.95" customHeight="1" x14ac:dyDescent="0.25">
      <c r="A109" s="51"/>
      <c r="B109" s="150"/>
      <c r="C109" s="270"/>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655"/>
      <c r="X109" s="885"/>
      <c r="Y109" s="655"/>
      <c r="AC109"/>
      <c r="AD109"/>
      <c r="AE109"/>
      <c r="AF109"/>
      <c r="AG109"/>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11"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9" location="AYI!A1" display="AYI"/>
    <hyperlink ref="E34" location="BIIB!A1" display="BIIB"/>
    <hyperlink ref="E18"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3" location="CVS!A1" display="CVS"/>
    <hyperlink ref="E43" location="PPC!A1" display="PPC"/>
    <hyperlink ref="E44" location="SKX!A1" display="SKX"/>
    <hyperlink ref="E15" location="DD!A1" display="DD"/>
    <hyperlink ref="E45" location="EOG!A1" display="EOG"/>
    <hyperlink ref="E46" location="FOXA!A1" display="FOXA"/>
    <hyperlink ref="E47" location="FDX!A1" display="FDX"/>
    <hyperlink ref="E48" location="CCL!A1" display="CCL"/>
    <hyperlink ref="E17"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4"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2" location="HSIC!A1" display="HSIC"/>
    <hyperlink ref="E8" location="IEMG!A1" display="IEMG"/>
    <hyperlink ref="E21"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9"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20"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6"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1"/>
  <sheetViews>
    <sheetView tabSelected="1" topLeftCell="V1" zoomScaleNormal="100" workbookViewId="0">
      <pane ySplit="1" topLeftCell="A116" activePane="bottomLeft" state="frozen"/>
      <selection activeCell="M34" sqref="M34"/>
      <selection pane="bottomLeft" activeCell="T995" sqref="T99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74919.719999999972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I987-I986-J987+J986</f>
        <v>-4683.2799999999697</v>
      </c>
      <c r="L987" s="800">
        <f t="shared" ref="L987" si="2172">K987/I986</f>
        <v>-1.6276645418161814E-2</v>
      </c>
      <c r="M987" s="825">
        <f t="shared" ref="M987" si="2173">I987-J987</f>
        <v>83046.770000000019</v>
      </c>
      <c r="N987" s="810">
        <f t="shared" ref="N987" si="2174">M987/J987</f>
        <v>0.41523385000000007</v>
      </c>
      <c r="O987" s="794">
        <f t="shared" ref="O987" si="2175">N987/(A987/365.25)</f>
        <v>0.10104208108760827</v>
      </c>
      <c r="P987" s="825" t="b">
        <f t="shared" ref="P987" si="2176">L987&gt;D987</f>
        <v>0</v>
      </c>
      <c r="Q987" s="810">
        <f>COUNTIF(P$2:P987, TRUE)/(COUNTIF(P$2:P987,FALSE) + COUNTIF(P$2:P987, TRUE))</f>
        <v>0.48377281947261663</v>
      </c>
      <c r="R987" s="852">
        <v>225788.9</v>
      </c>
      <c r="S987" s="854">
        <f t="shared" ref="S987" si="2177">I987-R987</f>
        <v>57257.870000000024</v>
      </c>
      <c r="T987" s="808"/>
      <c r="U987" s="808"/>
      <c r="V987" s="810">
        <f>STDEV(D$2:D987)*SQRT(252)</f>
        <v>0.14499572964740223</v>
      </c>
      <c r="W987" s="810">
        <f>STDEV(L$2:L987)*SQRT(252)</f>
        <v>0.24413370498923076</v>
      </c>
      <c r="X987" s="809">
        <f t="shared" ref="X987" si="2178">E987/(A987/365.25)/V987</f>
        <v>0.69859921673858649</v>
      </c>
      <c r="Y987" s="809">
        <f t="shared" ref="Y987" si="2179">O987/W987</f>
        <v>0.41388009530296299</v>
      </c>
      <c r="Z987" s="815">
        <f t="shared" ref="Z987" si="2180">-(E987-N987)</f>
        <v>-1.0348663486233201E-3</v>
      </c>
    </row>
    <row r="988" spans="1:26" ht="20.100000000000001" customHeight="1" x14ac:dyDescent="0.2">
      <c r="A988" s="784">
        <f t="shared" ref="A988" si="2181">B988-$B$2</f>
        <v>1502</v>
      </c>
      <c r="B988" s="803">
        <v>43735</v>
      </c>
      <c r="C988" s="828">
        <v>2961.79</v>
      </c>
      <c r="D988" s="800">
        <f t="shared" ref="D988" si="2182">(C988-C987)/C987</f>
        <v>-5.3163264620737123E-3</v>
      </c>
      <c r="E988" s="827">
        <f t="shared" ref="E988" si="2183">(C988-$C$2)/$C$2</f>
        <v>0.40873936949449208</v>
      </c>
      <c r="F988" s="824">
        <v>7939.62</v>
      </c>
      <c r="G988" s="800">
        <f t="shared" ref="G988" si="2184">(F988-F987)/F987</f>
        <v>-1.1336552661923176E-2</v>
      </c>
      <c r="H988" s="805">
        <f t="shared" ref="H988" si="2185">(F988-F$2)/F$2</f>
        <v>0.5593259618594969</v>
      </c>
      <c r="I988" s="849">
        <v>286264.84000000003</v>
      </c>
      <c r="J988" s="808">
        <v>200000</v>
      </c>
      <c r="K988" s="808">
        <f>I988-I987-J988+J987</f>
        <v>3218.070000000007</v>
      </c>
      <c r="L988" s="800">
        <f t="shared" ref="L988" si="2186">K988/I987</f>
        <v>1.1369393121850523E-2</v>
      </c>
      <c r="M988" s="825">
        <f t="shared" ref="M988" si="2187">I988-J988</f>
        <v>86264.840000000026</v>
      </c>
      <c r="N988" s="810">
        <f t="shared" ref="N988" si="2188">M988/J988</f>
        <v>0.4313242000000001</v>
      </c>
      <c r="O988" s="794">
        <f t="shared" ref="O988" si="2189">N988/(A988/365.25)</f>
        <v>0.10488759257656459</v>
      </c>
      <c r="P988" s="825" t="b">
        <f t="shared" ref="P988" si="2190">L988&gt;D988</f>
        <v>1</v>
      </c>
      <c r="Q988" s="810">
        <f>COUNTIF(P$2:P988, TRUE)/(COUNTIF(P$2:P988,FALSE) + COUNTIF(P$2:P988, TRUE))</f>
        <v>0.48429584599797365</v>
      </c>
      <c r="R988" s="852">
        <v>223431.88</v>
      </c>
      <c r="S988" s="854">
        <f t="shared" ref="S988" si="2191">I988-R988</f>
        <v>62832.960000000021</v>
      </c>
      <c r="T988" s="808"/>
      <c r="U988" s="808"/>
      <c r="V988" s="810">
        <f>STDEV(D$2:D988)*SQRT(252)</f>
        <v>0.14495087004580443</v>
      </c>
      <c r="W988" s="810">
        <f>STDEV(L$2:L988)*SQRT(252)</f>
        <v>0.24407269868874765</v>
      </c>
      <c r="X988" s="809">
        <f t="shared" ref="X988" si="2192">E988/(A988/365.25)/V988</f>
        <v>0.68571861000211998</v>
      </c>
      <c r="Y988" s="809">
        <f t="shared" ref="Y988" si="2193">O988/W988</f>
        <v>0.42973914387008894</v>
      </c>
      <c r="Z988" s="815">
        <f t="shared" ref="Z988" si="2194">-(E988-N988)</f>
        <v>2.2584830505508025E-2</v>
      </c>
    </row>
    <row r="989" spans="1:26" ht="20.100000000000001" customHeight="1" x14ac:dyDescent="0.2">
      <c r="A989" s="784">
        <f t="shared" ref="A989" si="2195">B989-$B$2</f>
        <v>1505</v>
      </c>
      <c r="B989" s="803">
        <v>43738</v>
      </c>
      <c r="C989" s="828">
        <v>2976.74</v>
      </c>
      <c r="D989" s="800">
        <f t="shared" ref="D989" si="2196">(C989-C988)/C988</f>
        <v>5.047623227845262E-3</v>
      </c>
      <c r="E989" s="827">
        <f t="shared" ref="E989" si="2197">(C989-$C$2)/$C$2</f>
        <v>0.41585015505793255</v>
      </c>
      <c r="F989" s="824">
        <v>7999.33</v>
      </c>
      <c r="G989" s="800">
        <f t="shared" ref="G989" si="2198">(F989-F988)/F988</f>
        <v>7.520511057204254E-3</v>
      </c>
      <c r="H989" s="805">
        <f t="shared" ref="H989" si="2199">(F989-F$2)/F$2</f>
        <v>0.57105288999744686</v>
      </c>
      <c r="I989" s="849">
        <v>287454.52</v>
      </c>
      <c r="J989" s="808">
        <v>200000</v>
      </c>
      <c r="K989" s="808">
        <f>I989-I988-J989+J988</f>
        <v>1189.679999999993</v>
      </c>
      <c r="L989" s="800">
        <f t="shared" ref="L989" si="2200">K989/I988</f>
        <v>4.1558718842313741E-3</v>
      </c>
      <c r="M989" s="825">
        <f t="shared" ref="M989" si="2201">I989-J989</f>
        <v>87454.520000000019</v>
      </c>
      <c r="N989" s="810">
        <f t="shared" ref="N989" si="2202">M989/J989</f>
        <v>0.43727260000000007</v>
      </c>
      <c r="O989" s="794">
        <f t="shared" ref="O989" si="2203">N989/(A989/365.25)</f>
        <v>0.10612213764119602</v>
      </c>
      <c r="P989" s="825" t="b">
        <f t="shared" ref="P989" si="2204">L989&gt;D989</f>
        <v>0</v>
      </c>
      <c r="Q989" s="810">
        <f>COUNTIF(P$2:P989, TRUE)/(COUNTIF(P$2:P989,FALSE) + COUNTIF(P$2:P989, TRUE))</f>
        <v>0.48380566801619435</v>
      </c>
      <c r="R989" s="852">
        <v>224621.56</v>
      </c>
      <c r="S989" s="854">
        <f t="shared" ref="S989" si="2205">I989-R989</f>
        <v>62832.960000000021</v>
      </c>
      <c r="T989" s="808"/>
      <c r="U989" s="808"/>
      <c r="V989" s="810">
        <f>STDEV(D$2:D989)*SQRT(252)</f>
        <v>0.1448964667198713</v>
      </c>
      <c r="W989" s="810">
        <f>STDEV(L$2:L989)*SQRT(252)</f>
        <v>0.24395621698452175</v>
      </c>
      <c r="X989" s="809">
        <f t="shared" ref="X989" si="2206">E989/(A989/365.25)/V989</f>
        <v>0.69651872609383481</v>
      </c>
      <c r="Y989" s="809">
        <f t="shared" ref="Y989" si="2207">O989/W989</f>
        <v>0.4350048502675754</v>
      </c>
      <c r="Z989" s="815">
        <f t="shared" ref="Z989" si="2208">-(E989-N989)</f>
        <v>2.142244494206752E-2</v>
      </c>
    </row>
    <row r="990" spans="1:26" ht="20.100000000000001" customHeight="1" x14ac:dyDescent="0.2">
      <c r="A990" s="784">
        <f t="shared" ref="A990" si="2209">B990-$B$2</f>
        <v>1506</v>
      </c>
      <c r="B990" s="803">
        <v>43739</v>
      </c>
      <c r="C990" s="828">
        <v>2940.25</v>
      </c>
      <c r="D990" s="800">
        <f t="shared" ref="D990" si="2210">(C990-C989)/C989</f>
        <v>-1.225837661334204E-2</v>
      </c>
      <c r="E990" s="827">
        <f t="shared" ref="E990" si="2211">(C990-$C$2)/$C$2</f>
        <v>0.39849413062917366</v>
      </c>
      <c r="F990" s="824">
        <v>7908.68</v>
      </c>
      <c r="G990" s="800">
        <f t="shared" ref="G990" si="2212">(F990-F989)/F989</f>
        <v>-1.1332199071672207E-2</v>
      </c>
      <c r="H990" s="805">
        <f t="shared" ref="H990" si="2213">(F990-F$2)/F$2</f>
        <v>0.55324940589586991</v>
      </c>
      <c r="I990" s="849">
        <v>280923.06</v>
      </c>
      <c r="J990" s="808">
        <v>200000</v>
      </c>
      <c r="K990" s="808">
        <f>I990-I989-J990+J989</f>
        <v>-6531.460000000021</v>
      </c>
      <c r="L990" s="800">
        <f t="shared" ref="L990" si="2214">K990/I989</f>
        <v>-2.2721716117040082E-2</v>
      </c>
      <c r="M990" s="825">
        <f t="shared" ref="M990" si="2215">I990-J990</f>
        <v>80923.06</v>
      </c>
      <c r="N990" s="810">
        <f t="shared" ref="N990" si="2216">M990/J990</f>
        <v>0.40461530000000001</v>
      </c>
      <c r="O990" s="794">
        <f t="shared" ref="O990" si="2217">N990/(A990/365.25)</f>
        <v>9.813130034860558E-2</v>
      </c>
      <c r="P990" s="825" t="b">
        <f t="shared" ref="P990" si="2218">L990&gt;D990</f>
        <v>0</v>
      </c>
      <c r="Q990" s="810">
        <f>COUNTIF(P$2:P990, TRUE)/(COUNTIF(P$2:P990,FALSE) + COUNTIF(P$2:P990, TRUE))</f>
        <v>0.4833164812942366</v>
      </c>
      <c r="R990" s="852">
        <v>220256.38</v>
      </c>
      <c r="S990" s="854">
        <f t="shared" ref="S990" si="2219">I990-R990</f>
        <v>60666.679999999993</v>
      </c>
      <c r="T990" s="808"/>
      <c r="U990" s="808"/>
      <c r="V990" s="810">
        <f>STDEV(D$2:D990)*SQRT(252)</f>
        <v>0.14496394538950558</v>
      </c>
      <c r="W990" s="810">
        <f>STDEV(L$2:L990)*SQRT(252)</f>
        <v>0.24411253724173404</v>
      </c>
      <c r="X990" s="809">
        <f t="shared" ref="X990" si="2220">E990/(A990/365.25)/V990</f>
        <v>0.66669497448507986</v>
      </c>
      <c r="Y990" s="809">
        <f t="shared" ref="Y990" si="2221">O990/W990</f>
        <v>0.40199205439182512</v>
      </c>
      <c r="Z990" s="815">
        <f t="shared" ref="Z990" si="2222">-(E990-N990)</f>
        <v>6.1211693708263515E-3</v>
      </c>
    </row>
    <row r="991" spans="1:26" ht="20.100000000000001" customHeight="1" x14ac:dyDescent="0.2">
      <c r="A991" s="784">
        <f t="shared" ref="A991" si="2223">B991-$B$2</f>
        <v>1507</v>
      </c>
      <c r="B991" s="803">
        <v>43740</v>
      </c>
      <c r="C991" s="828">
        <v>2887.61</v>
      </c>
      <c r="D991" s="800">
        <f t="shared" ref="D991" si="2224">(C991-C990)/C990</f>
        <v>-1.7903239520448897E-2</v>
      </c>
      <c r="E991" s="827">
        <f t="shared" ref="E991" si="2225">(C991-$C$2)/$C$2</f>
        <v>0.37345655524057764</v>
      </c>
      <c r="F991" s="824">
        <v>7785.64</v>
      </c>
      <c r="G991" s="800">
        <f t="shared" ref="G991" si="2226">(F991-F990)/F990</f>
        <v>-1.5557589888578114E-2</v>
      </c>
      <c r="H991" s="805">
        <f t="shared" ref="H991" si="2227">(F991-F$2)/F$2</f>
        <v>0.52908458864426433</v>
      </c>
      <c r="I991" s="849">
        <v>274919.71999999997</v>
      </c>
      <c r="J991" s="808">
        <v>200000</v>
      </c>
      <c r="K991" s="808">
        <f>I991-I990-J991+J990</f>
        <v>-6003.3400000000256</v>
      </c>
      <c r="L991" s="800">
        <f t="shared" ref="L991" si="2228">K991/I990</f>
        <v>-2.1370050575413871E-2</v>
      </c>
      <c r="M991" s="825">
        <f t="shared" ref="M991" si="2229">I991-J991</f>
        <v>74919.719999999972</v>
      </c>
      <c r="N991" s="810">
        <f t="shared" ref="N991" si="2230">M991/J991</f>
        <v>0.37459859999999984</v>
      </c>
      <c r="O991" s="794">
        <f t="shared" ref="O991" si="2231">N991/(A991/365.25)</f>
        <v>9.0791067451891125E-2</v>
      </c>
      <c r="P991" s="825" t="b">
        <f t="shared" ref="P991" si="2232">L991&gt;D991</f>
        <v>0</v>
      </c>
      <c r="Q991" s="810">
        <f>COUNTIF(P$2:P991, TRUE)/(COUNTIF(P$2:P991,FALSE) + COUNTIF(P$2:P991, TRUE))</f>
        <v>0.48282828282828283</v>
      </c>
      <c r="R991" s="852">
        <v>217481.04</v>
      </c>
      <c r="S991" s="854">
        <f t="shared" ref="S991" si="2233">I991-R991</f>
        <v>57438.679999999964</v>
      </c>
      <c r="T991" s="808"/>
      <c r="U991" s="808"/>
      <c r="V991" s="810">
        <f>STDEV(D$2:D991)*SQRT(252)</f>
        <v>0.14518423351471621</v>
      </c>
      <c r="W991" s="810">
        <f>STDEV(L$2:L991)*SQRT(252)</f>
        <v>0.24423623160832397</v>
      </c>
      <c r="X991" s="809">
        <f t="shared" ref="X991" si="2234">E991/(A991/365.25)/V991</f>
        <v>0.62344422033484515</v>
      </c>
      <c r="Y991" s="809">
        <f t="shared" ref="Y991" si="2235">O991/W991</f>
        <v>0.37173463926306671</v>
      </c>
      <c r="Z991" s="815">
        <f t="shared" ref="Z991" si="2236">-(E991-N991)</f>
        <v>1.1420447594222005E-3</v>
      </c>
    </row>
  </sheetData>
  <conditionalFormatting sqref="L1:L2 L99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1">
    <cfRule type="colorScale" priority="1002">
      <colorScale>
        <cfvo type="min"/>
        <cfvo type="num" val="0"/>
        <cfvo type="max"/>
        <color rgb="FFF8696B"/>
        <color rgb="FFFFEB84"/>
        <color rgb="FF63BE7B"/>
      </colorScale>
    </cfRule>
  </conditionalFormatting>
  <conditionalFormatting sqref="G3:G991">
    <cfRule type="colorScale" priority="1004">
      <colorScale>
        <cfvo type="min"/>
        <cfvo type="num" val="0"/>
        <cfvo type="max"/>
        <color rgb="FFF8696B"/>
        <color rgb="FFFFEB84"/>
        <color rgb="FF63BE7B"/>
      </colorScale>
    </cfRule>
  </conditionalFormatting>
  <conditionalFormatting sqref="L3:L99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75824.794666668269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74919.724666668335</v>
      </c>
      <c r="Q269" s="280"/>
      <c r="R269" s="358"/>
      <c r="S269" s="377">
        <v>43616</v>
      </c>
      <c r="T269" s="337">
        <v>1.2</v>
      </c>
    </row>
    <row r="270" spans="1:21" ht="18" customHeight="1" x14ac:dyDescent="0.25">
      <c r="M270" s="25" t="s">
        <v>143</v>
      </c>
      <c r="N270" s="139">
        <f>Balance!AA2</f>
        <v>74919.719999999972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6" priority="7">
      <formula>#REF!&gt;0</formula>
    </cfRule>
    <cfRule type="expression" dxfId="421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4" priority="35">
      <formula>N19&gt;0</formula>
    </cfRule>
    <cfRule type="expression" dxfId="421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2" priority="21">
      <formula>F25&gt;0</formula>
    </cfRule>
    <cfRule type="expression" dxfId="4211" priority="22">
      <formula>F25&lt;0</formula>
    </cfRule>
  </conditionalFormatting>
  <conditionalFormatting sqref="H25:H47">
    <cfRule type="expression" dxfId="4210" priority="19">
      <formula>H25&gt;0</formula>
    </cfRule>
    <cfRule type="expression" dxfId="4209" priority="20">
      <formula>H25&lt;0</formula>
    </cfRule>
  </conditionalFormatting>
  <conditionalFormatting sqref="I25:I27">
    <cfRule type="expression" dxfId="4208" priority="15">
      <formula>I25&gt;0</formula>
    </cfRule>
    <cfRule type="expression" dxfId="4207" priority="16">
      <formula>I25&lt;0</formula>
    </cfRule>
  </conditionalFormatting>
  <conditionalFormatting sqref="Q7">
    <cfRule type="expression" dxfId="4206" priority="5">
      <formula>Q7&gt;0</formula>
    </cfRule>
    <cfRule type="expression" dxfId="4205" priority="6">
      <formula>Q7&lt;0</formula>
    </cfRule>
  </conditionalFormatting>
  <conditionalFormatting sqref="Q8">
    <cfRule type="expression" dxfId="4204" priority="3">
      <formula>Q8&gt;0</formula>
    </cfRule>
    <cfRule type="expression" dxfId="420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2" priority="31">
      <formula>F7&gt;0</formula>
    </cfRule>
    <cfRule type="expression" dxfId="4201" priority="32">
      <formula>F7&lt;0</formula>
    </cfRule>
  </conditionalFormatting>
  <conditionalFormatting sqref="Q8">
    <cfRule type="expression" dxfId="4200" priority="29">
      <formula>Q8&gt;0</formula>
    </cfRule>
    <cfRule type="expression" dxfId="4199" priority="30">
      <formula>Q8&lt;0</formula>
    </cfRule>
  </conditionalFormatting>
  <conditionalFormatting sqref="Q10">
    <cfRule type="expression" dxfId="4198" priority="23">
      <formula>Q10&gt;0</formula>
    </cfRule>
    <cfRule type="expression" dxfId="4197" priority="24">
      <formula>Q10&lt;0</formula>
    </cfRule>
  </conditionalFormatting>
  <conditionalFormatting sqref="J25:J38">
    <cfRule type="expression" dxfId="4196" priority="21">
      <formula>J25&gt;0</formula>
    </cfRule>
    <cfRule type="expression" dxfId="4195" priority="22">
      <formula>J25&lt;0</formula>
    </cfRule>
  </conditionalFormatting>
  <conditionalFormatting sqref="L25:L38">
    <cfRule type="expression" dxfId="4194" priority="17">
      <formula>L25&gt;0</formula>
    </cfRule>
    <cfRule type="expression" dxfId="4193" priority="18">
      <formula>L25&lt;0</formula>
    </cfRule>
  </conditionalFormatting>
  <conditionalFormatting sqref="F93:F114">
    <cfRule type="expression" dxfId="4192" priority="15">
      <formula>F93&gt;0</formula>
    </cfRule>
    <cfRule type="expression" dxfId="4191" priority="16">
      <formula>F93&lt;0</formula>
    </cfRule>
  </conditionalFormatting>
  <conditionalFormatting sqref="H93:H114">
    <cfRule type="expression" dxfId="4190" priority="13">
      <formula>H93&gt;0</formula>
    </cfRule>
    <cfRule type="expression" dxfId="4189" priority="14">
      <formula>H93&lt;0</formula>
    </cfRule>
  </conditionalFormatting>
  <conditionalFormatting sqref="J93:J106">
    <cfRule type="expression" dxfId="4188" priority="11">
      <formula>J93&gt;0</formula>
    </cfRule>
    <cfRule type="expression" dxfId="4187" priority="12">
      <formula>J93&lt;0</formula>
    </cfRule>
  </conditionalFormatting>
  <conditionalFormatting sqref="K93:K106">
    <cfRule type="expression" dxfId="4186" priority="9">
      <formula>K93&gt;0</formula>
    </cfRule>
    <cfRule type="expression" dxfId="4185" priority="10">
      <formula>K93&lt;0</formula>
    </cfRule>
  </conditionalFormatting>
  <conditionalFormatting sqref="L93:L106">
    <cfRule type="expression" dxfId="4184" priority="7">
      <formula>L93&gt;0</formula>
    </cfRule>
    <cfRule type="expression" dxfId="4183" priority="8">
      <formula>L93&lt;0</formula>
    </cfRule>
  </conditionalFormatting>
  <conditionalFormatting sqref="F25:F32">
    <cfRule type="expression" dxfId="4182" priority="5">
      <formula>F25&gt;0</formula>
    </cfRule>
    <cfRule type="expression" dxfId="4181" priority="6">
      <formula>F25&lt;0</formula>
    </cfRule>
  </conditionalFormatting>
  <conditionalFormatting sqref="H25:H32">
    <cfRule type="expression" dxfId="4180" priority="3">
      <formula>H25&gt;0</formula>
    </cfRule>
    <cfRule type="expression" dxfId="4179" priority="4">
      <formula>H25&lt;0</formula>
    </cfRule>
  </conditionalFormatting>
  <conditionalFormatting sqref="H60:H63 F60:F63">
    <cfRule type="expression" dxfId="4178" priority="1">
      <formula>F60&gt;0</formula>
    </cfRule>
    <cfRule type="expression" dxfId="417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6" priority="64">
      <formula>N23&gt;0</formula>
    </cfRule>
    <cfRule type="expression" dxfId="417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4" priority="58">
      <formula>F79&gt;0</formula>
    </cfRule>
    <cfRule type="expression" dxfId="4173" priority="59">
      <formula>F79&lt;0</formula>
    </cfRule>
  </conditionalFormatting>
  <conditionalFormatting sqref="H79:H97 H101:H118">
    <cfRule type="expression" dxfId="4172" priority="56">
      <formula>H79&gt;0</formula>
    </cfRule>
    <cfRule type="expression" dxfId="4171" priority="57">
      <formula>H79&lt;0</formula>
    </cfRule>
  </conditionalFormatting>
  <conditionalFormatting sqref="I75:I97 I100:I118">
    <cfRule type="expression" dxfId="4170" priority="54">
      <formula>I75&gt;0</formula>
    </cfRule>
    <cfRule type="expression" dxfId="4169" priority="55">
      <formula>I75&lt;0</formula>
    </cfRule>
  </conditionalFormatting>
  <conditionalFormatting sqref="Q7">
    <cfRule type="expression" dxfId="4168" priority="52">
      <formula>Q7&gt;0</formula>
    </cfRule>
    <cfRule type="expression" dxfId="4167" priority="53">
      <formula>Q7&lt;0</formula>
    </cfRule>
  </conditionalFormatting>
  <conditionalFormatting sqref="Q8">
    <cfRule type="expression" dxfId="4166" priority="50">
      <formula>Q8&gt;0</formula>
    </cfRule>
    <cfRule type="expression" dxfId="4165" priority="51">
      <formula>Q8&lt;0</formula>
    </cfRule>
  </conditionalFormatting>
  <conditionalFormatting sqref="F75:F78">
    <cfRule type="expression" dxfId="4164" priority="48">
      <formula>F75&gt;0</formula>
    </cfRule>
    <cfRule type="expression" dxfId="4163" priority="49">
      <formula>F75&lt;0</formula>
    </cfRule>
  </conditionalFormatting>
  <conditionalFormatting sqref="H75:H78">
    <cfRule type="expression" dxfId="4162" priority="46">
      <formula>H75&gt;0</formula>
    </cfRule>
    <cfRule type="expression" dxfId="4161" priority="47">
      <formula>H75&lt;0</formula>
    </cfRule>
  </conditionalFormatting>
  <conditionalFormatting sqref="F100:F114">
    <cfRule type="expression" dxfId="4160" priority="40">
      <formula>F100&gt;0</formula>
    </cfRule>
    <cfRule type="expression" dxfId="4159" priority="41">
      <formula>F100&lt;0</formula>
    </cfRule>
  </conditionalFormatting>
  <conditionalFormatting sqref="H100:H114">
    <cfRule type="expression" dxfId="4158" priority="38">
      <formula>H100&gt;0</formula>
    </cfRule>
    <cfRule type="expression" dxfId="4157" priority="39">
      <formula>H100&lt;0</formula>
    </cfRule>
  </conditionalFormatting>
  <conditionalFormatting sqref="F29:F67">
    <cfRule type="expression" dxfId="4156" priority="36">
      <formula>F29&gt;0</formula>
    </cfRule>
    <cfRule type="expression" dxfId="4155" priority="37">
      <formula>F29&lt;0</formula>
    </cfRule>
  </conditionalFormatting>
  <conditionalFormatting sqref="H29:H63">
    <cfRule type="expression" dxfId="4154" priority="34">
      <formula>H29&gt;0</formula>
    </cfRule>
    <cfRule type="expression" dxfId="4153" priority="35">
      <formula>H29&lt;0</formula>
    </cfRule>
  </conditionalFormatting>
  <conditionalFormatting sqref="J38:J68">
    <cfRule type="expression" dxfId="4152" priority="32">
      <formula>J38&gt;0</formula>
    </cfRule>
    <cfRule type="expression" dxfId="4151" priority="33">
      <formula>J38&lt;0</formula>
    </cfRule>
  </conditionalFormatting>
  <conditionalFormatting sqref="J43">
    <cfRule type="expression" dxfId="4150" priority="30">
      <formula>J43&gt;0</formula>
    </cfRule>
    <cfRule type="expression" dxfId="4149" priority="31">
      <formula>J43&lt;0</formula>
    </cfRule>
  </conditionalFormatting>
  <conditionalFormatting sqref="Q9">
    <cfRule type="expression" dxfId="4148" priority="24">
      <formula>Q9&gt;0</formula>
    </cfRule>
    <cfRule type="expression" dxfId="4147" priority="25">
      <formula>Q9&lt;0</formula>
    </cfRule>
  </conditionalFormatting>
  <conditionalFormatting sqref="R4">
    <cfRule type="expression" dxfId="4146" priority="26">
      <formula>R4&gt;0</formula>
    </cfRule>
    <cfRule type="expression" dxfId="414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4" priority="21">
      <formula>F120&gt;0</formula>
    </cfRule>
    <cfRule type="expression" dxfId="4143" priority="22">
      <formula>F120&lt;0</formula>
    </cfRule>
  </conditionalFormatting>
  <conditionalFormatting sqref="H120:H160">
    <cfRule type="expression" dxfId="4142" priority="19">
      <formula>H120&gt;0</formula>
    </cfRule>
    <cfRule type="expression" dxfId="4141" priority="20">
      <formula>H120&lt;0</formula>
    </cfRule>
  </conditionalFormatting>
  <conditionalFormatting sqref="J129:J160">
    <cfRule type="expression" dxfId="4140" priority="17">
      <formula>J129&gt;0</formula>
    </cfRule>
    <cfRule type="expression" dxfId="4139" priority="18">
      <formula>J129&lt;0</formula>
    </cfRule>
  </conditionalFormatting>
  <conditionalFormatting sqref="J134">
    <cfRule type="expression" dxfId="4138" priority="15">
      <formula>J134&gt;0</formula>
    </cfRule>
    <cfRule type="expression" dxfId="4137" priority="16">
      <formula>J134&lt;0</formula>
    </cfRule>
  </conditionalFormatting>
  <conditionalFormatting sqref="J31:J40">
    <cfRule type="expression" dxfId="4136" priority="13">
      <formula>J31&gt;0</formula>
    </cfRule>
    <cfRule type="expression" dxfId="4135" priority="14">
      <formula>J31&lt;0</formula>
    </cfRule>
  </conditionalFormatting>
  <conditionalFormatting sqref="J36:J37">
    <cfRule type="expression" dxfId="4134" priority="11">
      <formula>J36&gt;0</formula>
    </cfRule>
    <cfRule type="expression" dxfId="4133" priority="12">
      <formula>J36&lt;0</formula>
    </cfRule>
  </conditionalFormatting>
  <conditionalFormatting sqref="Q10">
    <cfRule type="expression" dxfId="4132" priority="9">
      <formula>Q10&gt;0</formula>
    </cfRule>
    <cfRule type="expression" dxfId="4131" priority="10">
      <formula>Q10&lt;0</formula>
    </cfRule>
  </conditionalFormatting>
  <conditionalFormatting sqref="K38:K55 K57:K68">
    <cfRule type="expression" dxfId="4130" priority="7">
      <formula>K38&gt;0</formula>
    </cfRule>
    <cfRule type="expression" dxfId="4129" priority="8">
      <formula>K38&lt;0</formula>
    </cfRule>
  </conditionalFormatting>
  <conditionalFormatting sqref="K43">
    <cfRule type="expression" dxfId="4128" priority="5">
      <formula>K43&gt;0</formula>
    </cfRule>
    <cfRule type="expression" dxfId="4127" priority="6">
      <formula>K43&lt;0</formula>
    </cfRule>
  </conditionalFormatting>
  <conditionalFormatting sqref="K31:K40">
    <cfRule type="expression" dxfId="4126" priority="3">
      <formula>K31&gt;0</formula>
    </cfRule>
    <cfRule type="expression" dxfId="4125" priority="4">
      <formula>K31&lt;0</formula>
    </cfRule>
  </conditionalFormatting>
  <conditionalFormatting sqref="K36:K37">
    <cfRule type="expression" dxfId="4124" priority="1">
      <formula>K36&gt;0</formula>
    </cfRule>
    <cfRule type="expression" dxfId="412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163.38999999999999</v>
      </c>
      <c r="R4" s="420">
        <v>-3.7000000000000002E-3</v>
      </c>
      <c r="T4" s="1">
        <v>43678</v>
      </c>
      <c r="U4" t="s">
        <v>1405</v>
      </c>
    </row>
    <row r="5" spans="1:21" x14ac:dyDescent="0.25">
      <c r="B5" s="70"/>
      <c r="C5" s="4"/>
      <c r="D5" s="3"/>
      <c r="E5" s="3"/>
      <c r="F5" s="3"/>
      <c r="G5" s="70"/>
      <c r="H5" s="159"/>
      <c r="I5" s="3"/>
      <c r="J5" s="3"/>
      <c r="K5" s="3"/>
      <c r="L5" s="4"/>
      <c r="M5" s="4"/>
      <c r="O5" s="11" t="s">
        <v>67</v>
      </c>
      <c r="Q5" s="3">
        <f>Q4*Q2</f>
        <v>6535.5999999999995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-2648.5100000000011</v>
      </c>
      <c r="R7">
        <v>40</v>
      </c>
    </row>
    <row r="8" spans="1:21" x14ac:dyDescent="0.25">
      <c r="B8" s="70"/>
      <c r="C8" s="4"/>
      <c r="D8" s="3"/>
      <c r="E8" s="3"/>
      <c r="F8" s="3"/>
      <c r="G8" s="70"/>
      <c r="H8" s="159"/>
      <c r="I8" s="3"/>
      <c r="J8" s="3"/>
      <c r="K8" s="3"/>
      <c r="L8" s="4"/>
      <c r="M8" s="4"/>
      <c r="O8" s="11" t="s">
        <v>179</v>
      </c>
      <c r="P8" s="33"/>
      <c r="Q8" s="2">
        <f>K18+M18-F18+Q2*Q4</f>
        <v>-2648.5100000000011</v>
      </c>
      <c r="T8" s="1"/>
      <c r="U8" s="736"/>
    </row>
    <row r="9" spans="1:21" x14ac:dyDescent="0.25">
      <c r="B9" s="70"/>
      <c r="C9" s="4"/>
      <c r="D9" s="3"/>
      <c r="E9" s="3"/>
      <c r="F9" s="3"/>
      <c r="G9" s="4"/>
      <c r="H9" s="159"/>
      <c r="I9" s="3"/>
      <c r="J9" s="3"/>
      <c r="K9" s="3"/>
      <c r="L9" s="4"/>
      <c r="M9" s="4"/>
      <c r="O9" s="11" t="s">
        <v>204</v>
      </c>
      <c r="Q9" s="132">
        <f>IF(Q2=0, 0, Q8/Q6)</f>
        <v>-0.28837960346729308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179.72900000000001</v>
      </c>
    </row>
    <row r="20" spans="1:20" x14ac:dyDescent="0.25">
      <c r="O20" s="79">
        <v>1.0900000000000001</v>
      </c>
      <c r="P20" s="79">
        <f t="shared" ref="P20:P39" si="0">O20*$Q$4</f>
        <v>178.0951</v>
      </c>
    </row>
    <row r="21" spans="1:20" x14ac:dyDescent="0.25">
      <c r="O21" s="79">
        <v>1.08</v>
      </c>
      <c r="P21" s="79">
        <f t="shared" si="0"/>
        <v>176.46119999999999</v>
      </c>
      <c r="T21" s="1"/>
    </row>
    <row r="22" spans="1:20" x14ac:dyDescent="0.25">
      <c r="O22" s="79">
        <v>1.07</v>
      </c>
      <c r="P22" s="79">
        <f t="shared" si="0"/>
        <v>174.82730000000001</v>
      </c>
    </row>
    <row r="23" spans="1:20" x14ac:dyDescent="0.25">
      <c r="O23" s="79">
        <v>1.06</v>
      </c>
      <c r="P23" s="79">
        <f t="shared" si="0"/>
        <v>173.1934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171.55949999999999</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169.9256</v>
      </c>
    </row>
    <row r="26" spans="1:20" x14ac:dyDescent="0.25">
      <c r="B26" s="162">
        <v>43626</v>
      </c>
      <c r="C26" s="10">
        <v>0</v>
      </c>
      <c r="D26" s="39">
        <v>252.2</v>
      </c>
      <c r="E26" s="39">
        <v>275.81</v>
      </c>
      <c r="F26" s="39"/>
      <c r="G26" s="39"/>
      <c r="H26" s="177"/>
      <c r="I26" s="39"/>
      <c r="J26" s="39">
        <v>476.09</v>
      </c>
      <c r="K26" s="39"/>
      <c r="L26" s="39"/>
      <c r="O26" s="79">
        <v>1.03</v>
      </c>
      <c r="P26" s="79">
        <f t="shared" si="0"/>
        <v>168.29169999999999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166.65779999999998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165.0239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163.38999999999999</v>
      </c>
      <c r="T29" s="154"/>
    </row>
    <row r="30" spans="1:20" x14ac:dyDescent="0.25">
      <c r="B30" s="162"/>
      <c r="C30" s="10"/>
      <c r="D30" s="39"/>
      <c r="E30" s="39"/>
      <c r="F30" s="39"/>
      <c r="G30" s="39"/>
      <c r="H30" s="177"/>
      <c r="I30" s="39"/>
      <c r="J30" s="39"/>
      <c r="K30" s="39"/>
      <c r="L30" s="39"/>
      <c r="O30" s="79">
        <v>0.99</v>
      </c>
      <c r="P30" s="79">
        <f t="shared" si="0"/>
        <v>161.75609999999998</v>
      </c>
      <c r="T30" s="154"/>
    </row>
    <row r="31" spans="1:20" x14ac:dyDescent="0.25">
      <c r="B31" s="162"/>
      <c r="C31" s="10"/>
      <c r="D31" s="39"/>
      <c r="E31" s="39"/>
      <c r="F31" s="39"/>
      <c r="G31" s="39"/>
      <c r="H31" s="177"/>
      <c r="I31" s="39"/>
      <c r="J31" s="39"/>
      <c r="K31" s="39"/>
      <c r="L31" s="39"/>
      <c r="O31" s="79">
        <v>0.98</v>
      </c>
      <c r="P31" s="79">
        <f t="shared" si="0"/>
        <v>160.12219999999999</v>
      </c>
    </row>
    <row r="32" spans="1:20" x14ac:dyDescent="0.25">
      <c r="B32" s="162"/>
      <c r="C32" s="10"/>
      <c r="D32" s="39"/>
      <c r="E32" s="39"/>
      <c r="F32" s="39"/>
      <c r="G32" s="39"/>
      <c r="H32" s="177"/>
      <c r="I32" s="39"/>
      <c r="J32" s="39"/>
      <c r="K32" s="39"/>
      <c r="L32" s="39"/>
      <c r="O32" s="79">
        <v>0.97</v>
      </c>
      <c r="P32" s="79">
        <f t="shared" si="0"/>
        <v>158.48829999999998</v>
      </c>
    </row>
    <row r="33" spans="2:17" x14ac:dyDescent="0.25">
      <c r="B33" s="162"/>
      <c r="C33" s="10"/>
      <c r="D33" s="39"/>
      <c r="E33" s="39"/>
      <c r="F33" s="39"/>
      <c r="G33" s="39"/>
      <c r="H33" s="177"/>
      <c r="I33" s="39"/>
      <c r="J33" s="39"/>
      <c r="K33" s="39"/>
      <c r="L33" s="39"/>
      <c r="O33" s="79">
        <v>0.96</v>
      </c>
      <c r="P33" s="79">
        <f t="shared" si="0"/>
        <v>156.85439999999997</v>
      </c>
    </row>
    <row r="34" spans="2:17" x14ac:dyDescent="0.25">
      <c r="B34" s="162"/>
      <c r="C34" s="10"/>
      <c r="D34" s="39"/>
      <c r="E34" s="39"/>
      <c r="F34" s="39"/>
      <c r="G34" s="39"/>
      <c r="H34" s="177"/>
      <c r="I34" s="39"/>
      <c r="J34" s="39"/>
      <c r="K34" s="39"/>
      <c r="L34" s="39"/>
      <c r="O34" s="79">
        <v>0.95</v>
      </c>
      <c r="P34" s="79">
        <f t="shared" si="0"/>
        <v>155.22049999999999</v>
      </c>
    </row>
    <row r="35" spans="2:17" x14ac:dyDescent="0.25">
      <c r="B35" s="162"/>
      <c r="C35" s="10"/>
      <c r="D35" s="39"/>
      <c r="E35" s="39"/>
      <c r="F35" s="39"/>
      <c r="G35" s="39"/>
      <c r="H35" s="177"/>
      <c r="I35" s="39"/>
      <c r="J35" s="39"/>
      <c r="K35" s="39"/>
      <c r="L35" s="39"/>
      <c r="O35" s="79">
        <v>0.94</v>
      </c>
      <c r="P35" s="79">
        <f t="shared" si="0"/>
        <v>153.58659999999998</v>
      </c>
    </row>
    <row r="36" spans="2:17" x14ac:dyDescent="0.25">
      <c r="B36" s="162"/>
      <c r="C36" s="10"/>
      <c r="D36" s="39"/>
      <c r="E36" s="39"/>
      <c r="F36" s="39"/>
      <c r="G36" s="39"/>
      <c r="H36" s="177"/>
      <c r="I36" s="39"/>
      <c r="J36" s="39"/>
      <c r="K36" s="39"/>
      <c r="L36" s="39"/>
      <c r="O36" s="79">
        <v>0.93</v>
      </c>
      <c r="P36" s="79">
        <f t="shared" si="0"/>
        <v>151.95269999999999</v>
      </c>
    </row>
    <row r="37" spans="2:17" x14ac:dyDescent="0.25">
      <c r="B37" s="162"/>
      <c r="C37" s="10"/>
      <c r="D37" s="39"/>
      <c r="E37" s="39"/>
      <c r="F37" s="39"/>
      <c r="G37" s="39"/>
      <c r="H37" s="177"/>
      <c r="I37" s="39"/>
      <c r="J37" s="39"/>
      <c r="K37" s="39"/>
      <c r="L37" s="39"/>
      <c r="O37" s="79">
        <v>0.92</v>
      </c>
      <c r="P37" s="79">
        <f t="shared" si="0"/>
        <v>150.31879999999998</v>
      </c>
    </row>
    <row r="38" spans="2:17" x14ac:dyDescent="0.25">
      <c r="B38" s="162"/>
      <c r="C38" s="10"/>
      <c r="D38" s="39"/>
      <c r="E38" s="39"/>
      <c r="F38" s="39"/>
      <c r="G38" s="39"/>
      <c r="H38" s="177"/>
      <c r="I38" s="39"/>
      <c r="J38" s="39"/>
      <c r="K38" s="39"/>
      <c r="L38" s="39"/>
      <c r="O38" s="79">
        <v>0.91</v>
      </c>
      <c r="P38" s="79">
        <f t="shared" si="0"/>
        <v>148.6849</v>
      </c>
    </row>
    <row r="39" spans="2:17" x14ac:dyDescent="0.25">
      <c r="B39" s="162"/>
      <c r="C39" s="10"/>
      <c r="D39" s="39"/>
      <c r="E39" s="39"/>
      <c r="F39" s="39"/>
      <c r="G39" s="39"/>
      <c r="H39" s="177"/>
      <c r="I39" s="39"/>
      <c r="J39" s="39"/>
      <c r="K39" s="39"/>
      <c r="L39" s="39"/>
      <c r="O39" s="79">
        <v>0.9</v>
      </c>
      <c r="P39" s="79">
        <f t="shared" si="0"/>
        <v>147.05099999999999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2" priority="35">
      <formula>Q7&gt;0</formula>
    </cfRule>
    <cfRule type="expression" dxfId="4121" priority="36">
      <formula>Q7&lt;0</formula>
    </cfRule>
  </conditionalFormatting>
  <conditionalFormatting sqref="Q8">
    <cfRule type="expression" dxfId="4120" priority="33">
      <formula>Q8&gt;0</formula>
    </cfRule>
    <cfRule type="expression" dxfId="4119" priority="34">
      <formula>Q8&lt;0</formula>
    </cfRule>
  </conditionalFormatting>
  <conditionalFormatting sqref="F34:F54 F58:F63">
    <cfRule type="expression" dxfId="4118" priority="31">
      <formula>F34&gt;0</formula>
    </cfRule>
    <cfRule type="expression" dxfId="4117" priority="32">
      <formula>F34&lt;0</formula>
    </cfRule>
  </conditionalFormatting>
  <conditionalFormatting sqref="H34:H54 H58:H63">
    <cfRule type="expression" dxfId="4116" priority="29">
      <formula>H34&gt;0</formula>
    </cfRule>
    <cfRule type="expression" dxfId="4115" priority="30">
      <formula>H34&lt;0</formula>
    </cfRule>
  </conditionalFormatting>
  <conditionalFormatting sqref="Q10">
    <cfRule type="expression" dxfId="4114" priority="27">
      <formula>Q10&gt;0</formula>
    </cfRule>
    <cfRule type="expression" dxfId="4113" priority="28">
      <formula>Q10&lt;0</formula>
    </cfRule>
  </conditionalFormatting>
  <conditionalFormatting sqref="J25:J38">
    <cfRule type="expression" dxfId="4112" priority="25">
      <formula>J25&gt;0</formula>
    </cfRule>
    <cfRule type="expression" dxfId="4111" priority="26">
      <formula>J25&lt;0</formula>
    </cfRule>
  </conditionalFormatting>
  <conditionalFormatting sqref="K25:K35 K37:K38">
    <cfRule type="expression" dxfId="4110" priority="23">
      <formula>K25&gt;0</formula>
    </cfRule>
    <cfRule type="expression" dxfId="4109" priority="24">
      <formula>K25&lt;0</formula>
    </cfRule>
  </conditionalFormatting>
  <conditionalFormatting sqref="F89:F110">
    <cfRule type="expression" dxfId="4108" priority="21">
      <formula>F89&gt;0</formula>
    </cfRule>
    <cfRule type="expression" dxfId="4107" priority="22">
      <formula>F89&lt;0</formula>
    </cfRule>
  </conditionalFormatting>
  <conditionalFormatting sqref="H89:H110">
    <cfRule type="expression" dxfId="4106" priority="19">
      <formula>H89&gt;0</formula>
    </cfRule>
    <cfRule type="expression" dxfId="4105" priority="20">
      <formula>H89&lt;0</formula>
    </cfRule>
  </conditionalFormatting>
  <conditionalFormatting sqref="J89:J102">
    <cfRule type="expression" dxfId="4104" priority="17">
      <formula>J89&gt;0</formula>
    </cfRule>
    <cfRule type="expression" dxfId="4103" priority="18">
      <formula>J89&lt;0</formula>
    </cfRule>
  </conditionalFormatting>
  <conditionalFormatting sqref="K89:K102">
    <cfRule type="expression" dxfId="4102" priority="15">
      <formula>K89&gt;0</formula>
    </cfRule>
    <cfRule type="expression" dxfId="4101" priority="16">
      <formula>K89&lt;0</formula>
    </cfRule>
  </conditionalFormatting>
  <conditionalFormatting sqref="L89:L102">
    <cfRule type="expression" dxfId="4100" priority="13">
      <formula>L89&gt;0</formula>
    </cfRule>
    <cfRule type="expression" dxfId="4099" priority="14">
      <formula>L89&lt;0</formula>
    </cfRule>
  </conditionalFormatting>
  <conditionalFormatting sqref="F25:F26 F30:F33">
    <cfRule type="expression" dxfId="4098" priority="11">
      <formula>F25&gt;0</formula>
    </cfRule>
    <cfRule type="expression" dxfId="4097" priority="12">
      <formula>F25&lt;0</formula>
    </cfRule>
  </conditionalFormatting>
  <conditionalFormatting sqref="H25:H33">
    <cfRule type="expression" dxfId="4096" priority="9">
      <formula>H25&gt;0</formula>
    </cfRule>
    <cfRule type="expression" dxfId="4095" priority="10">
      <formula>H25&lt;0</formula>
    </cfRule>
  </conditionalFormatting>
  <conditionalFormatting sqref="J54">
    <cfRule type="expression" dxfId="4094" priority="7">
      <formula>J54&gt;0</formula>
    </cfRule>
    <cfRule type="expression" dxfId="4093" priority="8">
      <formula>J54&lt;0</formula>
    </cfRule>
  </conditionalFormatting>
  <conditionalFormatting sqref="F55:F57">
    <cfRule type="expression" dxfId="4092" priority="5">
      <formula>F55&gt;0</formula>
    </cfRule>
    <cfRule type="expression" dxfId="4091" priority="6">
      <formula>F55&lt;0</formula>
    </cfRule>
  </conditionalFormatting>
  <conditionalFormatting sqref="H55:H57">
    <cfRule type="expression" dxfId="4090" priority="3">
      <formula>H55&gt;0</formula>
    </cfRule>
    <cfRule type="expression" dxfId="4089" priority="4">
      <formula>H55&lt;0</formula>
    </cfRule>
  </conditionalFormatting>
  <conditionalFormatting sqref="F27:F29">
    <cfRule type="expression" dxfId="4088" priority="1">
      <formula>F27&gt;0</formula>
    </cfRule>
    <cfRule type="expression" dxfId="408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6" priority="9">
      <formula>F36&gt;0</formula>
    </cfRule>
    <cfRule type="expression" dxfId="4085" priority="10">
      <formula>F36&lt;0</formula>
    </cfRule>
  </conditionalFormatting>
  <conditionalFormatting sqref="F25:F35">
    <cfRule type="expression" dxfId="4084" priority="7">
      <formula>F25&gt;0</formula>
    </cfRule>
    <cfRule type="expression" dxfId="4083" priority="8">
      <formula>F25&lt;0</formula>
    </cfRule>
  </conditionalFormatting>
  <conditionalFormatting sqref="H25:H35">
    <cfRule type="expression" dxfId="4082" priority="5">
      <formula>H25&gt;0</formula>
    </cfRule>
    <cfRule type="expression" dxfId="4081" priority="6">
      <formula>H25&lt;0</formula>
    </cfRule>
  </conditionalFormatting>
  <conditionalFormatting sqref="Q7">
    <cfRule type="expression" dxfId="4080" priority="3">
      <formula>Q7&gt;0</formula>
    </cfRule>
    <cfRule type="expression" dxfId="4079" priority="4">
      <formula>Q7&lt;0</formula>
    </cfRule>
  </conditionalFormatting>
  <conditionalFormatting sqref="Q8">
    <cfRule type="expression" dxfId="4078" priority="1">
      <formula>Q8&gt;0</formula>
    </cfRule>
    <cfRule type="expression" dxfId="407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6" priority="37">
      <formula>F25&gt;0</formula>
    </cfRule>
    <cfRule type="expression" dxfId="4075" priority="38">
      <formula>F25&lt;0</formula>
    </cfRule>
  </conditionalFormatting>
  <conditionalFormatting sqref="Q7">
    <cfRule type="expression" dxfId="4074" priority="35">
      <formula>Q7&gt;0</formula>
    </cfRule>
    <cfRule type="expression" dxfId="4073" priority="36">
      <formula>Q7&lt;0</formula>
    </cfRule>
  </conditionalFormatting>
  <conditionalFormatting sqref="Q8">
    <cfRule type="expression" dxfId="4072" priority="33">
      <formula>Q8&gt;0</formula>
    </cfRule>
    <cfRule type="expression" dxfId="4071" priority="34">
      <formula>Q8&lt;0</formula>
    </cfRule>
  </conditionalFormatting>
  <conditionalFormatting sqref="F44:F46">
    <cfRule type="expression" dxfId="4070" priority="31">
      <formula>F44&gt;0</formula>
    </cfRule>
    <cfRule type="expression" dxfId="4069" priority="32">
      <formula>F44&lt;0</formula>
    </cfRule>
  </conditionalFormatting>
  <conditionalFormatting sqref="H44:H46">
    <cfRule type="expression" dxfId="4068" priority="29">
      <formula>H44&gt;0</formula>
    </cfRule>
    <cfRule type="expression" dxfId="4067" priority="30">
      <formula>H44&lt;0</formula>
    </cfRule>
  </conditionalFormatting>
  <conditionalFormatting sqref="F89:F110">
    <cfRule type="expression" dxfId="4066" priority="27">
      <formula>F89&gt;0</formula>
    </cfRule>
    <cfRule type="expression" dxfId="4065" priority="28">
      <formula>F89&lt;0</formula>
    </cfRule>
  </conditionalFormatting>
  <conditionalFormatting sqref="H89:H110">
    <cfRule type="expression" dxfId="4064" priority="25">
      <formula>H89&gt;0</formula>
    </cfRule>
    <cfRule type="expression" dxfId="4063" priority="26">
      <formula>H89&lt;0</formula>
    </cfRule>
  </conditionalFormatting>
  <conditionalFormatting sqref="Q10">
    <cfRule type="expression" dxfId="4062" priority="23">
      <formula>Q10&gt;0</formula>
    </cfRule>
    <cfRule type="expression" dxfId="4061" priority="24">
      <formula>Q10&lt;0</formula>
    </cfRule>
  </conditionalFormatting>
  <conditionalFormatting sqref="J25:J38">
    <cfRule type="expression" dxfId="4060" priority="21">
      <formula>J25&gt;0</formula>
    </cfRule>
    <cfRule type="expression" dxfId="4059" priority="22">
      <formula>J25&lt;0</formula>
    </cfRule>
  </conditionalFormatting>
  <conditionalFormatting sqref="K25:K38">
    <cfRule type="expression" dxfId="4058" priority="19">
      <formula>K25&gt;0</formula>
    </cfRule>
    <cfRule type="expression" dxfId="4057" priority="20">
      <formula>K25&lt;0</formula>
    </cfRule>
  </conditionalFormatting>
  <conditionalFormatting sqref="L25:L38">
    <cfRule type="expression" dxfId="4056" priority="17">
      <formula>L25&gt;0</formula>
    </cfRule>
    <cfRule type="expression" dxfId="4055" priority="18">
      <formula>L25&lt;0</formula>
    </cfRule>
  </conditionalFormatting>
  <conditionalFormatting sqref="J40">
    <cfRule type="expression" dxfId="4054" priority="15">
      <formula>J40&gt;0</formula>
    </cfRule>
    <cfRule type="expression" dxfId="4053" priority="16">
      <formula>J40&lt;0</formula>
    </cfRule>
  </conditionalFormatting>
  <conditionalFormatting sqref="L39">
    <cfRule type="expression" dxfId="4052" priority="11">
      <formula>L39&gt;0</formula>
    </cfRule>
    <cfRule type="expression" dxfId="4051" priority="12">
      <formula>L39&lt;0</formula>
    </cfRule>
  </conditionalFormatting>
  <conditionalFormatting sqref="F39">
    <cfRule type="expression" dxfId="4050" priority="9">
      <formula>F39&gt;0</formula>
    </cfRule>
    <cfRule type="expression" dxfId="4049" priority="10">
      <formula>F39&lt;0</formula>
    </cfRule>
  </conditionalFormatting>
  <conditionalFormatting sqref="H39">
    <cfRule type="expression" dxfId="4048" priority="7">
      <formula>H39&gt;0</formula>
    </cfRule>
    <cfRule type="expression" dxfId="4047" priority="8">
      <formula>H39&lt;0</formula>
    </cfRule>
  </conditionalFormatting>
  <conditionalFormatting sqref="J41">
    <cfRule type="expression" dxfId="4046" priority="5">
      <formula>J41&gt;0</formula>
    </cfRule>
    <cfRule type="expression" dxfId="4045" priority="6">
      <formula>J41&lt;0</formula>
    </cfRule>
  </conditionalFormatting>
  <conditionalFormatting sqref="J43">
    <cfRule type="expression" dxfId="4044" priority="3">
      <formula>J43&gt;0</formula>
    </cfRule>
    <cfRule type="expression" dxfId="4043" priority="4">
      <formula>J43&lt;0</formula>
    </cfRule>
  </conditionalFormatting>
  <conditionalFormatting sqref="J44">
    <cfRule type="expression" dxfId="4042" priority="1">
      <formula>J44&gt;0</formula>
    </cfRule>
    <cfRule type="expression" dxfId="404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0" priority="31">
      <formula>F29&gt;0</formula>
    </cfRule>
    <cfRule type="expression" dxfId="4039" priority="32">
      <formula>F29&lt;0</formula>
    </cfRule>
  </conditionalFormatting>
  <conditionalFormatting sqref="F29 F31:F35">
    <cfRule type="expression" dxfId="4038" priority="33">
      <formula>F29&gt;0</formula>
    </cfRule>
    <cfRule type="expression" dxfId="4037" priority="34">
      <formula>F29&lt;0</formula>
    </cfRule>
  </conditionalFormatting>
  <conditionalFormatting sqref="H29 H31:H35">
    <cfRule type="expression" dxfId="4036" priority="29">
      <formula>H29&gt;0</formula>
    </cfRule>
    <cfRule type="expression" dxfId="4035" priority="30">
      <formula>H29&lt;0</formula>
    </cfRule>
  </conditionalFormatting>
  <conditionalFormatting sqref="F21:F28">
    <cfRule type="expression" dxfId="4034" priority="27">
      <formula>F21&gt;0</formula>
    </cfRule>
    <cfRule type="expression" dxfId="4033" priority="28">
      <formula>F21&lt;0</formula>
    </cfRule>
  </conditionalFormatting>
  <conditionalFormatting sqref="H21:H28">
    <cfRule type="expression" dxfId="4032" priority="25">
      <formula>H21&gt;0</formula>
    </cfRule>
    <cfRule type="expression" dxfId="4031" priority="26">
      <formula>H21&lt;0</formula>
    </cfRule>
  </conditionalFormatting>
  <conditionalFormatting sqref="Q8">
    <cfRule type="expression" dxfId="4030" priority="21">
      <formula>Q8&gt;0</formula>
    </cfRule>
    <cfRule type="expression" dxfId="4029" priority="22">
      <formula>Q8&lt;0</formula>
    </cfRule>
  </conditionalFormatting>
  <conditionalFormatting sqref="Q7">
    <cfRule type="expression" dxfId="4028" priority="23">
      <formula>Q7&gt;0</formula>
    </cfRule>
    <cfRule type="expression" dxfId="4027" priority="24">
      <formula>Q7&lt;0</formula>
    </cfRule>
  </conditionalFormatting>
  <conditionalFormatting sqref="F30">
    <cfRule type="expression" dxfId="4026" priority="19">
      <formula>F30&gt;0</formula>
    </cfRule>
    <cfRule type="expression" dxfId="4025" priority="20">
      <formula>F30&lt;0</formula>
    </cfRule>
  </conditionalFormatting>
  <conditionalFormatting sqref="H30">
    <cfRule type="expression" dxfId="4024" priority="17">
      <formula>H30&gt;0</formula>
    </cfRule>
    <cfRule type="expression" dxfId="4023" priority="18">
      <formula>H30&lt;0</formula>
    </cfRule>
  </conditionalFormatting>
  <conditionalFormatting sqref="F68 F70:F74">
    <cfRule type="expression" dxfId="4022" priority="13">
      <formula>F68&gt;0</formula>
    </cfRule>
    <cfRule type="expression" dxfId="4021" priority="14">
      <formula>F68&lt;0</formula>
    </cfRule>
  </conditionalFormatting>
  <conditionalFormatting sqref="F68 F70:F74">
    <cfRule type="expression" dxfId="4020" priority="15">
      <formula>F68&gt;0</formula>
    </cfRule>
    <cfRule type="expression" dxfId="4019" priority="16">
      <formula>F68&lt;0</formula>
    </cfRule>
  </conditionalFormatting>
  <conditionalFormatting sqref="H68 H70:H74">
    <cfRule type="expression" dxfId="4018" priority="11">
      <formula>H68&gt;0</formula>
    </cfRule>
    <cfRule type="expression" dxfId="4017" priority="12">
      <formula>H68&lt;0</formula>
    </cfRule>
  </conditionalFormatting>
  <conditionalFormatting sqref="F60:F67">
    <cfRule type="expression" dxfId="4016" priority="9">
      <formula>F60&gt;0</formula>
    </cfRule>
    <cfRule type="expression" dxfId="4015" priority="10">
      <formula>F60&lt;0</formula>
    </cfRule>
  </conditionalFormatting>
  <conditionalFormatting sqref="H60:H67">
    <cfRule type="expression" dxfId="4014" priority="7">
      <formula>H60&gt;0</formula>
    </cfRule>
    <cfRule type="expression" dxfId="4013" priority="8">
      <formula>H60&lt;0</formula>
    </cfRule>
  </conditionalFormatting>
  <conditionalFormatting sqref="F69">
    <cfRule type="expression" dxfId="4012" priority="5">
      <formula>F69&gt;0</formula>
    </cfRule>
    <cfRule type="expression" dxfId="4011" priority="6">
      <formula>F69&lt;0</formula>
    </cfRule>
  </conditionalFormatting>
  <conditionalFormatting sqref="H69">
    <cfRule type="expression" dxfId="4010" priority="3">
      <formula>H69&gt;0</formula>
    </cfRule>
    <cfRule type="expression" dxfId="4009" priority="4">
      <formula>H69&lt;0</formula>
    </cfRule>
  </conditionalFormatting>
  <conditionalFormatting sqref="Q10">
    <cfRule type="expression" dxfId="4008" priority="1">
      <formula>Q10&gt;0</formula>
    </cfRule>
    <cfRule type="expression" dxfId="400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6" priority="75">
      <formula>F32&gt;0</formula>
    </cfRule>
    <cfRule type="expression" dxfId="4005" priority="76">
      <formula>F32&lt;0</formula>
    </cfRule>
  </conditionalFormatting>
  <conditionalFormatting sqref="Q7">
    <cfRule type="expression" dxfId="4004" priority="73">
      <formula>Q7&gt;0</formula>
    </cfRule>
    <cfRule type="expression" dxfId="4003" priority="74">
      <formula>Q7&lt;0</formula>
    </cfRule>
  </conditionalFormatting>
  <conditionalFormatting sqref="Q8">
    <cfRule type="expression" dxfId="4002" priority="71">
      <formula>Q8&gt;0</formula>
    </cfRule>
    <cfRule type="expression" dxfId="400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0" priority="63">
      <formula>M58&gt;0</formula>
    </cfRule>
    <cfRule type="expression" dxfId="3999" priority="64">
      <formula>M58&lt;0</formula>
    </cfRule>
  </conditionalFormatting>
  <conditionalFormatting sqref="Q10">
    <cfRule type="expression" dxfId="3998" priority="61">
      <formula>Q10&gt;0</formula>
    </cfRule>
    <cfRule type="expression" dxfId="3997" priority="62">
      <formula>Q10&lt;0</formula>
    </cfRule>
  </conditionalFormatting>
  <conditionalFormatting sqref="F29:F31">
    <cfRule type="expression" dxfId="3996" priority="59">
      <formula>F29&gt;0</formula>
    </cfRule>
    <cfRule type="expression" dxfId="3995" priority="60">
      <formula>F29&lt;0</formula>
    </cfRule>
  </conditionalFormatting>
  <conditionalFormatting sqref="H29:H31">
    <cfRule type="expression" dxfId="3994" priority="57">
      <formula>H29&gt;0</formula>
    </cfRule>
    <cfRule type="expression" dxfId="3993" priority="58">
      <formula>H29&lt;0</formula>
    </cfRule>
  </conditionalFormatting>
  <conditionalFormatting sqref="F83:F94">
    <cfRule type="expression" dxfId="3992" priority="55">
      <formula>F83&gt;0</formula>
    </cfRule>
    <cfRule type="expression" dxfId="3991" priority="56">
      <formula>F83&lt;0</formula>
    </cfRule>
  </conditionalFormatting>
  <conditionalFormatting sqref="H83:H94">
    <cfRule type="expression" dxfId="3990" priority="53">
      <formula>H83&gt;0</formula>
    </cfRule>
    <cfRule type="expression" dxfId="3989" priority="54">
      <formula>H83&lt;0</formula>
    </cfRule>
  </conditionalFormatting>
  <conditionalFormatting sqref="J41">
    <cfRule type="expression" dxfId="3988" priority="51">
      <formula>J41&gt;0</formula>
    </cfRule>
    <cfRule type="expression" dxfId="3987" priority="52">
      <formula>J41&lt;0</formula>
    </cfRule>
  </conditionalFormatting>
  <conditionalFormatting sqref="J39:J47">
    <cfRule type="expression" dxfId="3986" priority="49">
      <formula>J39&gt;0</formula>
    </cfRule>
    <cfRule type="expression" dxfId="3985" priority="50">
      <formula>J39&lt;0</formula>
    </cfRule>
  </conditionalFormatting>
  <conditionalFormatting sqref="F48:F51 H48:H51">
    <cfRule type="expression" dxfId="3984" priority="47">
      <formula>F48&gt;0</formula>
    </cfRule>
    <cfRule type="expression" dxfId="3983" priority="48">
      <formula>F48&lt;0</formula>
    </cfRule>
  </conditionalFormatting>
  <conditionalFormatting sqref="J48:J57">
    <cfRule type="expression" dxfId="3982" priority="45">
      <formula>J48&gt;0</formula>
    </cfRule>
    <cfRule type="expression" dxfId="3981" priority="46">
      <formula>J48&lt;0</formula>
    </cfRule>
  </conditionalFormatting>
  <conditionalFormatting sqref="K45:K52">
    <cfRule type="expression" dxfId="3980" priority="43">
      <formula>K45&gt;0</formula>
    </cfRule>
    <cfRule type="expression" dxfId="3979" priority="44">
      <formula>K45&lt;0</formula>
    </cfRule>
  </conditionalFormatting>
  <conditionalFormatting sqref="K45:K52">
    <cfRule type="expression" dxfId="3978" priority="41">
      <formula>K45&gt;0</formula>
    </cfRule>
    <cfRule type="expression" dxfId="3977" priority="42">
      <formula>K45&lt;0</formula>
    </cfRule>
  </conditionalFormatting>
  <conditionalFormatting sqref="F102:F118 H102:H118 H120:H128 F120:F128">
    <cfRule type="expression" dxfId="3976" priority="37">
      <formula>F102&gt;0</formula>
    </cfRule>
    <cfRule type="expression" dxfId="3975" priority="38">
      <formula>F102&lt;0</formula>
    </cfRule>
  </conditionalFormatting>
  <conditionalFormatting sqref="F96:F101">
    <cfRule type="expression" dxfId="3974" priority="35">
      <formula>F96&gt;0</formula>
    </cfRule>
    <cfRule type="expression" dxfId="3973" priority="36">
      <formula>F96&lt;0</formula>
    </cfRule>
  </conditionalFormatting>
  <conditionalFormatting sqref="H96:H101">
    <cfRule type="expression" dxfId="3972" priority="33">
      <formula>H96&gt;0</formula>
    </cfRule>
    <cfRule type="expression" dxfId="3971" priority="34">
      <formula>H96&lt;0</formula>
    </cfRule>
  </conditionalFormatting>
  <conditionalFormatting sqref="J112">
    <cfRule type="expression" dxfId="3970" priority="31">
      <formula>J112&gt;0</formula>
    </cfRule>
    <cfRule type="expression" dxfId="3969" priority="32">
      <formula>J112&lt;0</formula>
    </cfRule>
  </conditionalFormatting>
  <conditionalFormatting sqref="J110:J118 J120">
    <cfRule type="expression" dxfId="3968" priority="29">
      <formula>J110&gt;0</formula>
    </cfRule>
    <cfRule type="expression" dxfId="3967" priority="30">
      <formula>J110&lt;0</formula>
    </cfRule>
  </conditionalFormatting>
  <conditionalFormatting sqref="F119 H119">
    <cfRule type="expression" dxfId="3966" priority="27">
      <formula>F119&gt;0</formula>
    </cfRule>
    <cfRule type="expression" dxfId="3965" priority="28">
      <formula>F119&lt;0</formula>
    </cfRule>
  </conditionalFormatting>
  <conditionalFormatting sqref="J119">
    <cfRule type="expression" dxfId="3964" priority="25">
      <formula>J119&gt;0</formula>
    </cfRule>
    <cfRule type="expression" dxfId="3963" priority="26">
      <formula>J119&lt;0</formula>
    </cfRule>
  </conditionalFormatting>
  <conditionalFormatting sqref="K112:K123">
    <cfRule type="expression" dxfId="3962" priority="23">
      <formula>K112&gt;0</formula>
    </cfRule>
    <cfRule type="expression" dxfId="3961" priority="24">
      <formula>K112&lt;0</formula>
    </cfRule>
  </conditionalFormatting>
  <conditionalFormatting sqref="K110:K123">
    <cfRule type="expression" dxfId="3960" priority="21">
      <formula>K110&gt;0</formula>
    </cfRule>
    <cfRule type="expression" dxfId="3959" priority="22">
      <formula>K110&lt;0</formula>
    </cfRule>
  </conditionalFormatting>
  <conditionalFormatting sqref="J121">
    <cfRule type="expression" dxfId="3958" priority="19">
      <formula>J121&gt;0</formula>
    </cfRule>
    <cfRule type="expression" dxfId="3957" priority="20">
      <formula>J121&lt;0</formula>
    </cfRule>
  </conditionalFormatting>
  <conditionalFormatting sqref="F25:F28">
    <cfRule type="expression" dxfId="3956" priority="17">
      <formula>F25&gt;0</formula>
    </cfRule>
    <cfRule type="expression" dxfId="3955" priority="18">
      <formula>F25&lt;0</formula>
    </cfRule>
  </conditionalFormatting>
  <conditionalFormatting sqref="H25:H28">
    <cfRule type="expression" dxfId="3954" priority="15">
      <formula>H25&gt;0</formula>
    </cfRule>
    <cfRule type="expression" dxfId="3953" priority="16">
      <formula>H25&lt;0</formula>
    </cfRule>
  </conditionalFormatting>
  <conditionalFormatting sqref="J27:J29">
    <cfRule type="expression" dxfId="3952" priority="13">
      <formula>J27&gt;0</formula>
    </cfRule>
    <cfRule type="expression" dxfId="3951" priority="14">
      <formula>J27&lt;0</formula>
    </cfRule>
  </conditionalFormatting>
  <conditionalFormatting sqref="J30:J31">
    <cfRule type="expression" dxfId="3950" priority="11">
      <formula>J30&gt;0</formula>
    </cfRule>
    <cfRule type="expression" dxfId="3949" priority="12">
      <formula>J30&lt;0</formula>
    </cfRule>
  </conditionalFormatting>
  <conditionalFormatting sqref="J33">
    <cfRule type="expression" dxfId="3948" priority="9">
      <formula>J33&gt;0</formula>
    </cfRule>
    <cfRule type="expression" dxfId="3947" priority="10">
      <formula>J33&lt;0</formula>
    </cfRule>
  </conditionalFormatting>
  <conditionalFormatting sqref="J34">
    <cfRule type="expression" dxfId="3946" priority="7">
      <formula>J34&gt;0</formula>
    </cfRule>
    <cfRule type="expression" dxfId="3945" priority="8">
      <formula>J34&lt;0</formula>
    </cfRule>
  </conditionalFormatting>
  <conditionalFormatting sqref="J35:J43">
    <cfRule type="expression" dxfId="3944" priority="5">
      <formula>J35&gt;0</formula>
    </cfRule>
    <cfRule type="expression" dxfId="394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2" priority="1">
      <formula>Q9&gt;0</formula>
    </cfRule>
    <cfRule type="expression" dxfId="394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0" priority="27">
      <formula>F27&gt;0</formula>
    </cfRule>
    <cfRule type="expression" dxfId="3939" priority="28">
      <formula>F27&lt;0</formula>
    </cfRule>
  </conditionalFormatting>
  <conditionalFormatting sqref="Q8">
    <cfRule type="expression" dxfId="3938" priority="15">
      <formula>Q8&gt;0</formula>
    </cfRule>
    <cfRule type="expression" dxfId="3937" priority="16">
      <formula>Q8&lt;0</formula>
    </cfRule>
  </conditionalFormatting>
  <conditionalFormatting sqref="Q7">
    <cfRule type="expression" dxfId="3936" priority="17">
      <formula>Q7&gt;0</formula>
    </cfRule>
    <cfRule type="expression" dxfId="3935" priority="18">
      <formula>Q7&lt;0</formula>
    </cfRule>
  </conditionalFormatting>
  <conditionalFormatting sqref="F37:F38">
    <cfRule type="expression" dxfId="3934" priority="13">
      <formula>F37&gt;0</formula>
    </cfRule>
    <cfRule type="expression" dxfId="3933" priority="14">
      <formula>F37&lt;0</formula>
    </cfRule>
  </conditionalFormatting>
  <conditionalFormatting sqref="H37:H38">
    <cfRule type="expression" dxfId="3932" priority="11">
      <formula>H37&gt;0</formula>
    </cfRule>
    <cfRule type="expression" dxfId="3931" priority="12">
      <formula>H37&lt;0</formula>
    </cfRule>
  </conditionalFormatting>
  <conditionalFormatting sqref="F23:F26 H23:H26">
    <cfRule type="expression" dxfId="3930" priority="9">
      <formula>F23&gt;0</formula>
    </cfRule>
    <cfRule type="expression" dxfId="3929" priority="10">
      <formula>F23&lt;0</formula>
    </cfRule>
  </conditionalFormatting>
  <conditionalFormatting sqref="Q10">
    <cfRule type="expression" dxfId="3928" priority="3">
      <formula>Q10&gt;0</formula>
    </cfRule>
    <cfRule type="expression" dxfId="3927" priority="4">
      <formula>Q10&lt;0</formula>
    </cfRule>
  </conditionalFormatting>
  <conditionalFormatting sqref="F22 H22">
    <cfRule type="expression" dxfId="3926" priority="1">
      <formula>F22&gt;0</formula>
    </cfRule>
    <cfRule type="expression" dxfId="3925" priority="2">
      <formula>F22&lt;0</formula>
    </cfRule>
  </conditionalFormatting>
  <conditionalFormatting sqref="M41">
    <cfRule type="expression" dxfId="3924" priority="5">
      <formula>M41&gt;0</formula>
    </cfRule>
    <cfRule type="expression" dxfId="392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2" priority="29">
      <formula>F25&gt;0</formula>
    </cfRule>
    <cfRule type="expression" dxfId="3921" priority="30">
      <formula>F25&lt;0</formula>
    </cfRule>
  </conditionalFormatting>
  <conditionalFormatting sqref="Q7">
    <cfRule type="expression" dxfId="3920" priority="27">
      <formula>Q7&gt;0</formula>
    </cfRule>
    <cfRule type="expression" dxfId="3919" priority="28">
      <formula>Q7&lt;0</formula>
    </cfRule>
  </conditionalFormatting>
  <conditionalFormatting sqref="Q8">
    <cfRule type="expression" dxfId="3918" priority="25">
      <formula>Q8&gt;0</formula>
    </cfRule>
    <cfRule type="expression" dxfId="3917" priority="26">
      <formula>Q8&lt;0</formula>
    </cfRule>
  </conditionalFormatting>
  <conditionalFormatting sqref="Q10">
    <cfRule type="expression" dxfId="3916" priority="13">
      <formula>Q10&gt;0</formula>
    </cfRule>
    <cfRule type="expression" dxfId="3915" priority="14">
      <formula>Q10&lt;0</formula>
    </cfRule>
  </conditionalFormatting>
  <conditionalFormatting sqref="M46">
    <cfRule type="expression" dxfId="3914" priority="11">
      <formula>M46&gt;0</formula>
    </cfRule>
    <cfRule type="expression" dxfId="3913" priority="12">
      <formula>M46&lt;0</formula>
    </cfRule>
  </conditionalFormatting>
  <conditionalFormatting sqref="F80:F88 H80:H88">
    <cfRule type="expression" dxfId="3912" priority="9">
      <formula>F80&gt;0</formula>
    </cfRule>
    <cfRule type="expression" dxfId="3911" priority="10">
      <formula>F80&lt;0</formula>
    </cfRule>
  </conditionalFormatting>
  <conditionalFormatting sqref="F75:F79">
    <cfRule type="expression" dxfId="3910" priority="7">
      <formula>F75&gt;0</formula>
    </cfRule>
    <cfRule type="expression" dxfId="3909" priority="8">
      <formula>F75&lt;0</formula>
    </cfRule>
  </conditionalFormatting>
  <conditionalFormatting sqref="H75:H79">
    <cfRule type="expression" dxfId="3908" priority="5">
      <formula>H75&gt;0</formula>
    </cfRule>
    <cfRule type="expression" dxfId="3907" priority="6">
      <formula>H75&lt;0</formula>
    </cfRule>
  </conditionalFormatting>
  <conditionalFormatting sqref="F71:F74">
    <cfRule type="expression" dxfId="3906" priority="3">
      <formula>F71&gt;0</formula>
    </cfRule>
    <cfRule type="expression" dxfId="3905" priority="4">
      <formula>F71&lt;0</formula>
    </cfRule>
  </conditionalFormatting>
  <conditionalFormatting sqref="H71:H74">
    <cfRule type="expression" dxfId="3904" priority="1">
      <formula>H71&gt;0</formula>
    </cfRule>
    <cfRule type="expression" dxfId="390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2" priority="21">
      <formula>F47&gt;0</formula>
    </cfRule>
    <cfRule type="expression" dxfId="3901" priority="22">
      <formula>F47&lt;0</formula>
    </cfRule>
  </conditionalFormatting>
  <conditionalFormatting sqref="Q7">
    <cfRule type="expression" dxfId="3900" priority="19">
      <formula>Q7&gt;0</formula>
    </cfRule>
    <cfRule type="expression" dxfId="3899" priority="20">
      <formula>Q7&lt;0</formula>
    </cfRule>
  </conditionalFormatting>
  <conditionalFormatting sqref="Q8">
    <cfRule type="expression" dxfId="3898" priority="17">
      <formula>Q8&gt;0</formula>
    </cfRule>
    <cfRule type="expression" dxfId="3897" priority="18">
      <formula>Q8&lt;0</formula>
    </cfRule>
  </conditionalFormatting>
  <conditionalFormatting sqref="F25:F46">
    <cfRule type="expression" dxfId="3896" priority="15">
      <formula>F25&gt;0</formula>
    </cfRule>
    <cfRule type="expression" dxfId="3895" priority="16">
      <formula>F25&lt;0</formula>
    </cfRule>
  </conditionalFormatting>
  <conditionalFormatting sqref="H25:H46">
    <cfRule type="expression" dxfId="3894" priority="13">
      <formula>H25&gt;0</formula>
    </cfRule>
    <cfRule type="expression" dxfId="3893" priority="14">
      <formula>H25&lt;0</formula>
    </cfRule>
  </conditionalFormatting>
  <conditionalFormatting sqref="F89:F110">
    <cfRule type="expression" dxfId="3892" priority="11">
      <formula>F89&gt;0</formula>
    </cfRule>
    <cfRule type="expression" dxfId="3891" priority="12">
      <formula>F89&lt;0</formula>
    </cfRule>
  </conditionalFormatting>
  <conditionalFormatting sqref="H89:H110">
    <cfRule type="expression" dxfId="3890" priority="9">
      <formula>H89&gt;0</formula>
    </cfRule>
    <cfRule type="expression" dxfId="3889" priority="10">
      <formula>H89&lt;0</formula>
    </cfRule>
  </conditionalFormatting>
  <conditionalFormatting sqref="Q10">
    <cfRule type="expression" dxfId="3888" priority="7">
      <formula>Q10&gt;0</formula>
    </cfRule>
    <cfRule type="expression" dxfId="3887" priority="8">
      <formula>Q10&lt;0</formula>
    </cfRule>
  </conditionalFormatting>
  <conditionalFormatting sqref="J25:J38">
    <cfRule type="expression" dxfId="3886" priority="5">
      <formula>J25&gt;0</formula>
    </cfRule>
    <cfRule type="expression" dxfId="3885" priority="6">
      <formula>J25&lt;0</formula>
    </cfRule>
  </conditionalFormatting>
  <conditionalFormatting sqref="K25:K38">
    <cfRule type="expression" dxfId="3884" priority="3">
      <formula>K25&gt;0</formula>
    </cfRule>
    <cfRule type="expression" dxfId="3883" priority="4">
      <formula>K25&lt;0</formula>
    </cfRule>
  </conditionalFormatting>
  <conditionalFormatting sqref="L25:L38">
    <cfRule type="expression" dxfId="3882" priority="1">
      <formula>L25&gt;0</formula>
    </cfRule>
    <cfRule type="expression" dxfId="38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0" priority="23">
      <formula>F34&gt;0</formula>
    </cfRule>
    <cfRule type="expression" dxfId="3879" priority="24">
      <formula>F34&lt;0</formula>
    </cfRule>
  </conditionalFormatting>
  <conditionalFormatting sqref="Q7">
    <cfRule type="expression" dxfId="3878" priority="21">
      <formula>Q7&gt;0</formula>
    </cfRule>
    <cfRule type="expression" dxfId="3877" priority="22">
      <formula>Q7&lt;0</formula>
    </cfRule>
  </conditionalFormatting>
  <conditionalFormatting sqref="Q8">
    <cfRule type="expression" dxfId="3876" priority="19">
      <formula>Q8&gt;0</formula>
    </cfRule>
    <cfRule type="expression" dxfId="3875" priority="20">
      <formula>Q8&lt;0</formula>
    </cfRule>
  </conditionalFormatting>
  <conditionalFormatting sqref="F25:F33">
    <cfRule type="expression" dxfId="3874" priority="17">
      <formula>F25&gt;0</formula>
    </cfRule>
    <cfRule type="expression" dxfId="3873" priority="18">
      <formula>F25&lt;0</formula>
    </cfRule>
  </conditionalFormatting>
  <conditionalFormatting sqref="H25:H33">
    <cfRule type="expression" dxfId="3872" priority="15">
      <formula>H25&gt;0</formula>
    </cfRule>
    <cfRule type="expression" dxfId="3871" priority="16">
      <formula>H25&lt;0</formula>
    </cfRule>
  </conditionalFormatting>
  <conditionalFormatting sqref="M46">
    <cfRule type="expression" dxfId="3870" priority="13">
      <formula>M46&gt;0</formula>
    </cfRule>
    <cfRule type="expression" dxfId="3869" priority="14">
      <formula>M46&lt;0</formula>
    </cfRule>
  </conditionalFormatting>
  <conditionalFormatting sqref="F79:F87 H79:H87">
    <cfRule type="expression" dxfId="3868" priority="11">
      <formula>F79&gt;0</formula>
    </cfRule>
    <cfRule type="expression" dxfId="3867" priority="12">
      <formula>F79&lt;0</formula>
    </cfRule>
  </conditionalFormatting>
  <conditionalFormatting sqref="F70:F78">
    <cfRule type="expression" dxfId="3866" priority="9">
      <formula>F70&gt;0</formula>
    </cfRule>
    <cfRule type="expression" dxfId="3865" priority="10">
      <formula>F70&lt;0</formula>
    </cfRule>
  </conditionalFormatting>
  <conditionalFormatting sqref="H70:H78">
    <cfRule type="expression" dxfId="3864" priority="7">
      <formula>H70&gt;0</formula>
    </cfRule>
    <cfRule type="expression" dxfId="3863" priority="8">
      <formula>H70&lt;0</formula>
    </cfRule>
  </conditionalFormatting>
  <conditionalFormatting sqref="J27:K27 J30:K30 J33:K33 J36:K36 J39:K39 J42:K42">
    <cfRule type="expression" dxfId="3862" priority="5">
      <formula>J27&gt;0</formula>
    </cfRule>
    <cfRule type="expression" dxfId="3861" priority="6">
      <formula>J27&lt;0</formula>
    </cfRule>
  </conditionalFormatting>
  <conditionalFormatting sqref="J28:K29 J31:K32 J34:K35 J37:K38 J40:K41">
    <cfRule type="expression" dxfId="3860" priority="3">
      <formula>J28&gt;0</formula>
    </cfRule>
    <cfRule type="expression" dxfId="3859" priority="4">
      <formula>J28&lt;0</formula>
    </cfRule>
  </conditionalFormatting>
  <conditionalFormatting sqref="L27:L42">
    <cfRule type="expression" dxfId="3858" priority="1">
      <formula>L27&gt;0</formula>
    </cfRule>
    <cfRule type="expression" dxfId="385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6" priority="9">
      <formula>F57&gt;0</formula>
    </cfRule>
    <cfRule type="expression" dxfId="3855" priority="10">
      <formula>F57&lt;0</formula>
    </cfRule>
  </conditionalFormatting>
  <conditionalFormatting sqref="Q7">
    <cfRule type="expression" dxfId="3854" priority="7">
      <formula>Q7&gt;0</formula>
    </cfRule>
    <cfRule type="expression" dxfId="3853" priority="8">
      <formula>Q7&lt;0</formula>
    </cfRule>
  </conditionalFormatting>
  <conditionalFormatting sqref="Q8">
    <cfRule type="expression" dxfId="3852" priority="5">
      <formula>Q8&gt;0</formula>
    </cfRule>
    <cfRule type="expression" dxfId="3851" priority="6">
      <formula>Q8&lt;0</formula>
    </cfRule>
  </conditionalFormatting>
  <conditionalFormatting sqref="F25:F56">
    <cfRule type="expression" dxfId="3850" priority="3">
      <formula>F25&gt;0</formula>
    </cfRule>
    <cfRule type="expression" dxfId="3849" priority="4">
      <formula>F25&lt;0</formula>
    </cfRule>
  </conditionalFormatting>
  <conditionalFormatting sqref="H25:H56">
    <cfRule type="expression" dxfId="3848" priority="1">
      <formula>H25&gt;0</formula>
    </cfRule>
    <cfRule type="expression" dxfId="384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114.97</v>
      </c>
      <c r="R4" s="420">
        <v>-2.3199999999999998E-2</v>
      </c>
      <c r="T4" s="688">
        <v>43193</v>
      </c>
      <c r="U4" s="30" t="s">
        <v>944</v>
      </c>
    </row>
    <row r="5" spans="1:21" x14ac:dyDescent="0.25">
      <c r="B5" s="70"/>
      <c r="C5" s="4"/>
      <c r="D5" s="3"/>
      <c r="E5" s="3"/>
      <c r="F5" s="3"/>
      <c r="G5" s="70"/>
      <c r="H5" s="159"/>
      <c r="I5" s="3"/>
      <c r="J5" s="3"/>
      <c r="K5" s="3"/>
      <c r="L5" s="70"/>
      <c r="M5" s="3"/>
      <c r="O5" s="11" t="s">
        <v>67</v>
      </c>
      <c r="Q5" s="3">
        <f>Q4*Q2</f>
        <v>3449.1</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2320.2499999999827</v>
      </c>
      <c r="R7">
        <v>30</v>
      </c>
      <c r="T7" s="1">
        <v>43221</v>
      </c>
      <c r="U7" s="736" t="s">
        <v>1013</v>
      </c>
    </row>
    <row r="8" spans="1:21" x14ac:dyDescent="0.25">
      <c r="B8" s="70"/>
      <c r="C8" s="4"/>
      <c r="D8" s="3"/>
      <c r="E8" s="3"/>
      <c r="F8" s="3"/>
      <c r="G8" s="70"/>
      <c r="H8" s="159"/>
      <c r="I8" s="3"/>
      <c r="J8" s="3"/>
      <c r="K8" s="3"/>
      <c r="L8" s="4"/>
      <c r="M8" s="4"/>
      <c r="O8" s="11" t="s">
        <v>179</v>
      </c>
      <c r="P8" s="33"/>
      <c r="Q8" s="2">
        <f>K29+M29-F29+Q2*Q4</f>
        <v>-81.449999999999818</v>
      </c>
      <c r="U8" t="s">
        <v>1014</v>
      </c>
    </row>
    <row r="9" spans="1:21" x14ac:dyDescent="0.25">
      <c r="B9" s="70"/>
      <c r="C9" s="4"/>
      <c r="D9" s="3"/>
      <c r="E9" s="3"/>
      <c r="F9" s="3"/>
      <c r="G9" s="70"/>
      <c r="H9" s="159"/>
      <c r="I9" s="3"/>
      <c r="J9" s="3"/>
      <c r="K9" s="3"/>
      <c r="L9" s="4"/>
      <c r="M9" s="4"/>
      <c r="O9" s="11" t="s">
        <v>204</v>
      </c>
      <c r="Q9" s="132">
        <f>IF(Q2=0, 0, Q8/Q6)</f>
        <v>-2.3070059905680368E-2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4.5229190223536574E-3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13.337587006960558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126.46700000000001</v>
      </c>
    </row>
    <row r="20" spans="1:21" x14ac:dyDescent="0.25">
      <c r="B20" s="70"/>
      <c r="C20" s="4"/>
      <c r="D20" s="3"/>
      <c r="E20" s="3"/>
      <c r="F20" s="3"/>
      <c r="G20" s="70"/>
      <c r="H20" s="159"/>
      <c r="I20" s="3"/>
      <c r="J20" s="3"/>
      <c r="K20" s="3"/>
      <c r="L20" s="4"/>
      <c r="M20" s="4"/>
      <c r="O20" s="79">
        <v>1.0900000000000001</v>
      </c>
      <c r="P20" s="79">
        <f t="shared" ref="P20:P39" si="2">O20*$Q$4</f>
        <v>125.3173</v>
      </c>
      <c r="T20" s="1">
        <v>43279</v>
      </c>
      <c r="U20" t="s">
        <v>1116</v>
      </c>
    </row>
    <row r="21" spans="1:21" x14ac:dyDescent="0.25">
      <c r="B21" s="70"/>
      <c r="C21" s="4"/>
      <c r="D21" s="3"/>
      <c r="E21" s="3"/>
      <c r="F21" s="3"/>
      <c r="G21" s="4"/>
      <c r="H21" s="4"/>
      <c r="I21" s="3"/>
      <c r="J21" s="3"/>
      <c r="K21" s="3"/>
      <c r="L21" s="4"/>
      <c r="M21" s="4"/>
      <c r="O21" s="79">
        <v>1.08</v>
      </c>
      <c r="P21" s="79">
        <f t="shared" si="2"/>
        <v>124.16760000000001</v>
      </c>
    </row>
    <row r="22" spans="1:21" x14ac:dyDescent="0.25">
      <c r="B22" s="70"/>
      <c r="C22" s="4"/>
      <c r="D22" s="3"/>
      <c r="E22" s="3"/>
      <c r="F22" s="3"/>
      <c r="G22" s="4"/>
      <c r="H22" s="4"/>
      <c r="I22" s="3"/>
      <c r="J22" s="3"/>
      <c r="K22" s="3"/>
      <c r="L22" s="4"/>
      <c r="M22" s="4"/>
      <c r="O22" s="79">
        <v>1.07</v>
      </c>
      <c r="P22" s="79">
        <f t="shared" si="2"/>
        <v>123.01790000000001</v>
      </c>
    </row>
    <row r="23" spans="1:21" x14ac:dyDescent="0.25">
      <c r="B23" s="70"/>
      <c r="C23" s="4"/>
      <c r="D23" s="3"/>
      <c r="E23" s="3"/>
      <c r="F23" s="3"/>
      <c r="G23" s="4"/>
      <c r="H23" s="4"/>
      <c r="I23" s="3"/>
      <c r="J23" s="3"/>
      <c r="K23" s="3"/>
      <c r="L23" s="4"/>
      <c r="M23" s="4"/>
      <c r="O23" s="79">
        <v>1.06</v>
      </c>
      <c r="P23" s="79">
        <f t="shared" si="2"/>
        <v>121.8682</v>
      </c>
    </row>
    <row r="24" spans="1:21" x14ac:dyDescent="0.25">
      <c r="B24" s="70"/>
      <c r="C24" s="4"/>
      <c r="D24" s="3"/>
      <c r="E24" s="3"/>
      <c r="F24" s="3"/>
      <c r="G24" s="4"/>
      <c r="H24" s="4"/>
      <c r="I24" s="3"/>
      <c r="J24" s="3"/>
      <c r="K24" s="3"/>
      <c r="L24" s="4"/>
      <c r="M24" s="4"/>
      <c r="O24" s="79">
        <v>1.05</v>
      </c>
      <c r="P24" s="79">
        <f t="shared" si="2"/>
        <v>120.71850000000001</v>
      </c>
    </row>
    <row r="25" spans="1:21" x14ac:dyDescent="0.25">
      <c r="O25" s="79">
        <v>1.04</v>
      </c>
      <c r="P25" s="79">
        <f t="shared" si="2"/>
        <v>119.5688</v>
      </c>
      <c r="T25" s="154">
        <v>43305</v>
      </c>
      <c r="U25" t="s">
        <v>1147</v>
      </c>
    </row>
    <row r="26" spans="1:21" x14ac:dyDescent="0.25">
      <c r="O26" s="79">
        <v>1.03</v>
      </c>
      <c r="P26" s="79">
        <f t="shared" si="2"/>
        <v>118.4191</v>
      </c>
      <c r="T26" s="65"/>
    </row>
    <row r="27" spans="1:21" x14ac:dyDescent="0.25">
      <c r="O27" s="79">
        <v>1.02</v>
      </c>
      <c r="P27" s="79">
        <f t="shared" si="2"/>
        <v>117.2694</v>
      </c>
      <c r="T27" s="154">
        <v>43313</v>
      </c>
      <c r="U27" t="s">
        <v>1146</v>
      </c>
    </row>
    <row r="28" spans="1:21" x14ac:dyDescent="0.25">
      <c r="O28" s="79">
        <v>1.01</v>
      </c>
      <c r="P28" s="79">
        <f t="shared" si="2"/>
        <v>116.11969999999999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114.97</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113.8203</v>
      </c>
    </row>
    <row r="31" spans="1:21" x14ac:dyDescent="0.25">
      <c r="O31" s="79">
        <v>0.98</v>
      </c>
      <c r="P31" s="79">
        <f t="shared" si="2"/>
        <v>112.67059999999999</v>
      </c>
      <c r="T31" s="1">
        <v>43474</v>
      </c>
      <c r="U31" t="s">
        <v>1348</v>
      </c>
    </row>
    <row r="32" spans="1:21" x14ac:dyDescent="0.25">
      <c r="O32" s="79">
        <v>0.97</v>
      </c>
      <c r="P32" s="79">
        <f t="shared" si="2"/>
        <v>111.5209</v>
      </c>
    </row>
    <row r="33" spans="1:17" x14ac:dyDescent="0.25">
      <c r="O33" s="79">
        <v>0.96</v>
      </c>
      <c r="P33" s="79">
        <f t="shared" si="2"/>
        <v>110.3712</v>
      </c>
    </row>
    <row r="34" spans="1:17" x14ac:dyDescent="0.25">
      <c r="O34" s="79">
        <v>0.95</v>
      </c>
      <c r="P34" s="79">
        <f t="shared" si="2"/>
        <v>109.22149999999999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108.0718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106.9221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105.7724</v>
      </c>
    </row>
    <row r="38" spans="1:17" x14ac:dyDescent="0.25">
      <c r="A38" s="4"/>
      <c r="B38" s="162"/>
      <c r="C38" s="10"/>
      <c r="D38" s="39"/>
      <c r="E38" s="39"/>
      <c r="F38" s="39"/>
      <c r="G38" s="39"/>
      <c r="H38" s="177"/>
      <c r="I38" s="39"/>
      <c r="J38" s="39"/>
      <c r="K38" s="39"/>
      <c r="L38" s="39"/>
      <c r="O38" s="79">
        <v>0.91</v>
      </c>
      <c r="P38" s="79">
        <f t="shared" si="2"/>
        <v>104.62270000000001</v>
      </c>
    </row>
    <row r="39" spans="1:17" x14ac:dyDescent="0.25">
      <c r="A39" s="4"/>
      <c r="B39" s="162"/>
      <c r="C39" s="10"/>
      <c r="D39" s="39"/>
      <c r="E39" s="39"/>
      <c r="F39" s="39"/>
      <c r="G39" s="39"/>
      <c r="H39" s="177"/>
      <c r="I39" s="39"/>
      <c r="J39" s="39"/>
      <c r="K39" s="39"/>
      <c r="L39" s="39"/>
      <c r="O39" s="79">
        <v>0.9</v>
      </c>
      <c r="P39" s="79">
        <f t="shared" si="2"/>
        <v>103.473</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6" priority="175">
      <formula>F7&gt;0</formula>
    </cfRule>
    <cfRule type="expression" dxfId="3845" priority="176">
      <formula>F7&lt;0</formula>
    </cfRule>
  </conditionalFormatting>
  <conditionalFormatting sqref="Q8">
    <cfRule type="expression" dxfId="3844" priority="173">
      <formula>Q8&gt;0</formula>
    </cfRule>
    <cfRule type="expression" dxfId="3843" priority="174">
      <formula>Q8&lt;0</formula>
    </cfRule>
  </conditionalFormatting>
  <conditionalFormatting sqref="Q10">
    <cfRule type="expression" dxfId="3842" priority="167">
      <formula>Q10&gt;0</formula>
    </cfRule>
    <cfRule type="expression" dxfId="3841" priority="168">
      <formula>Q10&lt;0</formula>
    </cfRule>
  </conditionalFormatting>
  <conditionalFormatting sqref="F75:F76">
    <cfRule type="expression" dxfId="3840" priority="159">
      <formula>F75&gt;0</formula>
    </cfRule>
    <cfRule type="expression" dxfId="3839" priority="160">
      <formula>F75&lt;0</formula>
    </cfRule>
  </conditionalFormatting>
  <conditionalFormatting sqref="H75:H76">
    <cfRule type="expression" dxfId="3838" priority="157">
      <formula>H75&gt;0</formula>
    </cfRule>
    <cfRule type="expression" dxfId="3837" priority="158">
      <formula>H75&lt;0</formula>
    </cfRule>
  </conditionalFormatting>
  <conditionalFormatting sqref="J75:J76">
    <cfRule type="expression" dxfId="3836" priority="155">
      <formula>J75&gt;0</formula>
    </cfRule>
    <cfRule type="expression" dxfId="3835" priority="156">
      <formula>J75&lt;0</formula>
    </cfRule>
  </conditionalFormatting>
  <conditionalFormatting sqref="K75:K76">
    <cfRule type="expression" dxfId="3834" priority="153">
      <formula>K75&gt;0</formula>
    </cfRule>
    <cfRule type="expression" dxfId="3833" priority="154">
      <formula>K75&lt;0</formula>
    </cfRule>
  </conditionalFormatting>
  <conditionalFormatting sqref="L75:L76">
    <cfRule type="expression" dxfId="3832" priority="151">
      <formula>L75&gt;0</formula>
    </cfRule>
    <cfRule type="expression" dxfId="3831" priority="152">
      <formula>L75&lt;0</formula>
    </cfRule>
  </conditionalFormatting>
  <conditionalFormatting sqref="F39 H39">
    <cfRule type="expression" dxfId="3830" priority="113">
      <formula>F39&gt;0</formula>
    </cfRule>
    <cfRule type="expression" dxfId="3829" priority="114">
      <formula>F39&lt;0</formula>
    </cfRule>
  </conditionalFormatting>
  <conditionalFormatting sqref="F38 H38">
    <cfRule type="expression" dxfId="3828" priority="111">
      <formula>F38&gt;0</formula>
    </cfRule>
    <cfRule type="expression" dxfId="3827" priority="112">
      <formula>F38&lt;0</formula>
    </cfRule>
  </conditionalFormatting>
  <conditionalFormatting sqref="H36:H37">
    <cfRule type="expression" dxfId="3826" priority="109">
      <formula>H36&gt;0</formula>
    </cfRule>
    <cfRule type="expression" dxfId="3825" priority="110">
      <formula>H36&lt;0</formula>
    </cfRule>
  </conditionalFormatting>
  <conditionalFormatting sqref="M44">
    <cfRule type="expression" dxfId="3824" priority="107">
      <formula>M44&gt;0</formula>
    </cfRule>
    <cfRule type="expression" dxfId="3823" priority="108">
      <formula>M44&lt;0</formula>
    </cfRule>
  </conditionalFormatting>
  <conditionalFormatting sqref="J36:J37">
    <cfRule type="expression" dxfId="3822" priority="77">
      <formula>J36&gt;0</formula>
    </cfRule>
    <cfRule type="expression" dxfId="3821" priority="78">
      <formula>J36&lt;0</formula>
    </cfRule>
  </conditionalFormatting>
  <conditionalFormatting sqref="F111:F113 H111:H113 H120 F120 F146:F148 H146:H148">
    <cfRule type="expression" dxfId="3820" priority="75">
      <formula>F111&gt;0</formula>
    </cfRule>
    <cfRule type="expression" dxfId="3819" priority="76">
      <formula>F111&lt;0</formula>
    </cfRule>
  </conditionalFormatting>
  <conditionalFormatting sqref="F87:F107">
    <cfRule type="expression" dxfId="3818" priority="73">
      <formula>F87&gt;0</formula>
    </cfRule>
    <cfRule type="expression" dxfId="3817" priority="74">
      <formula>F87&lt;0</formula>
    </cfRule>
  </conditionalFormatting>
  <conditionalFormatting sqref="H87:H107">
    <cfRule type="expression" dxfId="3816" priority="71">
      <formula>H87&gt;0</formula>
    </cfRule>
    <cfRule type="expression" dxfId="3815" priority="72">
      <formula>H87&lt;0</formula>
    </cfRule>
  </conditionalFormatting>
  <conditionalFormatting sqref="K78:K88 K90:K91">
    <cfRule type="expression" dxfId="3814" priority="69">
      <formula>K78&gt;0</formula>
    </cfRule>
    <cfRule type="expression" dxfId="3813" priority="70">
      <formula>K78&lt;0</formula>
    </cfRule>
  </conditionalFormatting>
  <conditionalFormatting sqref="L78">
    <cfRule type="expression" dxfId="3812" priority="67">
      <formula>L78&gt;0</formula>
    </cfRule>
    <cfRule type="expression" dxfId="3811" priority="68">
      <formula>L78&lt;0</formula>
    </cfRule>
  </conditionalFormatting>
  <conditionalFormatting sqref="F78:F86">
    <cfRule type="expression" dxfId="3810" priority="65">
      <formula>F78&gt;0</formula>
    </cfRule>
    <cfRule type="expression" dxfId="3809" priority="66">
      <formula>F78&lt;0</formula>
    </cfRule>
  </conditionalFormatting>
  <conditionalFormatting sqref="H78:H86">
    <cfRule type="expression" dxfId="3808" priority="63">
      <formula>H78&gt;0</formula>
    </cfRule>
    <cfRule type="expression" dxfId="3807" priority="64">
      <formula>H78&lt;0</formula>
    </cfRule>
  </conditionalFormatting>
  <conditionalFormatting sqref="F108:F110">
    <cfRule type="expression" dxfId="3806" priority="61">
      <formula>F108&gt;0</formula>
    </cfRule>
    <cfRule type="expression" dxfId="3805" priority="62">
      <formula>F108&lt;0</formula>
    </cfRule>
  </conditionalFormatting>
  <conditionalFormatting sqref="H108:H110">
    <cfRule type="expression" dxfId="3804" priority="59">
      <formula>H108&gt;0</formula>
    </cfRule>
    <cfRule type="expression" dxfId="3803" priority="60">
      <formula>H108&lt;0</formula>
    </cfRule>
  </conditionalFormatting>
  <conditionalFormatting sqref="H114:H116 F114:F116">
    <cfRule type="expression" dxfId="3802" priority="57">
      <formula>F114&gt;0</formula>
    </cfRule>
    <cfRule type="expression" dxfId="3801" priority="58">
      <formula>F114&lt;0</formula>
    </cfRule>
  </conditionalFormatting>
  <conditionalFormatting sqref="H117:H119 F117:F119">
    <cfRule type="expression" dxfId="3800" priority="55">
      <formula>F117&gt;0</formula>
    </cfRule>
    <cfRule type="expression" dxfId="3799" priority="56">
      <formula>F117&lt;0</formula>
    </cfRule>
  </conditionalFormatting>
  <conditionalFormatting sqref="F125:F127 H125:H127">
    <cfRule type="expression" dxfId="3798" priority="53">
      <formula>F125&gt;0</formula>
    </cfRule>
    <cfRule type="expression" dxfId="3797" priority="54">
      <formula>F125&lt;0</formula>
    </cfRule>
  </conditionalFormatting>
  <conditionalFormatting sqref="F124 H124">
    <cfRule type="expression" dxfId="3796" priority="51">
      <formula>F124&gt;0</formula>
    </cfRule>
    <cfRule type="expression" dxfId="3795" priority="52">
      <formula>F124&lt;0</formula>
    </cfRule>
  </conditionalFormatting>
  <conditionalFormatting sqref="F121:F123 H121:H123">
    <cfRule type="expression" dxfId="3794" priority="49">
      <formula>F121&gt;0</formula>
    </cfRule>
    <cfRule type="expression" dxfId="3793" priority="50">
      <formula>F121&lt;0</formula>
    </cfRule>
  </conditionalFormatting>
  <conditionalFormatting sqref="F134:F136 H134:H136">
    <cfRule type="expression" dxfId="3792" priority="47">
      <formula>F134&gt;0</formula>
    </cfRule>
    <cfRule type="expression" dxfId="3791" priority="48">
      <formula>F134&lt;0</formula>
    </cfRule>
  </conditionalFormatting>
  <conditionalFormatting sqref="H129:H131 F129:F133">
    <cfRule type="expression" dxfId="3790" priority="45">
      <formula>F129&gt;0</formula>
    </cfRule>
    <cfRule type="expression" dxfId="3789" priority="46">
      <formula>F129&lt;0</formula>
    </cfRule>
  </conditionalFormatting>
  <conditionalFormatting sqref="F128 H128">
    <cfRule type="expression" dxfId="3788" priority="43">
      <formula>F128&gt;0</formula>
    </cfRule>
    <cfRule type="expression" dxfId="3787" priority="44">
      <formula>F128&lt;0</formula>
    </cfRule>
  </conditionalFormatting>
  <conditionalFormatting sqref="H132:H133">
    <cfRule type="expression" dxfId="3786" priority="41">
      <formula>H132&gt;0</formula>
    </cfRule>
    <cfRule type="expression" dxfId="3785" priority="42">
      <formula>H132&lt;0</formula>
    </cfRule>
  </conditionalFormatting>
  <conditionalFormatting sqref="H139:H141 F139:F142">
    <cfRule type="expression" dxfId="3784" priority="39">
      <formula>F139&gt;0</formula>
    </cfRule>
    <cfRule type="expression" dxfId="3783" priority="40">
      <formula>F139&lt;0</formula>
    </cfRule>
  </conditionalFormatting>
  <conditionalFormatting sqref="F137:F138 H137:H138">
    <cfRule type="expression" dxfId="3782" priority="37">
      <formula>F137&gt;0</formula>
    </cfRule>
    <cfRule type="expression" dxfId="3781" priority="38">
      <formula>F137&lt;0</formula>
    </cfRule>
  </conditionalFormatting>
  <conditionalFormatting sqref="F145 H145">
    <cfRule type="expression" dxfId="3780" priority="35">
      <formula>F145&gt;0</formula>
    </cfRule>
    <cfRule type="expression" dxfId="3779" priority="36">
      <formula>F145&lt;0</formula>
    </cfRule>
  </conditionalFormatting>
  <conditionalFormatting sqref="F143:F144 H143:H144">
    <cfRule type="expression" dxfId="3778" priority="33">
      <formula>F143&gt;0</formula>
    </cfRule>
    <cfRule type="expression" dxfId="3777" priority="34">
      <formula>F143&lt;0</formula>
    </cfRule>
  </conditionalFormatting>
  <conditionalFormatting sqref="H142">
    <cfRule type="expression" dxfId="3776" priority="31">
      <formula>H142&gt;0</formula>
    </cfRule>
    <cfRule type="expression" dxfId="3775" priority="32">
      <formula>H142&lt;0</formula>
    </cfRule>
  </conditionalFormatting>
  <conditionalFormatting sqref="J111:J113 J120">
    <cfRule type="expression" dxfId="3774" priority="29">
      <formula>J111&gt;0</formula>
    </cfRule>
    <cfRule type="expression" dxfId="3773" priority="30">
      <formula>J111&lt;0</formula>
    </cfRule>
  </conditionalFormatting>
  <conditionalFormatting sqref="J87:J107">
    <cfRule type="expression" dxfId="3772" priority="27">
      <formula>J87&gt;0</formula>
    </cfRule>
    <cfRule type="expression" dxfId="3771" priority="28">
      <formula>J87&lt;0</formula>
    </cfRule>
  </conditionalFormatting>
  <conditionalFormatting sqref="J78:J86">
    <cfRule type="expression" dxfId="3770" priority="25">
      <formula>J78&gt;0</formula>
    </cfRule>
    <cfRule type="expression" dxfId="3769" priority="26">
      <formula>J78&lt;0</formula>
    </cfRule>
  </conditionalFormatting>
  <conditionalFormatting sqref="J108:J110">
    <cfRule type="expression" dxfId="3768" priority="23">
      <formula>J108&gt;0</formula>
    </cfRule>
    <cfRule type="expression" dxfId="3767" priority="24">
      <formula>J108&lt;0</formula>
    </cfRule>
  </conditionalFormatting>
  <conditionalFormatting sqref="J114:J116">
    <cfRule type="expression" dxfId="3766" priority="21">
      <formula>J114&gt;0</formula>
    </cfRule>
    <cfRule type="expression" dxfId="3765" priority="22">
      <formula>J114&lt;0</formula>
    </cfRule>
  </conditionalFormatting>
  <conditionalFormatting sqref="J117:J119">
    <cfRule type="expression" dxfId="3764" priority="19">
      <formula>J117&gt;0</formula>
    </cfRule>
    <cfRule type="expression" dxfId="3763" priority="20">
      <formula>J117&lt;0</formula>
    </cfRule>
  </conditionalFormatting>
  <conditionalFormatting sqref="J125:J127">
    <cfRule type="expression" dxfId="3762" priority="17">
      <formula>J125&gt;0</formula>
    </cfRule>
    <cfRule type="expression" dxfId="3761" priority="18">
      <formula>J125&lt;0</formula>
    </cfRule>
  </conditionalFormatting>
  <conditionalFormatting sqref="J124">
    <cfRule type="expression" dxfId="3760" priority="15">
      <formula>J124&gt;0</formula>
    </cfRule>
    <cfRule type="expression" dxfId="3759" priority="16">
      <formula>J124&lt;0</formula>
    </cfRule>
  </conditionalFormatting>
  <conditionalFormatting sqref="J121:J123">
    <cfRule type="expression" dxfId="3758" priority="13">
      <formula>J121&gt;0</formula>
    </cfRule>
    <cfRule type="expression" dxfId="3757" priority="14">
      <formula>J121&lt;0</formula>
    </cfRule>
  </conditionalFormatting>
  <conditionalFormatting sqref="J134:J136">
    <cfRule type="expression" dxfId="3756" priority="11">
      <formula>J134&gt;0</formula>
    </cfRule>
    <cfRule type="expression" dxfId="3755" priority="12">
      <formula>J134&lt;0</formula>
    </cfRule>
  </conditionalFormatting>
  <conditionalFormatting sqref="J129:J133">
    <cfRule type="expression" dxfId="3754" priority="9">
      <formula>J129&gt;0</formula>
    </cfRule>
    <cfRule type="expression" dxfId="3753" priority="10">
      <formula>J129&lt;0</formula>
    </cfRule>
  </conditionalFormatting>
  <conditionalFormatting sqref="J128">
    <cfRule type="expression" dxfId="3752" priority="7">
      <formula>J128&gt;0</formula>
    </cfRule>
    <cfRule type="expression" dxfId="3751" priority="8">
      <formula>J128&lt;0</formula>
    </cfRule>
  </conditionalFormatting>
  <conditionalFormatting sqref="J139:J141">
    <cfRule type="expression" dxfId="3750" priority="5">
      <formula>J139&gt;0</formula>
    </cfRule>
    <cfRule type="expression" dxfId="3749" priority="6">
      <formula>J139&lt;0</formula>
    </cfRule>
  </conditionalFormatting>
  <conditionalFormatting sqref="J137:J138">
    <cfRule type="expression" dxfId="3748" priority="3">
      <formula>J137&gt;0</formula>
    </cfRule>
    <cfRule type="expression" dxfId="3747" priority="4">
      <formula>J137&lt;0</formula>
    </cfRule>
  </conditionalFormatting>
  <conditionalFormatting sqref="J142">
    <cfRule type="expression" dxfId="3746" priority="1">
      <formula>J142&gt;0</formula>
    </cfRule>
    <cfRule type="expression" dxfId="374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4" priority="58">
      <formula>F19&gt;0</formula>
    </cfRule>
    <cfRule type="expression" dxfId="374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42" priority="47">
      <formula>H25&gt;0</formula>
    </cfRule>
    <cfRule type="expression" dxfId="3741" priority="48">
      <formula>H25&lt;0</formula>
    </cfRule>
  </conditionalFormatting>
  <conditionalFormatting sqref="M39">
    <cfRule type="expression" dxfId="3740" priority="45">
      <formula>M39&gt;0</formula>
    </cfRule>
    <cfRule type="expression" dxfId="3739" priority="46">
      <formula>M39&lt;0</formula>
    </cfRule>
  </conditionalFormatting>
  <conditionalFormatting sqref="F61:F67">
    <cfRule type="expression" dxfId="3738" priority="43">
      <formula>F61&gt;0</formula>
    </cfRule>
    <cfRule type="expression" dxfId="3737" priority="44">
      <formula>F61&lt;0</formula>
    </cfRule>
  </conditionalFormatting>
  <conditionalFormatting sqref="H61:H67">
    <cfRule type="expression" dxfId="3736" priority="41">
      <formula>H61&gt;0</formula>
    </cfRule>
    <cfRule type="expression" dxfId="3735" priority="42">
      <formula>H61&lt;0</formula>
    </cfRule>
  </conditionalFormatting>
  <conditionalFormatting sqref="F21:F24">
    <cfRule type="expression" dxfId="3734" priority="39">
      <formula>F21&gt;0</formula>
    </cfRule>
    <cfRule type="expression" dxfId="3733" priority="40">
      <formula>F21&lt;0</formula>
    </cfRule>
  </conditionalFormatting>
  <conditionalFormatting sqref="H21:H24">
    <cfRule type="expression" dxfId="3732" priority="37">
      <formula>H21&gt;0</formula>
    </cfRule>
    <cfRule type="expression" dxfId="3731" priority="38">
      <formula>H21&lt;0</formula>
    </cfRule>
  </conditionalFormatting>
  <conditionalFormatting sqref="I25:I28">
    <cfRule type="expression" dxfId="3730" priority="31">
      <formula>I25&gt;0</formula>
    </cfRule>
    <cfRule type="expression" dxfId="3729" priority="32">
      <formula>I25&lt;0</formula>
    </cfRule>
  </conditionalFormatting>
  <conditionalFormatting sqref="I21:I24">
    <cfRule type="expression" dxfId="3728" priority="29">
      <formula>I21&gt;0</formula>
    </cfRule>
    <cfRule type="expression" dxfId="3727" priority="30">
      <formula>I21&lt;0</formula>
    </cfRule>
  </conditionalFormatting>
  <conditionalFormatting sqref="H29">
    <cfRule type="expression" dxfId="3726" priority="27">
      <formula>H29&gt;0</formula>
    </cfRule>
    <cfRule type="expression" dxfId="3725" priority="28">
      <formula>H29&lt;0</formula>
    </cfRule>
  </conditionalFormatting>
  <conditionalFormatting sqref="H30">
    <cfRule type="expression" dxfId="3724" priority="25">
      <formula>H30&gt;0</formula>
    </cfRule>
    <cfRule type="expression" dxfId="3723" priority="26">
      <formula>H30&lt;0</formula>
    </cfRule>
  </conditionalFormatting>
  <conditionalFormatting sqref="H31">
    <cfRule type="expression" dxfId="3722" priority="23">
      <formula>H31&gt;0</formula>
    </cfRule>
    <cfRule type="expression" dxfId="3721" priority="24">
      <formula>H31&lt;0</formula>
    </cfRule>
  </conditionalFormatting>
  <conditionalFormatting sqref="Q7">
    <cfRule type="expression" dxfId="3720" priority="21">
      <formula>Q7&gt;0</formula>
    </cfRule>
    <cfRule type="expression" dxfId="3719" priority="22">
      <formula>Q7&lt;0</formula>
    </cfRule>
  </conditionalFormatting>
  <conditionalFormatting sqref="Q8">
    <cfRule type="expression" dxfId="3718" priority="19">
      <formula>Q8&gt;0</formula>
    </cfRule>
    <cfRule type="expression" dxfId="3717" priority="20">
      <formula>Q8&lt;0</formula>
    </cfRule>
  </conditionalFormatting>
  <conditionalFormatting sqref="F73:F82">
    <cfRule type="expression" dxfId="3716" priority="17">
      <formula>F73&gt;0</formula>
    </cfRule>
    <cfRule type="expression" dxfId="3715" priority="18">
      <formula>F73&lt;0</formula>
    </cfRule>
  </conditionalFormatting>
  <conditionalFormatting sqref="H73:H76">
    <cfRule type="expression" dxfId="3714" priority="15">
      <formula>H73&gt;0</formula>
    </cfRule>
    <cfRule type="expression" dxfId="3713" priority="16">
      <formula>H73&lt;0</formula>
    </cfRule>
  </conditionalFormatting>
  <conditionalFormatting sqref="F69:F72">
    <cfRule type="expression" dxfId="3712" priority="13">
      <formula>F69&gt;0</formula>
    </cfRule>
    <cfRule type="expression" dxfId="3711" priority="14">
      <formula>F69&lt;0</formula>
    </cfRule>
  </conditionalFormatting>
  <conditionalFormatting sqref="H69:H72">
    <cfRule type="expression" dxfId="3710" priority="11">
      <formula>H69&gt;0</formula>
    </cfRule>
    <cfRule type="expression" dxfId="3709" priority="12">
      <formula>H69&lt;0</formula>
    </cfRule>
  </conditionalFormatting>
  <conditionalFormatting sqref="I73:I76">
    <cfRule type="expression" dxfId="3708" priority="9">
      <formula>I73&gt;0</formula>
    </cfRule>
    <cfRule type="expression" dxfId="3707" priority="10">
      <formula>I73&lt;0</formula>
    </cfRule>
  </conditionalFormatting>
  <conditionalFormatting sqref="I69:I72">
    <cfRule type="expression" dxfId="3706" priority="7">
      <formula>I69&gt;0</formula>
    </cfRule>
    <cfRule type="expression" dxfId="3705" priority="8">
      <formula>I69&lt;0</formula>
    </cfRule>
  </conditionalFormatting>
  <conditionalFormatting sqref="H77">
    <cfRule type="expression" dxfId="3704" priority="5">
      <formula>H77&gt;0</formula>
    </cfRule>
    <cfRule type="expression" dxfId="3703" priority="6">
      <formula>H77&lt;0</formula>
    </cfRule>
  </conditionalFormatting>
  <conditionalFormatting sqref="H78">
    <cfRule type="expression" dxfId="3702" priority="3">
      <formula>H78&gt;0</formula>
    </cfRule>
    <cfRule type="expression" dxfId="3701" priority="4">
      <formula>H78&lt;0</formula>
    </cfRule>
  </conditionalFormatting>
  <conditionalFormatting sqref="H79">
    <cfRule type="expression" dxfId="3700" priority="1">
      <formula>H79&gt;0</formula>
    </cfRule>
    <cfRule type="expression" dxfId="369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26.94</v>
      </c>
      <c r="R4" s="420">
        <v>5.9999999999999995E-4</v>
      </c>
      <c r="T4" s="1"/>
    </row>
    <row r="5" spans="1:21" x14ac:dyDescent="0.25">
      <c r="B5" s="70"/>
      <c r="C5" s="4"/>
      <c r="D5" s="3"/>
      <c r="E5" s="3"/>
      <c r="F5" s="3"/>
      <c r="G5" s="70"/>
      <c r="H5" s="159"/>
      <c r="I5" s="3"/>
      <c r="J5" s="3"/>
      <c r="K5" s="3"/>
      <c r="L5" s="70"/>
      <c r="M5" s="4"/>
      <c r="O5" s="11" t="s">
        <v>67</v>
      </c>
      <c r="Q5" s="3">
        <f>Q4*Q2</f>
        <v>3556.0800000000004</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-370.94999999999982</v>
      </c>
      <c r="R7">
        <v>66</v>
      </c>
    </row>
    <row r="8" spans="1:21" x14ac:dyDescent="0.25">
      <c r="B8" s="70"/>
      <c r="C8" s="4"/>
      <c r="D8" s="3"/>
      <c r="E8" s="3"/>
      <c r="F8" s="3"/>
      <c r="G8" s="70"/>
      <c r="H8" s="159"/>
      <c r="I8" s="3"/>
      <c r="J8" s="3"/>
      <c r="K8" s="3"/>
      <c r="L8" s="4"/>
      <c r="M8" s="4"/>
      <c r="O8" s="11" t="s">
        <v>179</v>
      </c>
      <c r="P8" s="33"/>
      <c r="Q8" s="2">
        <f>K18+M18-F18+Q2*Q4</f>
        <v>-370.94999999999982</v>
      </c>
      <c r="T8" s="1"/>
      <c r="U8" s="736"/>
    </row>
    <row r="9" spans="1:21" x14ac:dyDescent="0.25">
      <c r="B9" s="70"/>
      <c r="C9" s="4"/>
      <c r="D9" s="3"/>
      <c r="E9" s="3"/>
      <c r="F9" s="3"/>
      <c r="G9" s="4"/>
      <c r="H9" s="159"/>
      <c r="I9" s="3"/>
      <c r="J9" s="3"/>
      <c r="K9" s="3"/>
      <c r="L9" s="4"/>
      <c r="M9" s="4"/>
      <c r="O9" s="11" t="s">
        <v>204</v>
      </c>
      <c r="Q9" s="132">
        <f>IF(Q2=0, 0, Q8/Q6)</f>
        <v>-9.4460699307109916E-2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1.9302152932442463E-2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29.634000000000004</v>
      </c>
    </row>
    <row r="20" spans="1:20" x14ac:dyDescent="0.25">
      <c r="O20" s="79">
        <v>1.0900000000000001</v>
      </c>
      <c r="P20" s="79">
        <f t="shared" ref="P20:P39" si="0">O20*$Q$4</f>
        <v>29.364600000000003</v>
      </c>
    </row>
    <row r="21" spans="1:20" x14ac:dyDescent="0.25">
      <c r="O21" s="79">
        <v>1.08</v>
      </c>
      <c r="P21" s="79">
        <f t="shared" si="0"/>
        <v>29.095200000000002</v>
      </c>
      <c r="T21" s="1"/>
    </row>
    <row r="22" spans="1:20" x14ac:dyDescent="0.25">
      <c r="O22" s="79">
        <v>1.07</v>
      </c>
      <c r="P22" s="79">
        <f t="shared" si="0"/>
        <v>28.825800000000005</v>
      </c>
    </row>
    <row r="23" spans="1:20" x14ac:dyDescent="0.25">
      <c r="O23" s="79">
        <v>1.06</v>
      </c>
      <c r="P23" s="79">
        <f t="shared" si="0"/>
        <v>28.556400000000004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28.287000000000003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28.017600000000002</v>
      </c>
    </row>
    <row r="26" spans="1:20" x14ac:dyDescent="0.25">
      <c r="B26" s="162">
        <v>43676</v>
      </c>
      <c r="C26" s="10">
        <v>66</v>
      </c>
      <c r="D26" s="39">
        <v>31.63</v>
      </c>
      <c r="E26" s="39">
        <v>29.13</v>
      </c>
      <c r="F26" s="39">
        <f>(E26-D26)*C26</f>
        <v>-165</v>
      </c>
      <c r="G26" s="39"/>
      <c r="H26" s="177"/>
      <c r="I26" s="39"/>
      <c r="J26" s="39"/>
      <c r="K26" s="39"/>
      <c r="L26" s="39"/>
      <c r="O26" s="79">
        <v>1.03</v>
      </c>
      <c r="P26" s="79">
        <f t="shared" si="0"/>
        <v>27.748200000000001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27.478800000000003</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27.209400000000002</v>
      </c>
      <c r="T28" s="154"/>
    </row>
    <row r="29" spans="1:20" x14ac:dyDescent="0.25">
      <c r="B29" s="162"/>
      <c r="C29" s="10"/>
      <c r="D29" s="39"/>
      <c r="E29" s="39"/>
      <c r="F29" s="39"/>
      <c r="G29" s="39"/>
      <c r="H29" s="177"/>
      <c r="I29" s="39"/>
      <c r="J29" s="39"/>
      <c r="K29" s="39"/>
      <c r="L29" s="39"/>
      <c r="O29" s="79">
        <v>1</v>
      </c>
      <c r="P29" s="79">
        <f t="shared" si="0"/>
        <v>26.94</v>
      </c>
      <c r="T29" s="154"/>
    </row>
    <row r="30" spans="1:20" x14ac:dyDescent="0.25">
      <c r="B30" s="162"/>
      <c r="C30" s="10"/>
      <c r="D30" s="39"/>
      <c r="E30" s="39"/>
      <c r="F30" s="39"/>
      <c r="G30" s="39"/>
      <c r="H30" s="177"/>
      <c r="I30" s="39"/>
      <c r="J30" s="39"/>
      <c r="K30" s="39"/>
      <c r="L30" s="39"/>
      <c r="O30" s="79">
        <v>0.99</v>
      </c>
      <c r="P30" s="79">
        <f t="shared" si="0"/>
        <v>26.6706</v>
      </c>
      <c r="T30" s="154"/>
    </row>
    <row r="31" spans="1:20" x14ac:dyDescent="0.25">
      <c r="B31" s="162"/>
      <c r="C31" s="10"/>
      <c r="D31" s="39"/>
      <c r="E31" s="39"/>
      <c r="F31" s="39"/>
      <c r="G31" s="39"/>
      <c r="H31" s="177"/>
      <c r="I31" s="39"/>
      <c r="J31" s="39"/>
      <c r="K31" s="39"/>
      <c r="L31" s="39"/>
      <c r="O31" s="79">
        <v>0.98</v>
      </c>
      <c r="P31" s="79">
        <f t="shared" si="0"/>
        <v>26.401199999999999</v>
      </c>
    </row>
    <row r="32" spans="1:20" x14ac:dyDescent="0.25">
      <c r="B32" s="162"/>
      <c r="C32" s="10"/>
      <c r="D32" s="39"/>
      <c r="E32" s="39"/>
      <c r="F32" s="39"/>
      <c r="G32" s="39"/>
      <c r="H32" s="177"/>
      <c r="I32" s="39"/>
      <c r="J32" s="39"/>
      <c r="K32" s="39"/>
      <c r="L32" s="39"/>
      <c r="O32" s="79">
        <v>0.97</v>
      </c>
      <c r="P32" s="79">
        <f t="shared" si="0"/>
        <v>26.131800000000002</v>
      </c>
    </row>
    <row r="33" spans="2:17" x14ac:dyDescent="0.25">
      <c r="B33" s="162"/>
      <c r="C33" s="10"/>
      <c r="D33" s="39"/>
      <c r="E33" s="39"/>
      <c r="F33" s="39"/>
      <c r="G33" s="39"/>
      <c r="H33" s="177"/>
      <c r="I33" s="39"/>
      <c r="J33" s="39"/>
      <c r="K33" s="39"/>
      <c r="L33" s="39"/>
      <c r="O33" s="79">
        <v>0.96</v>
      </c>
      <c r="P33" s="79">
        <f t="shared" si="0"/>
        <v>25.862400000000001</v>
      </c>
    </row>
    <row r="34" spans="2:17" x14ac:dyDescent="0.25">
      <c r="B34" s="162"/>
      <c r="C34" s="10"/>
      <c r="D34" s="39"/>
      <c r="E34" s="39"/>
      <c r="F34" s="39"/>
      <c r="G34" s="39"/>
      <c r="H34" s="177"/>
      <c r="I34" s="39"/>
      <c r="J34" s="39"/>
      <c r="K34" s="39"/>
      <c r="L34" s="39"/>
      <c r="O34" s="79">
        <v>0.95</v>
      </c>
      <c r="P34" s="79">
        <f t="shared" si="0"/>
        <v>25.593</v>
      </c>
    </row>
    <row r="35" spans="2:17" x14ac:dyDescent="0.25">
      <c r="B35" s="162"/>
      <c r="C35" s="10"/>
      <c r="D35" s="39"/>
      <c r="E35" s="39"/>
      <c r="F35" s="39"/>
      <c r="G35" s="39"/>
      <c r="H35" s="177"/>
      <c r="I35" s="39"/>
      <c r="J35" s="39"/>
      <c r="K35" s="39"/>
      <c r="L35" s="39"/>
      <c r="O35" s="79">
        <v>0.94</v>
      </c>
      <c r="P35" s="79">
        <f t="shared" si="0"/>
        <v>25.323599999999999</v>
      </c>
    </row>
    <row r="36" spans="2:17" x14ac:dyDescent="0.25">
      <c r="B36" s="162"/>
      <c r="C36" s="10"/>
      <c r="D36" s="39"/>
      <c r="E36" s="39"/>
      <c r="F36" s="39"/>
      <c r="G36" s="39"/>
      <c r="H36" s="177"/>
      <c r="I36" s="39"/>
      <c r="J36" s="39"/>
      <c r="K36" s="39"/>
      <c r="L36" s="39"/>
      <c r="O36" s="79">
        <v>0.93</v>
      </c>
      <c r="P36" s="79">
        <f t="shared" si="0"/>
        <v>25.054200000000002</v>
      </c>
    </row>
    <row r="37" spans="2:17" x14ac:dyDescent="0.25">
      <c r="B37" s="162"/>
      <c r="C37" s="10"/>
      <c r="D37" s="39"/>
      <c r="E37" s="39"/>
      <c r="F37" s="39"/>
      <c r="G37" s="39"/>
      <c r="H37" s="177"/>
      <c r="I37" s="39"/>
      <c r="J37" s="39"/>
      <c r="K37" s="39"/>
      <c r="L37" s="39"/>
      <c r="O37" s="79">
        <v>0.92</v>
      </c>
      <c r="P37" s="79">
        <f t="shared" si="0"/>
        <v>24.784800000000001</v>
      </c>
    </row>
    <row r="38" spans="2:17" x14ac:dyDescent="0.25">
      <c r="B38" s="162"/>
      <c r="C38" s="10"/>
      <c r="D38" s="39"/>
      <c r="E38" s="39"/>
      <c r="F38" s="39"/>
      <c r="G38" s="39"/>
      <c r="H38" s="177"/>
      <c r="I38" s="39"/>
      <c r="J38" s="39"/>
      <c r="K38" s="39"/>
      <c r="L38" s="39"/>
      <c r="O38" s="79">
        <v>0.91</v>
      </c>
      <c r="P38" s="79">
        <f t="shared" si="0"/>
        <v>24.515400000000003</v>
      </c>
    </row>
    <row r="39" spans="2:17" x14ac:dyDescent="0.25">
      <c r="B39" s="162"/>
      <c r="C39" s="10"/>
      <c r="D39" s="39"/>
      <c r="E39" s="39"/>
      <c r="F39" s="39"/>
      <c r="G39" s="39"/>
      <c r="H39" s="177"/>
      <c r="I39" s="39"/>
      <c r="J39" s="39"/>
      <c r="K39" s="39"/>
      <c r="L39" s="39"/>
      <c r="O39" s="79">
        <v>0.9</v>
      </c>
      <c r="P39" s="79">
        <f t="shared" si="0"/>
        <v>24.246000000000002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8" priority="33">
      <formula>Q7&gt;0</formula>
    </cfRule>
    <cfRule type="expression" dxfId="3697" priority="34">
      <formula>Q7&lt;0</formula>
    </cfRule>
  </conditionalFormatting>
  <conditionalFormatting sqref="Q8">
    <cfRule type="expression" dxfId="3696" priority="31">
      <formula>Q8&gt;0</formula>
    </cfRule>
    <cfRule type="expression" dxfId="3695" priority="32">
      <formula>Q8&lt;0</formula>
    </cfRule>
  </conditionalFormatting>
  <conditionalFormatting sqref="F34:F54 F58:F63">
    <cfRule type="expression" dxfId="3694" priority="29">
      <formula>F34&gt;0</formula>
    </cfRule>
    <cfRule type="expression" dxfId="3693" priority="30">
      <formula>F34&lt;0</formula>
    </cfRule>
  </conditionalFormatting>
  <conditionalFormatting sqref="H34:H54 H58:H63">
    <cfRule type="expression" dxfId="3692" priority="27">
      <formula>H34&gt;0</formula>
    </cfRule>
    <cfRule type="expression" dxfId="3691" priority="28">
      <formula>H34&lt;0</formula>
    </cfRule>
  </conditionalFormatting>
  <conditionalFormatting sqref="Q10">
    <cfRule type="expression" dxfId="3690" priority="25">
      <formula>Q10&gt;0</formula>
    </cfRule>
    <cfRule type="expression" dxfId="3689" priority="26">
      <formula>Q10&lt;0</formula>
    </cfRule>
  </conditionalFormatting>
  <conditionalFormatting sqref="J25:J38">
    <cfRule type="expression" dxfId="3688" priority="23">
      <formula>J25&gt;0</formula>
    </cfRule>
    <cfRule type="expression" dxfId="3687" priority="24">
      <formula>J25&lt;0</formula>
    </cfRule>
  </conditionalFormatting>
  <conditionalFormatting sqref="K25:K35 K37:K38">
    <cfRule type="expression" dxfId="3686" priority="21">
      <formula>K25&gt;0</formula>
    </cfRule>
    <cfRule type="expression" dxfId="3685" priority="22">
      <formula>K25&lt;0</formula>
    </cfRule>
  </conditionalFormatting>
  <conditionalFormatting sqref="F89:F110">
    <cfRule type="expression" dxfId="3684" priority="19">
      <formula>F89&gt;0</formula>
    </cfRule>
    <cfRule type="expression" dxfId="3683" priority="20">
      <formula>F89&lt;0</formula>
    </cfRule>
  </conditionalFormatting>
  <conditionalFormatting sqref="H89:H110">
    <cfRule type="expression" dxfId="3682" priority="17">
      <formula>H89&gt;0</formula>
    </cfRule>
    <cfRule type="expression" dxfId="3681" priority="18">
      <formula>H89&lt;0</formula>
    </cfRule>
  </conditionalFormatting>
  <conditionalFormatting sqref="J89:J102">
    <cfRule type="expression" dxfId="3680" priority="15">
      <formula>J89&gt;0</formula>
    </cfRule>
    <cfRule type="expression" dxfId="3679" priority="16">
      <formula>J89&lt;0</formula>
    </cfRule>
  </conditionalFormatting>
  <conditionalFormatting sqref="K89:K102">
    <cfRule type="expression" dxfId="3678" priority="13">
      <formula>K89&gt;0</formula>
    </cfRule>
    <cfRule type="expression" dxfId="3677" priority="14">
      <formula>K89&lt;0</formula>
    </cfRule>
  </conditionalFormatting>
  <conditionalFormatting sqref="L89:L102">
    <cfRule type="expression" dxfId="3676" priority="11">
      <formula>L89&gt;0</formula>
    </cfRule>
    <cfRule type="expression" dxfId="3675" priority="12">
      <formula>L89&lt;0</formula>
    </cfRule>
  </conditionalFormatting>
  <conditionalFormatting sqref="F25:F33">
    <cfRule type="expression" dxfId="3674" priority="9">
      <formula>F25&gt;0</formula>
    </cfRule>
    <cfRule type="expression" dxfId="3673" priority="10">
      <formula>F25&lt;0</formula>
    </cfRule>
  </conditionalFormatting>
  <conditionalFormatting sqref="H25:H33">
    <cfRule type="expression" dxfId="3672" priority="7">
      <formula>H25&gt;0</formula>
    </cfRule>
    <cfRule type="expression" dxfId="3671" priority="8">
      <formula>H25&lt;0</formula>
    </cfRule>
  </conditionalFormatting>
  <conditionalFormatting sqref="J54">
    <cfRule type="expression" dxfId="3670" priority="5">
      <formula>J54&gt;0</formula>
    </cfRule>
    <cfRule type="expression" dxfId="3669" priority="6">
      <formula>J54&lt;0</formula>
    </cfRule>
  </conditionalFormatting>
  <conditionalFormatting sqref="F55:F57">
    <cfRule type="expression" dxfId="3668" priority="3">
      <formula>F55&gt;0</formula>
    </cfRule>
    <cfRule type="expression" dxfId="3667" priority="4">
      <formula>F55&lt;0</formula>
    </cfRule>
  </conditionalFormatting>
  <conditionalFormatting sqref="H55:H57">
    <cfRule type="expression" dxfId="3666" priority="1">
      <formula>H55&gt;0</formula>
    </cfRule>
    <cfRule type="expression" dxfId="36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4" priority="11">
      <formula>Q8&gt;0</formula>
    </cfRule>
    <cfRule type="expression" dxfId="3663" priority="12">
      <formula>Q8&lt;0</formula>
    </cfRule>
  </conditionalFormatting>
  <conditionalFormatting sqref="Q7">
    <cfRule type="expression" dxfId="3662" priority="13">
      <formula>Q7&gt;0</formula>
    </cfRule>
    <cfRule type="expression" dxfId="3661" priority="14">
      <formula>Q7&lt;0</formula>
    </cfRule>
  </conditionalFormatting>
  <conditionalFormatting sqref="F22">
    <cfRule type="expression" dxfId="3660" priority="9">
      <formula>F22&gt;0</formula>
    </cfRule>
    <cfRule type="expression" dxfId="3659" priority="10">
      <formula>F22&lt;0</formula>
    </cfRule>
  </conditionalFormatting>
  <conditionalFormatting sqref="H22">
    <cfRule type="expression" dxfId="3658" priority="7">
      <formula>H22&gt;0</formula>
    </cfRule>
    <cfRule type="expression" dxfId="3657" priority="8">
      <formula>H22&lt;0</formula>
    </cfRule>
  </conditionalFormatting>
  <conditionalFormatting sqref="F59">
    <cfRule type="expression" dxfId="3656" priority="5">
      <formula>F59&gt;0</formula>
    </cfRule>
    <cfRule type="expression" dxfId="3655" priority="6">
      <formula>F59&lt;0</formula>
    </cfRule>
  </conditionalFormatting>
  <conditionalFormatting sqref="H59">
    <cfRule type="expression" dxfId="3654" priority="3">
      <formula>H59&gt;0</formula>
    </cfRule>
    <cfRule type="expression" dxfId="3653" priority="4">
      <formula>H59&lt;0</formula>
    </cfRule>
  </conditionalFormatting>
  <conditionalFormatting sqref="M30">
    <cfRule type="expression" dxfId="3652" priority="1">
      <formula>M30&gt;0</formula>
    </cfRule>
    <cfRule type="expression" dxfId="3651"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0" priority="32">
      <formula>F51&gt;0</formula>
    </cfRule>
    <cfRule type="expression" dxfId="3649" priority="33">
      <formula>F51&lt;0</formula>
    </cfRule>
  </conditionalFormatting>
  <conditionalFormatting sqref="Q7">
    <cfRule type="expression" dxfId="3648" priority="30">
      <formula>Q7&gt;0</formula>
    </cfRule>
    <cfRule type="expression" dxfId="3647" priority="31">
      <formula>Q7&lt;0</formula>
    </cfRule>
  </conditionalFormatting>
  <conditionalFormatting sqref="Q8">
    <cfRule type="expression" dxfId="3646" priority="28">
      <formula>Q8&gt;0</formula>
    </cfRule>
    <cfRule type="expression" dxfId="3645" priority="29">
      <formula>Q8&lt;0</formula>
    </cfRule>
  </conditionalFormatting>
  <conditionalFormatting sqref="F25:F44 F46:F50">
    <cfRule type="expression" dxfId="3644" priority="26">
      <formula>F25&gt;0</formula>
    </cfRule>
    <cfRule type="expression" dxfId="3643" priority="27">
      <formula>F25&lt;0</formula>
    </cfRule>
  </conditionalFormatting>
  <conditionalFormatting sqref="H25:H44 H46:H50">
    <cfRule type="expression" dxfId="3642" priority="24">
      <formula>H25&gt;0</formula>
    </cfRule>
    <cfRule type="expression" dxfId="3641" priority="25">
      <formula>H25&lt;0</formula>
    </cfRule>
  </conditionalFormatting>
  <conditionalFormatting sqref="F89:F110">
    <cfRule type="expression" dxfId="3640" priority="22">
      <formula>F89&gt;0</formula>
    </cfRule>
    <cfRule type="expression" dxfId="3639" priority="23">
      <formula>F89&lt;0</formula>
    </cfRule>
  </conditionalFormatting>
  <conditionalFormatting sqref="H89:H110">
    <cfRule type="expression" dxfId="3638" priority="20">
      <formula>H89&gt;0</formula>
    </cfRule>
    <cfRule type="expression" dxfId="3637" priority="21">
      <formula>H89&lt;0</formula>
    </cfRule>
  </conditionalFormatting>
  <conditionalFormatting sqref="Q10">
    <cfRule type="expression" dxfId="3636" priority="18">
      <formula>Q10&gt;0</formula>
    </cfRule>
    <cfRule type="expression" dxfId="3635" priority="19">
      <formula>Q10&lt;0</formula>
    </cfRule>
  </conditionalFormatting>
  <conditionalFormatting sqref="J25:J39">
    <cfRule type="expression" dxfId="3634" priority="16">
      <formula>J25&gt;0</formula>
    </cfRule>
    <cfRule type="expression" dxfId="3633" priority="17">
      <formula>J25&lt;0</formula>
    </cfRule>
  </conditionalFormatting>
  <conditionalFormatting sqref="K25:K38">
    <cfRule type="expression" dxfId="3632" priority="14">
      <formula>K25&gt;0</formula>
    </cfRule>
    <cfRule type="expression" dxfId="3631" priority="15">
      <formula>K25&lt;0</formula>
    </cfRule>
  </conditionalFormatting>
  <conditionalFormatting sqref="L25:L38">
    <cfRule type="expression" dxfId="3630" priority="12">
      <formula>L25&gt;0</formula>
    </cfRule>
    <cfRule type="expression" dxfId="362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8" priority="9">
      <formula>J40&gt;0</formula>
    </cfRule>
    <cfRule type="expression" dxfId="362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6" priority="7">
      <formula>F45&gt;0</formula>
    </cfRule>
    <cfRule type="expression" dxfId="3625" priority="8">
      <formula>F45&lt;0</formula>
    </cfRule>
  </conditionalFormatting>
  <conditionalFormatting sqref="H45">
    <cfRule type="expression" dxfId="3624" priority="5">
      <formula>H45&gt;0</formula>
    </cfRule>
    <cfRule type="expression" dxfId="3623" priority="6">
      <formula>H45&lt;0</formula>
    </cfRule>
  </conditionalFormatting>
  <conditionalFormatting sqref="J45">
    <cfRule type="expression" dxfId="3622" priority="3">
      <formula>J45&gt;0</formula>
    </cfRule>
    <cfRule type="expression" dxfId="3621" priority="4">
      <formula>J45&lt;0</formula>
    </cfRule>
  </conditionalFormatting>
  <conditionalFormatting sqref="J46">
    <cfRule type="expression" dxfId="3620" priority="1">
      <formula>J46&gt;0</formula>
    </cfRule>
    <cfRule type="expression" dxfId="361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8" priority="66">
      <formula>F22&gt;0</formula>
    </cfRule>
    <cfRule type="expression" dxfId="36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6" priority="53">
      <formula>F41&gt;0</formula>
    </cfRule>
    <cfRule type="expression" dxfId="3615" priority="54">
      <formula>F41&lt;0</formula>
    </cfRule>
  </conditionalFormatting>
  <conditionalFormatting sqref="F41">
    <cfRule type="expression" dxfId="3614" priority="57">
      <formula>F41&gt;0</formula>
    </cfRule>
    <cfRule type="expression" dxfId="3613" priority="58">
      <formula>F41&lt;0</formula>
    </cfRule>
  </conditionalFormatting>
  <conditionalFormatting sqref="H41">
    <cfRule type="expression" dxfId="3612" priority="35">
      <formula>H41&gt;0</formula>
    </cfRule>
    <cfRule type="expression" dxfId="3611" priority="36">
      <formula>H41&lt;0</formula>
    </cfRule>
  </conditionalFormatting>
  <conditionalFormatting sqref="F89:F95">
    <cfRule type="expression" dxfId="3610" priority="29">
      <formula>F89&gt;0</formula>
    </cfRule>
    <cfRule type="expression" dxfId="3609" priority="30">
      <formula>F89&lt;0</formula>
    </cfRule>
  </conditionalFormatting>
  <conditionalFormatting sqref="F96:F110">
    <cfRule type="expression" dxfId="3608" priority="25">
      <formula>F96&gt;0</formula>
    </cfRule>
    <cfRule type="expression" dxfId="3607" priority="26">
      <formula>F96&lt;0</formula>
    </cfRule>
  </conditionalFormatting>
  <conditionalFormatting sqref="F96:F110">
    <cfRule type="expression" dxfId="3606" priority="27">
      <formula>F96&gt;0</formula>
    </cfRule>
    <cfRule type="expression" dxfId="3605" priority="28">
      <formula>F96&lt;0</formula>
    </cfRule>
  </conditionalFormatting>
  <conditionalFormatting sqref="H89:H100">
    <cfRule type="expression" dxfId="3604" priority="23">
      <formula>H89&gt;0</formula>
    </cfRule>
    <cfRule type="expression" dxfId="3603" priority="24">
      <formula>H89&lt;0</formula>
    </cfRule>
  </conditionalFormatting>
  <conditionalFormatting sqref="H101">
    <cfRule type="expression" dxfId="3602" priority="21">
      <formula>H101&gt;0</formula>
    </cfRule>
    <cfRule type="expression" dxfId="3601" priority="22">
      <formula>H101&lt;0</formula>
    </cfRule>
  </conditionalFormatting>
  <conditionalFormatting sqref="F111:F116">
    <cfRule type="expression" dxfId="3600" priority="19">
      <formula>F111&gt;0</formula>
    </cfRule>
    <cfRule type="expression" dxfId="3599" priority="20">
      <formula>F111&lt;0</formula>
    </cfRule>
  </conditionalFormatting>
  <conditionalFormatting sqref="H103:H116">
    <cfRule type="expression" dxfId="3598" priority="17">
      <formula>H103&gt;0</formula>
    </cfRule>
    <cfRule type="expression" dxfId="3597" priority="18">
      <formula>H103&lt;0</formula>
    </cfRule>
  </conditionalFormatting>
  <conditionalFormatting sqref="H102">
    <cfRule type="expression" dxfId="3596" priority="15">
      <formula>H102&gt;0</formula>
    </cfRule>
    <cfRule type="expression" dxfId="3595" priority="16">
      <formula>H102&lt;0</formula>
    </cfRule>
  </conditionalFormatting>
  <conditionalFormatting sqref="M42">
    <cfRule type="expression" dxfId="3594" priority="13">
      <formula>M42&gt;0</formula>
    </cfRule>
    <cfRule type="expression" dxfId="3593" priority="14">
      <formula>M42&lt;0</formula>
    </cfRule>
  </conditionalFormatting>
  <conditionalFormatting sqref="Q7">
    <cfRule type="expression" dxfId="3592" priority="9">
      <formula>Q7&gt;0</formula>
    </cfRule>
    <cfRule type="expression" dxfId="3591" priority="10">
      <formula>Q7&lt;0</formula>
    </cfRule>
  </conditionalFormatting>
  <conditionalFormatting sqref="Q8">
    <cfRule type="expression" dxfId="3590" priority="7">
      <formula>Q8&gt;0</formula>
    </cfRule>
    <cfRule type="expression" dxfId="3589" priority="8">
      <formula>Q8&lt;0</formula>
    </cfRule>
  </conditionalFormatting>
  <conditionalFormatting sqref="F117:F130 H117:H130">
    <cfRule type="expression" dxfId="3588" priority="1">
      <formula>F117&gt;0</formula>
    </cfRule>
    <cfRule type="expression" dxfId="35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6" priority="21">
      <formula>F47&gt;0</formula>
    </cfRule>
    <cfRule type="expression" dxfId="3585" priority="22">
      <formula>F47&lt;0</formula>
    </cfRule>
  </conditionalFormatting>
  <conditionalFormatting sqref="Q7">
    <cfRule type="expression" dxfId="3584" priority="19">
      <formula>Q7&gt;0</formula>
    </cfRule>
    <cfRule type="expression" dxfId="3583" priority="20">
      <formula>Q7&lt;0</formula>
    </cfRule>
  </conditionalFormatting>
  <conditionalFormatting sqref="Q8">
    <cfRule type="expression" dxfId="3582" priority="17">
      <formula>Q8&gt;0</formula>
    </cfRule>
    <cfRule type="expression" dxfId="3581" priority="18">
      <formula>Q8&lt;0</formula>
    </cfRule>
  </conditionalFormatting>
  <conditionalFormatting sqref="F25:F46">
    <cfRule type="expression" dxfId="3580" priority="15">
      <formula>F25&gt;0</formula>
    </cfRule>
    <cfRule type="expression" dxfId="3579" priority="16">
      <formula>F25&lt;0</formula>
    </cfRule>
  </conditionalFormatting>
  <conditionalFormatting sqref="H25:H46">
    <cfRule type="expression" dxfId="3578" priority="13">
      <formula>H25&gt;0</formula>
    </cfRule>
    <cfRule type="expression" dxfId="3577" priority="14">
      <formula>H25&lt;0</formula>
    </cfRule>
  </conditionalFormatting>
  <conditionalFormatting sqref="F89:F110">
    <cfRule type="expression" dxfId="3576" priority="11">
      <formula>F89&gt;0</formula>
    </cfRule>
    <cfRule type="expression" dxfId="3575" priority="12">
      <formula>F89&lt;0</formula>
    </cfRule>
  </conditionalFormatting>
  <conditionalFormatting sqref="H89:H110">
    <cfRule type="expression" dxfId="3574" priority="9">
      <formula>H89&gt;0</formula>
    </cfRule>
    <cfRule type="expression" dxfId="3573" priority="10">
      <formula>H89&lt;0</formula>
    </cfRule>
  </conditionalFormatting>
  <conditionalFormatting sqref="Q10">
    <cfRule type="expression" dxfId="3572" priority="7">
      <formula>Q10&gt;0</formula>
    </cfRule>
    <cfRule type="expression" dxfId="3571" priority="8">
      <formula>Q10&lt;0</formula>
    </cfRule>
  </conditionalFormatting>
  <conditionalFormatting sqref="J25:J38">
    <cfRule type="expression" dxfId="3570" priority="5">
      <formula>J25&gt;0</formula>
    </cfRule>
    <cfRule type="expression" dxfId="3569" priority="6">
      <formula>J25&lt;0</formula>
    </cfRule>
  </conditionalFormatting>
  <conditionalFormatting sqref="K25:K38">
    <cfRule type="expression" dxfId="3568" priority="3">
      <formula>K25&gt;0</formula>
    </cfRule>
    <cfRule type="expression" dxfId="3567" priority="4">
      <formula>K25&lt;0</formula>
    </cfRule>
  </conditionalFormatting>
  <conditionalFormatting sqref="L25:L38">
    <cfRule type="expression" dxfId="3566" priority="1">
      <formula>L25&gt;0</formula>
    </cfRule>
    <cfRule type="expression" dxfId="3565"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4" priority="35">
      <formula>F47&gt;0</formula>
    </cfRule>
    <cfRule type="expression" dxfId="3563" priority="36">
      <formula>F47&lt;0</formula>
    </cfRule>
  </conditionalFormatting>
  <conditionalFormatting sqref="Q7">
    <cfRule type="expression" dxfId="3562" priority="33">
      <formula>Q7&gt;0</formula>
    </cfRule>
    <cfRule type="expression" dxfId="3561" priority="34">
      <formula>Q7&lt;0</formula>
    </cfRule>
  </conditionalFormatting>
  <conditionalFormatting sqref="Q8">
    <cfRule type="expression" dxfId="3560" priority="31">
      <formula>Q8&gt;0</formula>
    </cfRule>
    <cfRule type="expression" dxfId="3559" priority="32">
      <formula>Q8&lt;0</formula>
    </cfRule>
  </conditionalFormatting>
  <conditionalFormatting sqref="F30:F46">
    <cfRule type="expression" dxfId="3558" priority="29">
      <formula>F30&gt;0</formula>
    </cfRule>
    <cfRule type="expression" dxfId="3557" priority="30">
      <formula>F30&lt;0</formula>
    </cfRule>
  </conditionalFormatting>
  <conditionalFormatting sqref="H30:H46">
    <cfRule type="expression" dxfId="3556" priority="27">
      <formula>H30&gt;0</formula>
    </cfRule>
    <cfRule type="expression" dxfId="3555" priority="28">
      <formula>H30&lt;0</formula>
    </cfRule>
  </conditionalFormatting>
  <conditionalFormatting sqref="Q10">
    <cfRule type="expression" dxfId="3554" priority="25">
      <formula>Q10&gt;0</formula>
    </cfRule>
    <cfRule type="expression" dxfId="3553" priority="26">
      <formula>Q10&lt;0</formula>
    </cfRule>
  </conditionalFormatting>
  <conditionalFormatting sqref="J25:J38">
    <cfRule type="expression" dxfId="3552" priority="23">
      <formula>J25&gt;0</formula>
    </cfRule>
    <cfRule type="expression" dxfId="3551" priority="24">
      <formula>J25&lt;0</formula>
    </cfRule>
  </conditionalFormatting>
  <conditionalFormatting sqref="K25:K38">
    <cfRule type="expression" dxfId="3550" priority="21">
      <formula>K25&gt;0</formula>
    </cfRule>
    <cfRule type="expression" dxfId="3549" priority="22">
      <formula>K25&lt;0</formula>
    </cfRule>
  </conditionalFormatting>
  <conditionalFormatting sqref="L25 L38">
    <cfRule type="expression" dxfId="3548" priority="19">
      <formula>L25&gt;0</formula>
    </cfRule>
    <cfRule type="expression" dxfId="3547" priority="20">
      <formula>L25&lt;0</formula>
    </cfRule>
  </conditionalFormatting>
  <conditionalFormatting sqref="F89:F110">
    <cfRule type="expression" dxfId="3546" priority="17">
      <formula>F89&gt;0</formula>
    </cfRule>
    <cfRule type="expression" dxfId="3545" priority="18">
      <formula>F89&lt;0</formula>
    </cfRule>
  </conditionalFormatting>
  <conditionalFormatting sqref="H89:H110">
    <cfRule type="expression" dxfId="3544" priority="15">
      <formula>H89&gt;0</formula>
    </cfRule>
    <cfRule type="expression" dxfId="3543" priority="16">
      <formula>H89&lt;0</formula>
    </cfRule>
  </conditionalFormatting>
  <conditionalFormatting sqref="J89:J102">
    <cfRule type="expression" dxfId="3542" priority="13">
      <formula>J89&gt;0</formula>
    </cfRule>
    <cfRule type="expression" dxfId="3541" priority="14">
      <formula>J89&lt;0</formula>
    </cfRule>
  </conditionalFormatting>
  <conditionalFormatting sqref="K89:K102">
    <cfRule type="expression" dxfId="3540" priority="11">
      <formula>K89&gt;0</formula>
    </cfRule>
    <cfRule type="expression" dxfId="3539" priority="12">
      <formula>K89&lt;0</formula>
    </cfRule>
  </conditionalFormatting>
  <conditionalFormatting sqref="L89:L102">
    <cfRule type="expression" dxfId="3538" priority="9">
      <formula>L89&gt;0</formula>
    </cfRule>
    <cfRule type="expression" dxfId="3537" priority="10">
      <formula>L89&lt;0</formula>
    </cfRule>
  </conditionalFormatting>
  <conditionalFormatting sqref="F29 F25:F26">
    <cfRule type="expression" dxfId="3536" priority="7">
      <formula>F25&gt;0</formula>
    </cfRule>
    <cfRule type="expression" dxfId="3535" priority="8">
      <formula>F25&lt;0</formula>
    </cfRule>
  </conditionalFormatting>
  <conditionalFormatting sqref="H29 H25:H27">
    <cfRule type="expression" dxfId="3534" priority="5">
      <formula>H25&gt;0</formula>
    </cfRule>
    <cfRule type="expression" dxfId="3533" priority="6">
      <formula>H25&lt;0</formula>
    </cfRule>
  </conditionalFormatting>
  <conditionalFormatting sqref="F27:F28">
    <cfRule type="expression" dxfId="3532" priority="3">
      <formula>F27&gt;0</formula>
    </cfRule>
    <cfRule type="expression" dxfId="3531" priority="4">
      <formula>F27&lt;0</formula>
    </cfRule>
  </conditionalFormatting>
  <conditionalFormatting sqref="H28">
    <cfRule type="expression" dxfId="3530" priority="1">
      <formula>H28&gt;0</formula>
    </cfRule>
    <cfRule type="expression" dxfId="3529"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8" priority="25">
      <formula>F7&gt;0</formula>
    </cfRule>
    <cfRule type="expression" dxfId="3527" priority="26">
      <formula>F7&lt;0</formula>
    </cfRule>
  </conditionalFormatting>
  <conditionalFormatting sqref="Q8">
    <cfRule type="expression" dxfId="3526" priority="23">
      <formula>Q8&gt;0</formula>
    </cfRule>
    <cfRule type="expression" dxfId="3525" priority="24">
      <formula>Q8&lt;0</formula>
    </cfRule>
  </conditionalFormatting>
  <conditionalFormatting sqref="F93:F114">
    <cfRule type="expression" dxfId="3524" priority="17">
      <formula>F93&gt;0</formula>
    </cfRule>
    <cfRule type="expression" dxfId="3523" priority="18">
      <formula>F93&lt;0</formula>
    </cfRule>
  </conditionalFormatting>
  <conditionalFormatting sqref="H93:H114">
    <cfRule type="expression" dxfId="3522" priority="15">
      <formula>H93&gt;0</formula>
    </cfRule>
    <cfRule type="expression" dxfId="3521" priority="16">
      <formula>H93&lt;0</formula>
    </cfRule>
  </conditionalFormatting>
  <conditionalFormatting sqref="Q10">
    <cfRule type="expression" dxfId="3520" priority="13">
      <formula>Q10&gt;0</formula>
    </cfRule>
    <cfRule type="expression" dxfId="3519" priority="14">
      <formula>Q10&lt;0</formula>
    </cfRule>
  </conditionalFormatting>
  <conditionalFormatting sqref="J25:J38">
    <cfRule type="expression" dxfId="3518" priority="11">
      <formula>J25&gt;0</formula>
    </cfRule>
    <cfRule type="expression" dxfId="3517" priority="12">
      <formula>J25&lt;0</formula>
    </cfRule>
  </conditionalFormatting>
  <conditionalFormatting sqref="K25:K38">
    <cfRule type="expression" dxfId="3516" priority="9">
      <formula>K25&gt;0</formula>
    </cfRule>
    <cfRule type="expression" dxfId="3515" priority="10">
      <formula>K25&lt;0</formula>
    </cfRule>
  </conditionalFormatting>
  <conditionalFormatting sqref="L25:L34">
    <cfRule type="expression" dxfId="3514" priority="7">
      <formula>L25&gt;0</formula>
    </cfRule>
    <cfRule type="expression" dxfId="3513" priority="8">
      <formula>L25&lt;0</formula>
    </cfRule>
  </conditionalFormatting>
  <conditionalFormatting sqref="J43">
    <cfRule type="expression" dxfId="3512" priority="5">
      <formula>J43&gt;0</formula>
    </cfRule>
    <cfRule type="expression" dxfId="3511" priority="6">
      <formula>J43&lt;0</formula>
    </cfRule>
  </conditionalFormatting>
  <conditionalFormatting sqref="M25:M34">
    <cfRule type="expression" dxfId="3510" priority="3">
      <formula>M25&gt;0</formula>
    </cfRule>
    <cfRule type="expression" dxfId="3509" priority="4">
      <formula>M25&lt;0</formula>
    </cfRule>
  </conditionalFormatting>
  <conditionalFormatting sqref="H61:H64 F61:F64">
    <cfRule type="expression" dxfId="3508" priority="1">
      <formula>F61&gt;0</formula>
    </cfRule>
    <cfRule type="expression" dxfId="3507"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6" priority="21">
      <formula>F47&gt;0</formula>
    </cfRule>
    <cfRule type="expression" dxfId="3505" priority="22">
      <formula>F47&lt;0</formula>
    </cfRule>
  </conditionalFormatting>
  <conditionalFormatting sqref="Q7">
    <cfRule type="expression" dxfId="3504" priority="19">
      <formula>Q7&gt;0</formula>
    </cfRule>
    <cfRule type="expression" dxfId="3503" priority="20">
      <formula>Q7&lt;0</formula>
    </cfRule>
  </conditionalFormatting>
  <conditionalFormatting sqref="Q8">
    <cfRule type="expression" dxfId="3502" priority="17">
      <formula>Q8&gt;0</formula>
    </cfRule>
    <cfRule type="expression" dxfId="3501" priority="18">
      <formula>Q8&lt;0</formula>
    </cfRule>
  </conditionalFormatting>
  <conditionalFormatting sqref="F25:F46">
    <cfRule type="expression" dxfId="3500" priority="15">
      <formula>F25&gt;0</formula>
    </cfRule>
    <cfRule type="expression" dxfId="3499" priority="16">
      <formula>F25&lt;0</formula>
    </cfRule>
  </conditionalFormatting>
  <conditionalFormatting sqref="H25:H46">
    <cfRule type="expression" dxfId="3498" priority="13">
      <formula>H25&gt;0</formula>
    </cfRule>
    <cfRule type="expression" dxfId="3497" priority="14">
      <formula>H25&lt;0</formula>
    </cfRule>
  </conditionalFormatting>
  <conditionalFormatting sqref="F89:F110">
    <cfRule type="expression" dxfId="3496" priority="11">
      <formula>F89&gt;0</formula>
    </cfRule>
    <cfRule type="expression" dxfId="3495" priority="12">
      <formula>F89&lt;0</formula>
    </cfRule>
  </conditionalFormatting>
  <conditionalFormatting sqref="H89:H110">
    <cfRule type="expression" dxfId="3494" priority="9">
      <formula>H89&gt;0</formula>
    </cfRule>
    <cfRule type="expression" dxfId="3493" priority="10">
      <formula>H89&lt;0</formula>
    </cfRule>
  </conditionalFormatting>
  <conditionalFormatting sqref="Q10">
    <cfRule type="expression" dxfId="3492" priority="7">
      <formula>Q10&gt;0</formula>
    </cfRule>
    <cfRule type="expression" dxfId="3491" priority="8">
      <formula>Q10&lt;0</formula>
    </cfRule>
  </conditionalFormatting>
  <conditionalFormatting sqref="J25:J38">
    <cfRule type="expression" dxfId="3490" priority="5">
      <formula>J25&gt;0</formula>
    </cfRule>
    <cfRule type="expression" dxfId="3489" priority="6">
      <formula>J25&lt;0</formula>
    </cfRule>
  </conditionalFormatting>
  <conditionalFormatting sqref="K25:K38">
    <cfRule type="expression" dxfId="3488" priority="3">
      <formula>K25&gt;0</formula>
    </cfRule>
    <cfRule type="expression" dxfId="3487" priority="4">
      <formula>K25&lt;0</formula>
    </cfRule>
  </conditionalFormatting>
  <conditionalFormatting sqref="L25:L38">
    <cfRule type="expression" dxfId="3486" priority="1">
      <formula>L25&gt;0</formula>
    </cfRule>
    <cfRule type="expression" dxfId="34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4" priority="29">
      <formula>F29&gt;0</formula>
    </cfRule>
    <cfRule type="expression" dxfId="3483" priority="30">
      <formula>F29&lt;0</formula>
    </cfRule>
  </conditionalFormatting>
  <conditionalFormatting sqref="Q7">
    <cfRule type="expression" dxfId="3482" priority="27">
      <formula>Q7&gt;0</formula>
    </cfRule>
    <cfRule type="expression" dxfId="3481" priority="28">
      <formula>Q7&lt;0</formula>
    </cfRule>
  </conditionalFormatting>
  <conditionalFormatting sqref="Q8">
    <cfRule type="expression" dxfId="3480" priority="25">
      <formula>Q8&gt;0</formula>
    </cfRule>
    <cfRule type="expression" dxfId="3479" priority="26">
      <formula>Q8&lt;0</formula>
    </cfRule>
  </conditionalFormatting>
  <conditionalFormatting sqref="F96:F110">
    <cfRule type="expression" dxfId="3478" priority="19">
      <formula>F96&gt;0</formula>
    </cfRule>
    <cfRule type="expression" dxfId="3477" priority="20">
      <formula>F96&lt;0</formula>
    </cfRule>
  </conditionalFormatting>
  <conditionalFormatting sqref="H96:H110">
    <cfRule type="expression" dxfId="3476" priority="17">
      <formula>H96&gt;0</formula>
    </cfRule>
    <cfRule type="expression" dxfId="3475" priority="18">
      <formula>H96&lt;0</formula>
    </cfRule>
  </conditionalFormatting>
  <conditionalFormatting sqref="Q10">
    <cfRule type="expression" dxfId="3474" priority="15">
      <formula>Q10&gt;0</formula>
    </cfRule>
    <cfRule type="expression" dxfId="3473" priority="16">
      <formula>Q10&lt;0</formula>
    </cfRule>
  </conditionalFormatting>
  <conditionalFormatting sqref="L29:L38">
    <cfRule type="expression" dxfId="3472" priority="9">
      <formula>L29&gt;0</formula>
    </cfRule>
    <cfRule type="expression" dxfId="3471" priority="10">
      <formula>L29&lt;0</formula>
    </cfRule>
  </conditionalFormatting>
  <conditionalFormatting sqref="F27:F29 H27:H29 J25:K29">
    <cfRule type="expression" dxfId="3470" priority="7">
      <formula>F25&gt;0</formula>
    </cfRule>
    <cfRule type="expression" dxfId="3469" priority="8">
      <formula>F25&lt;0</formula>
    </cfRule>
  </conditionalFormatting>
  <conditionalFormatting sqref="L25:L29">
    <cfRule type="expression" dxfId="3468" priority="5">
      <formula>L25&gt;0</formula>
    </cfRule>
    <cfRule type="expression" dxfId="3467" priority="6">
      <formula>L25&lt;0</formula>
    </cfRule>
  </conditionalFormatting>
  <conditionalFormatting sqref="F25:F26">
    <cfRule type="expression" dxfId="3466" priority="3">
      <formula>F25&gt;0</formula>
    </cfRule>
    <cfRule type="expression" dxfId="3465" priority="4">
      <formula>F25&lt;0</formula>
    </cfRule>
  </conditionalFormatting>
  <conditionalFormatting sqref="H25:H26">
    <cfRule type="expression" dxfId="3464" priority="1">
      <formula>H25&gt;0</formula>
    </cfRule>
    <cfRule type="expression" dxfId="34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6150</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2703.1099999999969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2505.9000000000015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0.68765950440438028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3.2520325203252036E-2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9.0707964601769913</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67.650000000000006</v>
      </c>
      <c r="U21" s="892"/>
    </row>
    <row r="22" spans="1:21" x14ac:dyDescent="0.25">
      <c r="O22" s="79">
        <v>1.0900000000000001</v>
      </c>
      <c r="P22" s="79">
        <f t="shared" ref="P22:P41" si="3">O22*$Q$4</f>
        <v>67.035000000000011</v>
      </c>
      <c r="U22" s="892"/>
    </row>
    <row r="23" spans="1:21" x14ac:dyDescent="0.25">
      <c r="O23" s="79">
        <v>1.08</v>
      </c>
      <c r="P23" s="79">
        <f t="shared" si="3"/>
        <v>66.42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65.805000000000007</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65.19</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64.575000000000003</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63.96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63.344999999999999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62.730000000000004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62.115000000000002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61.5</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60.884999999999998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60.269999999999996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59.655000000000001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59.04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58.424999999999997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57.809999999999995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57.195</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56.580000000000005</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55.965000000000003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55.35</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2" priority="51">
      <formula>F25&gt;0</formula>
    </cfRule>
    <cfRule type="expression" dxfId="3461" priority="52">
      <formula>F25&lt;0</formula>
    </cfRule>
  </conditionalFormatting>
  <conditionalFormatting sqref="Q7">
    <cfRule type="expression" dxfId="3460" priority="49">
      <formula>Q7&gt;0</formula>
    </cfRule>
    <cfRule type="expression" dxfId="3459" priority="50">
      <formula>Q7&lt;0</formula>
    </cfRule>
  </conditionalFormatting>
  <conditionalFormatting sqref="Q8">
    <cfRule type="expression" dxfId="3458" priority="47">
      <formula>Q8&gt;0</formula>
    </cfRule>
    <cfRule type="expression" dxfId="3457" priority="48">
      <formula>Q8&lt;0</formula>
    </cfRule>
  </conditionalFormatting>
  <conditionalFormatting sqref="M68">
    <cfRule type="expression" dxfId="3456" priority="41">
      <formula>M68&gt;0</formula>
    </cfRule>
    <cfRule type="expression" dxfId="3455" priority="42">
      <formula>M68&lt;0</formula>
    </cfRule>
  </conditionalFormatting>
  <conditionalFormatting sqref="F94:F125">
    <cfRule type="expression" dxfId="3454" priority="39">
      <formula>F94&gt;0</formula>
    </cfRule>
    <cfRule type="expression" dxfId="3453" priority="40">
      <formula>F94&lt;0</formula>
    </cfRule>
  </conditionalFormatting>
  <conditionalFormatting sqref="H94:H125">
    <cfRule type="expression" dxfId="3452" priority="37">
      <formula>H94&gt;0</formula>
    </cfRule>
    <cfRule type="expression" dxfId="3451" priority="38">
      <formula>H94&lt;0</formula>
    </cfRule>
  </conditionalFormatting>
  <conditionalFormatting sqref="J28:J30 K25:K30 J31:K38">
    <cfRule type="expression" dxfId="3450" priority="31">
      <formula>J25&gt;0</formula>
    </cfRule>
    <cfRule type="expression" dxfId="3449" priority="32">
      <formula>J25&lt;0</formula>
    </cfRule>
  </conditionalFormatting>
  <conditionalFormatting sqref="K39:K42">
    <cfRule type="expression" dxfId="3448" priority="29">
      <formula>K39&gt;0</formula>
    </cfRule>
    <cfRule type="expression" dxfId="3447" priority="30">
      <formula>K39&lt;0</formula>
    </cfRule>
  </conditionalFormatting>
  <conditionalFormatting sqref="K43">
    <cfRule type="expression" dxfId="3446" priority="27">
      <formula>K43&gt;0</formula>
    </cfRule>
    <cfRule type="expression" dxfId="3445" priority="28">
      <formula>K43&lt;0</formula>
    </cfRule>
  </conditionalFormatting>
  <conditionalFormatting sqref="K44">
    <cfRule type="expression" dxfId="3444" priority="25">
      <formula>K44&gt;0</formula>
    </cfRule>
    <cfRule type="expression" dxfId="3443" priority="26">
      <formula>K44&lt;0</formula>
    </cfRule>
  </conditionalFormatting>
  <conditionalFormatting sqref="K45">
    <cfRule type="expression" dxfId="3442" priority="23">
      <formula>K45&gt;0</formula>
    </cfRule>
    <cfRule type="expression" dxfId="3441" priority="24">
      <formula>K45&lt;0</formula>
    </cfRule>
  </conditionalFormatting>
  <conditionalFormatting sqref="K46:K51">
    <cfRule type="expression" dxfId="3440" priority="11">
      <formula>K46&gt;0</formula>
    </cfRule>
    <cfRule type="expression" dxfId="3439" priority="12">
      <formula>K46&lt;0</formula>
    </cfRule>
  </conditionalFormatting>
  <conditionalFormatting sqref="K52:K59">
    <cfRule type="expression" dxfId="3438" priority="9">
      <formula>K52&gt;0</formula>
    </cfRule>
    <cfRule type="expression" dxfId="3437" priority="10">
      <formula>K52&lt;0</formula>
    </cfRule>
  </conditionalFormatting>
  <conditionalFormatting sqref="H55:H57 F54:F57">
    <cfRule type="expression" dxfId="3436" priority="7">
      <formula>F54&gt;0</formula>
    </cfRule>
    <cfRule type="expression" dxfId="3435" priority="8">
      <formula>F54&lt;0</formula>
    </cfRule>
  </conditionalFormatting>
  <conditionalFormatting sqref="F63:F64 H63:H64">
    <cfRule type="expression" dxfId="3434" priority="5">
      <formula>F63&gt;0</formula>
    </cfRule>
    <cfRule type="expression" dxfId="3433" priority="6">
      <formula>F63&lt;0</formula>
    </cfRule>
  </conditionalFormatting>
  <conditionalFormatting sqref="F61:F62 H61:H62">
    <cfRule type="expression" dxfId="3432" priority="3">
      <formula>F61&gt;0</formula>
    </cfRule>
    <cfRule type="expression" dxfId="3431" priority="4">
      <formula>F61&lt;0</formula>
    </cfRule>
  </conditionalFormatting>
  <conditionalFormatting sqref="F59:F60 H59:H60">
    <cfRule type="expression" dxfId="3430" priority="1">
      <formula>F59&gt;0</formula>
    </cfRule>
    <cfRule type="expression" dxfId="3429"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67.239999999999995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4437.8399999999992</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-1079.2300000000005</v>
      </c>
      <c r="R7">
        <v>66</v>
      </c>
    </row>
    <row r="8" spans="1:21" x14ac:dyDescent="0.25">
      <c r="B8" s="402"/>
      <c r="C8" s="4"/>
      <c r="D8" s="3"/>
      <c r="E8" s="3"/>
      <c r="F8" s="3"/>
      <c r="G8" s="402"/>
      <c r="H8" s="159"/>
      <c r="I8" s="3"/>
      <c r="J8" s="3"/>
      <c r="K8" s="3"/>
      <c r="L8" s="4"/>
      <c r="M8" s="4"/>
      <c r="O8" s="11" t="s">
        <v>179</v>
      </c>
      <c r="P8" s="33"/>
      <c r="Q8" s="2">
        <f>K18+M18-F18+Q2*Q4</f>
        <v>-1079.2300000000005</v>
      </c>
      <c r="T8" s="1"/>
      <c r="U8" s="736"/>
    </row>
    <row r="9" spans="1:21" x14ac:dyDescent="0.25">
      <c r="B9" s="402"/>
      <c r="C9" s="4"/>
      <c r="D9" s="3"/>
      <c r="E9" s="3"/>
      <c r="F9" s="3"/>
      <c r="G9" s="402"/>
      <c r="H9" s="159"/>
      <c r="I9" s="3"/>
      <c r="J9" s="3"/>
      <c r="K9" s="3"/>
      <c r="L9" s="4"/>
      <c r="M9" s="4"/>
      <c r="O9" s="11" t="s">
        <v>204</v>
      </c>
      <c r="Q9" s="132">
        <f>IF(Q2=0, 0, Q8/Q6)</f>
        <v>-0.19561651383796116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73.963999999999999</v>
      </c>
    </row>
    <row r="20" spans="1:20" x14ac:dyDescent="0.25">
      <c r="O20" s="79">
        <v>1.0900000000000001</v>
      </c>
      <c r="P20" s="79">
        <f t="shared" ref="P20:P39" si="1">O20*$Q$4</f>
        <v>73.291600000000003</v>
      </c>
    </row>
    <row r="21" spans="1:20" x14ac:dyDescent="0.25">
      <c r="O21" s="79">
        <v>1.08</v>
      </c>
      <c r="P21" s="79">
        <f t="shared" si="1"/>
        <v>72.619199999999992</v>
      </c>
      <c r="T21" s="1"/>
    </row>
    <row r="22" spans="1:20" x14ac:dyDescent="0.25">
      <c r="O22" s="79">
        <v>1.07</v>
      </c>
      <c r="P22" s="79">
        <f t="shared" si="1"/>
        <v>71.946799999999996</v>
      </c>
    </row>
    <row r="23" spans="1:20" x14ac:dyDescent="0.25">
      <c r="O23" s="79">
        <v>1.06</v>
      </c>
      <c r="P23" s="79">
        <f t="shared" si="1"/>
        <v>71.2744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70.602000000000004</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69.929599999999994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69.257199999999997</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68.584800000000001</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67.912399999999991</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67.239999999999995</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66.567599999999999</v>
      </c>
      <c r="T30" s="154"/>
    </row>
    <row r="31" spans="1:20" x14ac:dyDescent="0.25">
      <c r="B31" s="162"/>
      <c r="C31" s="10"/>
      <c r="D31" s="39"/>
      <c r="E31" s="39"/>
      <c r="F31" s="39"/>
      <c r="G31" s="39"/>
      <c r="H31" s="177"/>
      <c r="I31" s="39"/>
      <c r="J31" s="39"/>
      <c r="K31" s="39"/>
      <c r="L31" s="39"/>
      <c r="O31" s="79">
        <v>0.98</v>
      </c>
      <c r="P31" s="79">
        <f t="shared" si="1"/>
        <v>65.895199999999988</v>
      </c>
    </row>
    <row r="32" spans="1:20" x14ac:dyDescent="0.25">
      <c r="B32" s="162"/>
      <c r="C32" s="10"/>
      <c r="D32" s="39"/>
      <c r="E32" s="39"/>
      <c r="F32" s="39"/>
      <c r="G32" s="39"/>
      <c r="H32" s="177"/>
      <c r="I32" s="39"/>
      <c r="J32" s="39"/>
      <c r="K32" s="39"/>
      <c r="L32" s="39"/>
      <c r="O32" s="79">
        <v>0.97</v>
      </c>
      <c r="P32" s="79">
        <f t="shared" si="1"/>
        <v>65.222799999999992</v>
      </c>
    </row>
    <row r="33" spans="1:17" x14ac:dyDescent="0.25">
      <c r="B33" s="162"/>
      <c r="C33" s="10"/>
      <c r="D33" s="39"/>
      <c r="E33" s="39"/>
      <c r="F33" s="39"/>
      <c r="G33" s="39"/>
      <c r="H33" s="177"/>
      <c r="I33" s="39"/>
      <c r="J33" s="39"/>
      <c r="K33" s="39"/>
      <c r="L33" s="39"/>
      <c r="O33" s="79">
        <v>0.96</v>
      </c>
      <c r="P33" s="79">
        <f t="shared" si="1"/>
        <v>64.550399999999996</v>
      </c>
    </row>
    <row r="34" spans="1:17" x14ac:dyDescent="0.25">
      <c r="B34" s="162"/>
      <c r="C34" s="10"/>
      <c r="D34" s="39"/>
      <c r="E34" s="39"/>
      <c r="F34" s="39"/>
      <c r="G34" s="39"/>
      <c r="H34" s="177"/>
      <c r="I34" s="39"/>
      <c r="J34" s="39"/>
      <c r="K34" s="39"/>
      <c r="L34" s="39"/>
      <c r="O34" s="79">
        <v>0.95</v>
      </c>
      <c r="P34" s="79">
        <f t="shared" si="1"/>
        <v>63.877999999999993</v>
      </c>
    </row>
    <row r="35" spans="1:17" x14ac:dyDescent="0.25">
      <c r="B35" s="162"/>
      <c r="C35" s="10"/>
      <c r="D35" s="39"/>
      <c r="E35" s="39"/>
      <c r="F35" s="39"/>
      <c r="G35" s="39"/>
      <c r="H35" s="177"/>
      <c r="I35" s="39"/>
      <c r="J35" s="39"/>
      <c r="K35" s="39"/>
      <c r="L35" s="39"/>
      <c r="O35" s="79">
        <v>0.94</v>
      </c>
      <c r="P35" s="79">
        <f t="shared" si="1"/>
        <v>63.20559999999999</v>
      </c>
    </row>
    <row r="36" spans="1:17" x14ac:dyDescent="0.25">
      <c r="B36" s="162"/>
      <c r="C36" s="10"/>
      <c r="D36" s="39"/>
      <c r="E36" s="39"/>
      <c r="F36" s="39"/>
      <c r="G36" s="39"/>
      <c r="H36" s="177"/>
      <c r="I36" s="39"/>
      <c r="J36" s="39"/>
      <c r="K36" s="39"/>
      <c r="L36" s="39"/>
      <c r="O36" s="79">
        <v>0.93</v>
      </c>
      <c r="P36" s="79">
        <f t="shared" si="1"/>
        <v>62.533200000000001</v>
      </c>
    </row>
    <row r="37" spans="1:17" x14ac:dyDescent="0.25">
      <c r="B37" s="162"/>
      <c r="C37" s="10"/>
      <c r="D37" s="39"/>
      <c r="E37" s="39"/>
      <c r="F37" s="39"/>
      <c r="G37" s="39"/>
      <c r="H37" s="177"/>
      <c r="I37" s="39"/>
      <c r="J37" s="39"/>
      <c r="K37" s="39"/>
      <c r="L37" s="39"/>
      <c r="O37" s="79">
        <v>0.92</v>
      </c>
      <c r="P37" s="79">
        <f t="shared" si="1"/>
        <v>61.860799999999998</v>
      </c>
    </row>
    <row r="38" spans="1:17" x14ac:dyDescent="0.25">
      <c r="B38" s="162"/>
      <c r="C38" s="10"/>
      <c r="D38" s="39"/>
      <c r="E38" s="39"/>
      <c r="F38" s="39"/>
      <c r="G38" s="39"/>
      <c r="H38" s="177"/>
      <c r="I38" s="39"/>
      <c r="J38" s="39"/>
      <c r="K38" s="39"/>
      <c r="L38" s="39"/>
      <c r="O38" s="79">
        <v>0.91</v>
      </c>
      <c r="P38" s="79">
        <f t="shared" si="1"/>
        <v>61.188399999999994</v>
      </c>
    </row>
    <row r="39" spans="1:17" x14ac:dyDescent="0.25">
      <c r="B39" s="162"/>
      <c r="C39" s="10"/>
      <c r="D39" s="39"/>
      <c r="E39" s="39"/>
      <c r="F39" s="39"/>
      <c r="G39" s="39"/>
      <c r="H39" s="177"/>
      <c r="I39" s="39"/>
      <c r="J39" s="39"/>
      <c r="K39" s="39"/>
      <c r="L39" s="39"/>
      <c r="O39" s="79">
        <v>0.9</v>
      </c>
      <c r="P39" s="79">
        <f t="shared" si="1"/>
        <v>60.515999999999998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44.93</v>
      </c>
      <c r="R4" s="420">
        <v>-3.2000000000000002E-3</v>
      </c>
      <c r="T4" s="1"/>
    </row>
    <row r="5" spans="1:21" x14ac:dyDescent="0.25">
      <c r="B5" s="402"/>
      <c r="C5" s="4"/>
      <c r="D5" s="3"/>
      <c r="E5" s="3"/>
      <c r="F5" s="3"/>
      <c r="G5" s="402"/>
      <c r="H5" s="159"/>
      <c r="I5" s="3"/>
      <c r="J5" s="3"/>
      <c r="K5" s="3"/>
      <c r="L5" s="4"/>
      <c r="M5" s="4"/>
      <c r="O5" s="11" t="s">
        <v>67</v>
      </c>
      <c r="Q5" s="3">
        <f>Q4*Q2</f>
        <v>3774.12</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-510.1200000000008</v>
      </c>
      <c r="R7">
        <v>84</v>
      </c>
    </row>
    <row r="8" spans="1:21" x14ac:dyDescent="0.25">
      <c r="B8" s="402"/>
      <c r="C8" s="4"/>
      <c r="D8" s="3"/>
      <c r="E8" s="3"/>
      <c r="F8" s="3"/>
      <c r="G8" s="402"/>
      <c r="H8" s="159"/>
      <c r="I8" s="3"/>
      <c r="J8" s="3"/>
      <c r="K8" s="3"/>
      <c r="L8" s="4"/>
      <c r="M8" s="4"/>
      <c r="O8" s="11" t="s">
        <v>179</v>
      </c>
      <c r="P8" s="33"/>
      <c r="Q8" s="2">
        <f>K18+M18-F18+Q2*Q4</f>
        <v>-510.1200000000008</v>
      </c>
      <c r="T8" s="1"/>
      <c r="U8" s="736"/>
    </row>
    <row r="9" spans="1:21" x14ac:dyDescent="0.25">
      <c r="B9" s="402"/>
      <c r="C9" s="4"/>
      <c r="D9" s="3"/>
      <c r="E9" s="3"/>
      <c r="F9" s="3"/>
      <c r="G9" s="402"/>
      <c r="H9" s="159"/>
      <c r="I9" s="3"/>
      <c r="J9" s="3"/>
      <c r="K9" s="3"/>
      <c r="L9" s="4"/>
      <c r="M9" s="4"/>
      <c r="O9" s="11" t="s">
        <v>204</v>
      </c>
      <c r="Q9" s="177">
        <f>IF(Q2=0, 0, Q8/Q6)</f>
        <v>-0.11906895972214458</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49.423000000000002</v>
      </c>
    </row>
    <row r="20" spans="1:20" x14ac:dyDescent="0.25">
      <c r="O20" s="79">
        <v>1.0900000000000001</v>
      </c>
      <c r="P20" s="79">
        <f t="shared" ref="P20:P39" si="0">O20*$Q$4</f>
        <v>48.973700000000001</v>
      </c>
    </row>
    <row r="21" spans="1:20" x14ac:dyDescent="0.25">
      <c r="O21" s="79">
        <v>1.08</v>
      </c>
      <c r="P21" s="79">
        <f t="shared" si="0"/>
        <v>48.5244</v>
      </c>
      <c r="T21" s="1"/>
    </row>
    <row r="22" spans="1:20" x14ac:dyDescent="0.25">
      <c r="O22" s="79">
        <v>1.07</v>
      </c>
      <c r="P22" s="79">
        <f t="shared" si="0"/>
        <v>48.075099999999999</v>
      </c>
    </row>
    <row r="23" spans="1:20" x14ac:dyDescent="0.25">
      <c r="O23" s="79">
        <v>1.06</v>
      </c>
      <c r="P23" s="79">
        <f t="shared" si="0"/>
        <v>47.625800000000005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47.176500000000004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46.727200000000003</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46.277900000000002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45.828600000000002</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45.379300000000001</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44.93</v>
      </c>
      <c r="T29" s="154"/>
    </row>
    <row r="30" spans="1:20" x14ac:dyDescent="0.25">
      <c r="B30" s="162"/>
      <c r="C30" s="10"/>
      <c r="D30" s="39"/>
      <c r="E30" s="39"/>
      <c r="F30" s="39"/>
      <c r="G30" s="39"/>
      <c r="H30" s="177"/>
      <c r="I30" s="39"/>
      <c r="J30" s="39"/>
      <c r="K30" s="39"/>
      <c r="L30" s="39"/>
      <c r="O30" s="79">
        <v>0.99</v>
      </c>
      <c r="P30" s="79">
        <f t="shared" si="0"/>
        <v>44.480699999999999</v>
      </c>
      <c r="T30" s="154"/>
    </row>
    <row r="31" spans="1:20" x14ac:dyDescent="0.25">
      <c r="B31" s="162"/>
      <c r="C31" s="10"/>
      <c r="D31" s="39"/>
      <c r="E31" s="39"/>
      <c r="F31" s="39"/>
      <c r="G31" s="39"/>
      <c r="H31" s="177"/>
      <c r="I31" s="39"/>
      <c r="J31" s="39"/>
      <c r="K31" s="39"/>
      <c r="L31" s="39"/>
      <c r="O31" s="79">
        <v>0.98</v>
      </c>
      <c r="P31" s="79">
        <f t="shared" si="0"/>
        <v>44.031399999999998</v>
      </c>
    </row>
    <row r="32" spans="1:20" x14ac:dyDescent="0.25">
      <c r="B32" s="162"/>
      <c r="C32" s="10"/>
      <c r="D32" s="39"/>
      <c r="E32" s="39"/>
      <c r="F32" s="39"/>
      <c r="G32" s="39"/>
      <c r="H32" s="177"/>
      <c r="I32" s="39"/>
      <c r="J32" s="39"/>
      <c r="K32" s="39"/>
      <c r="L32" s="39"/>
      <c r="O32" s="79">
        <v>0.97</v>
      </c>
      <c r="P32" s="79">
        <f t="shared" si="0"/>
        <v>43.582099999999997</v>
      </c>
    </row>
    <row r="33" spans="2:17" x14ac:dyDescent="0.25">
      <c r="B33" s="162"/>
      <c r="C33" s="10"/>
      <c r="D33" s="39"/>
      <c r="E33" s="39"/>
      <c r="F33" s="39"/>
      <c r="G33" s="39"/>
      <c r="H33" s="177"/>
      <c r="I33" s="39"/>
      <c r="J33" s="39"/>
      <c r="K33" s="39"/>
      <c r="L33" s="39"/>
      <c r="O33" s="79">
        <v>0.96</v>
      </c>
      <c r="P33" s="79">
        <f t="shared" si="0"/>
        <v>43.132799999999996</v>
      </c>
    </row>
    <row r="34" spans="2:17" x14ac:dyDescent="0.25">
      <c r="B34" s="162"/>
      <c r="C34" s="10"/>
      <c r="D34" s="39"/>
      <c r="E34" s="39"/>
      <c r="F34" s="39"/>
      <c r="G34" s="39"/>
      <c r="H34" s="177"/>
      <c r="I34" s="39"/>
      <c r="J34" s="39"/>
      <c r="K34" s="39"/>
      <c r="L34" s="39"/>
      <c r="O34" s="79">
        <v>0.95</v>
      </c>
      <c r="P34" s="79">
        <f t="shared" si="0"/>
        <v>42.683499999999995</v>
      </c>
    </row>
    <row r="35" spans="2:17" x14ac:dyDescent="0.25">
      <c r="B35" s="162"/>
      <c r="C35" s="10"/>
      <c r="D35" s="39"/>
      <c r="E35" s="39"/>
      <c r="F35" s="39"/>
      <c r="G35" s="39"/>
      <c r="H35" s="177"/>
      <c r="I35" s="39"/>
      <c r="J35" s="39"/>
      <c r="K35" s="39"/>
      <c r="L35" s="39"/>
      <c r="O35" s="79">
        <v>0.94</v>
      </c>
      <c r="P35" s="79">
        <f t="shared" si="0"/>
        <v>42.234199999999994</v>
      </c>
    </row>
    <row r="36" spans="2:17" x14ac:dyDescent="0.25">
      <c r="B36" s="162"/>
      <c r="C36" s="10"/>
      <c r="D36" s="39"/>
      <c r="E36" s="39"/>
      <c r="F36" s="39"/>
      <c r="G36" s="39"/>
      <c r="H36" s="177"/>
      <c r="I36" s="39"/>
      <c r="J36" s="39"/>
      <c r="K36" s="39"/>
      <c r="L36" s="39"/>
      <c r="O36" s="79">
        <v>0.93</v>
      </c>
      <c r="P36" s="79">
        <f t="shared" si="0"/>
        <v>41.7849</v>
      </c>
    </row>
    <row r="37" spans="2:17" x14ac:dyDescent="0.25">
      <c r="B37" s="162"/>
      <c r="C37" s="10"/>
      <c r="D37" s="39"/>
      <c r="E37" s="39"/>
      <c r="F37" s="39"/>
      <c r="G37" s="39"/>
      <c r="H37" s="177"/>
      <c r="I37" s="39"/>
      <c r="J37" s="39"/>
      <c r="K37" s="39"/>
      <c r="L37" s="39"/>
      <c r="O37" s="79">
        <v>0.92</v>
      </c>
      <c r="P37" s="79">
        <f t="shared" si="0"/>
        <v>41.335599999999999</v>
      </c>
    </row>
    <row r="38" spans="2:17" x14ac:dyDescent="0.25">
      <c r="B38" s="162"/>
      <c r="C38" s="10"/>
      <c r="D38" s="39"/>
      <c r="E38" s="39"/>
      <c r="F38" s="39"/>
      <c r="G38" s="39"/>
      <c r="H38" s="177"/>
      <c r="I38" s="39"/>
      <c r="J38" s="39"/>
      <c r="K38" s="39"/>
      <c r="L38" s="39"/>
      <c r="O38" s="79">
        <v>0.91</v>
      </c>
      <c r="P38" s="79">
        <f t="shared" si="0"/>
        <v>40.886299999999999</v>
      </c>
    </row>
    <row r="39" spans="2:17" x14ac:dyDescent="0.25">
      <c r="B39" s="162"/>
      <c r="C39" s="10"/>
      <c r="D39" s="39"/>
      <c r="E39" s="39"/>
      <c r="F39" s="39"/>
      <c r="G39" s="39"/>
      <c r="H39" s="177"/>
      <c r="I39" s="39"/>
      <c r="J39" s="39"/>
      <c r="K39" s="39"/>
      <c r="L39" s="39"/>
      <c r="O39" s="79">
        <v>0.9</v>
      </c>
      <c r="P39" s="79">
        <f t="shared" si="0"/>
        <v>40.436999999999998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91.71</v>
      </c>
      <c r="R4" s="420">
        <v>2.1000000000000001E-2</v>
      </c>
      <c r="T4" s="1"/>
      <c r="U4" t="s">
        <v>880</v>
      </c>
      <c r="W4" s="132"/>
    </row>
    <row r="5" spans="1:23" x14ac:dyDescent="0.25">
      <c r="B5" s="402"/>
      <c r="C5" s="4"/>
      <c r="D5" s="3"/>
      <c r="E5" s="3"/>
      <c r="F5" s="3"/>
      <c r="G5" s="402"/>
      <c r="H5" s="159"/>
      <c r="I5" s="3"/>
      <c r="J5" s="3"/>
      <c r="K5" s="3"/>
      <c r="L5" s="70"/>
      <c r="M5" s="3"/>
      <c r="O5" s="11" t="s">
        <v>67</v>
      </c>
      <c r="Q5" s="3">
        <f>Q4*Q2</f>
        <v>4585.5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1058.6699999999983</v>
      </c>
      <c r="R7">
        <v>50</v>
      </c>
      <c r="W7" s="132"/>
    </row>
    <row r="8" spans="1:23" x14ac:dyDescent="0.25">
      <c r="B8" s="402"/>
      <c r="C8" s="4"/>
      <c r="D8" s="3"/>
      <c r="E8" s="3"/>
      <c r="F8" s="3"/>
      <c r="G8" s="402"/>
      <c r="H8" s="159"/>
      <c r="I8" s="3"/>
      <c r="J8" s="3"/>
      <c r="K8" s="3"/>
      <c r="L8" s="4"/>
      <c r="M8" s="4"/>
      <c r="O8" s="11" t="s">
        <v>179</v>
      </c>
      <c r="P8" s="33"/>
      <c r="Q8" s="2">
        <f>K18+M18-F18+Q2*Q4</f>
        <v>81.5</v>
      </c>
      <c r="W8" s="132"/>
    </row>
    <row r="9" spans="1:23" x14ac:dyDescent="0.25">
      <c r="B9" s="402"/>
      <c r="C9" s="4"/>
      <c r="D9" s="3"/>
      <c r="E9" s="3"/>
      <c r="F9" s="3"/>
      <c r="G9" s="402"/>
      <c r="H9" s="159"/>
      <c r="I9" s="3"/>
      <c r="J9" s="3"/>
      <c r="K9" s="3"/>
      <c r="L9" s="4"/>
      <c r="M9" s="4"/>
      <c r="O9" s="11" t="s">
        <v>204</v>
      </c>
      <c r="Q9" s="132">
        <f>IF(Q2=0, 0, Q8/Q6)</f>
        <v>1.8095026642984013E-2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7.414676698288083E-3</v>
      </c>
      <c r="R11">
        <v>0.17</v>
      </c>
      <c r="W11" s="132"/>
    </row>
    <row r="12" spans="1:23" x14ac:dyDescent="0.25">
      <c r="B12" s="29"/>
      <c r="G12" s="29"/>
      <c r="H12" s="68"/>
      <c r="O12" s="11" t="s">
        <v>969</v>
      </c>
      <c r="Q12" s="1" t="s">
        <v>1352</v>
      </c>
      <c r="W12" s="132"/>
    </row>
    <row r="13" spans="1:23" x14ac:dyDescent="0.25">
      <c r="B13" s="29"/>
      <c r="G13" s="29"/>
      <c r="H13" s="68"/>
      <c r="O13" s="11" t="s">
        <v>947</v>
      </c>
      <c r="Q13" s="2">
        <f>Q4/4.75</f>
        <v>19.30736842105263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100.881</v>
      </c>
      <c r="W19" s="132"/>
    </row>
    <row r="20" spans="1:23" x14ac:dyDescent="0.25">
      <c r="O20" s="79">
        <v>1.0900000000000001</v>
      </c>
      <c r="P20" s="79">
        <f t="shared" ref="P20:P39" si="0">O20*$Q$4</f>
        <v>99.963899999999995</v>
      </c>
      <c r="W20" s="132"/>
    </row>
    <row r="21" spans="1:23" x14ac:dyDescent="0.25">
      <c r="O21" s="79">
        <v>1.08</v>
      </c>
      <c r="P21" s="79">
        <f t="shared" si="0"/>
        <v>99.046800000000005</v>
      </c>
      <c r="W21" s="132"/>
    </row>
    <row r="22" spans="1:23" x14ac:dyDescent="0.25">
      <c r="O22" s="79">
        <v>1.07</v>
      </c>
      <c r="P22" s="79">
        <f t="shared" si="0"/>
        <v>98.1297</v>
      </c>
      <c r="W22" s="132"/>
    </row>
    <row r="23" spans="1:23" x14ac:dyDescent="0.25">
      <c r="O23" s="79">
        <v>1.06</v>
      </c>
      <c r="P23" s="79">
        <f t="shared" si="0"/>
        <v>97.212599999999995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96.295500000000004</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95.378399999999999</v>
      </c>
      <c r="W25" s="132"/>
    </row>
    <row r="26" spans="1:23" x14ac:dyDescent="0.25">
      <c r="B26" s="162"/>
      <c r="C26" s="10"/>
      <c r="D26" s="39"/>
      <c r="E26" s="39"/>
      <c r="F26" s="39"/>
      <c r="G26" s="39"/>
      <c r="H26" s="177"/>
      <c r="I26" s="39"/>
      <c r="J26" s="39"/>
      <c r="K26" s="39"/>
      <c r="L26" s="39"/>
      <c r="O26" s="79">
        <v>1.03</v>
      </c>
      <c r="P26" s="79">
        <f t="shared" si="0"/>
        <v>94.461299999999994</v>
      </c>
      <c r="W26" s="132"/>
    </row>
    <row r="27" spans="1:23" x14ac:dyDescent="0.25">
      <c r="B27" s="162"/>
      <c r="C27" s="10"/>
      <c r="D27" s="39"/>
      <c r="E27" s="39"/>
      <c r="F27" s="39"/>
      <c r="G27" s="39"/>
      <c r="H27" s="177"/>
      <c r="I27" s="39"/>
      <c r="J27" s="39"/>
      <c r="K27" s="39"/>
      <c r="L27" s="39"/>
      <c r="O27" s="79">
        <v>1.02</v>
      </c>
      <c r="P27" s="79">
        <f t="shared" si="0"/>
        <v>93.544199999999989</v>
      </c>
      <c r="W27" s="132"/>
    </row>
    <row r="28" spans="1:23" x14ac:dyDescent="0.25">
      <c r="B28" s="162"/>
      <c r="C28" s="10"/>
      <c r="D28" s="39"/>
      <c r="E28" s="39"/>
      <c r="F28" s="39"/>
      <c r="G28" s="39"/>
      <c r="H28" s="177"/>
      <c r="I28" s="39"/>
      <c r="J28" s="39"/>
      <c r="K28" s="39"/>
      <c r="L28" s="39"/>
      <c r="O28" s="79">
        <v>1.01</v>
      </c>
      <c r="P28" s="79">
        <f t="shared" si="0"/>
        <v>92.627099999999999</v>
      </c>
      <c r="W28" s="132"/>
    </row>
    <row r="29" spans="1:23" x14ac:dyDescent="0.25">
      <c r="B29" s="162"/>
      <c r="C29" s="10"/>
      <c r="D29" s="39"/>
      <c r="E29" s="39"/>
      <c r="F29" s="39"/>
      <c r="G29" s="39"/>
      <c r="H29" s="177"/>
      <c r="I29" s="39"/>
      <c r="J29" s="39"/>
      <c r="K29" s="39"/>
      <c r="L29" s="39"/>
      <c r="O29" s="79">
        <v>1</v>
      </c>
      <c r="P29" s="79">
        <f t="shared" si="0"/>
        <v>91.71</v>
      </c>
      <c r="W29" s="132"/>
    </row>
    <row r="30" spans="1:23" x14ac:dyDescent="0.25">
      <c r="B30" s="162"/>
      <c r="C30" s="10"/>
      <c r="D30" s="39"/>
      <c r="E30" s="39"/>
      <c r="F30" s="39"/>
      <c r="G30" s="39"/>
      <c r="H30" s="177"/>
      <c r="I30" s="39"/>
      <c r="J30" s="39"/>
      <c r="K30" s="39"/>
      <c r="L30" s="39"/>
      <c r="O30" s="79">
        <v>0.99</v>
      </c>
      <c r="P30" s="79">
        <f t="shared" si="0"/>
        <v>90.792899999999989</v>
      </c>
      <c r="W30" s="132"/>
    </row>
    <row r="31" spans="1:23" x14ac:dyDescent="0.25">
      <c r="B31" s="162"/>
      <c r="C31" s="10"/>
      <c r="D31" s="39"/>
      <c r="E31" s="39"/>
      <c r="F31" s="39"/>
      <c r="G31" s="39"/>
      <c r="H31" s="177"/>
      <c r="I31" s="39"/>
      <c r="J31" s="39"/>
      <c r="K31" s="39"/>
      <c r="L31" s="39"/>
      <c r="O31" s="79">
        <v>0.98</v>
      </c>
      <c r="P31" s="79">
        <f t="shared" si="0"/>
        <v>89.875799999999998</v>
      </c>
      <c r="W31" s="132"/>
    </row>
    <row r="32" spans="1:23" x14ac:dyDescent="0.25">
      <c r="B32" s="162"/>
      <c r="C32" s="10"/>
      <c r="D32" s="39"/>
      <c r="E32" s="39"/>
      <c r="F32" s="39"/>
      <c r="G32" s="39"/>
      <c r="H32" s="177"/>
      <c r="I32" s="39"/>
      <c r="J32" s="39"/>
      <c r="K32" s="39"/>
      <c r="L32" s="39"/>
      <c r="O32" s="79">
        <v>0.97</v>
      </c>
      <c r="P32" s="79">
        <f t="shared" si="0"/>
        <v>88.958699999999993</v>
      </c>
      <c r="W32" s="132"/>
    </row>
    <row r="33" spans="1:23" x14ac:dyDescent="0.25">
      <c r="A33" s="29"/>
      <c r="B33" s="162"/>
      <c r="C33" s="10"/>
      <c r="D33" s="39"/>
      <c r="E33" s="39"/>
      <c r="F33" s="39"/>
      <c r="G33" s="39"/>
      <c r="H33" s="177"/>
      <c r="I33" s="39"/>
      <c r="J33" s="39"/>
      <c r="K33" s="39"/>
      <c r="L33" s="39"/>
      <c r="O33" s="79">
        <v>0.96</v>
      </c>
      <c r="P33" s="79">
        <f t="shared" si="0"/>
        <v>88.041599999999988</v>
      </c>
      <c r="W33" s="132"/>
    </row>
    <row r="34" spans="1:23" x14ac:dyDescent="0.25">
      <c r="B34" s="162"/>
      <c r="C34" s="10"/>
      <c r="D34" s="39"/>
      <c r="E34" s="39"/>
      <c r="F34" s="39"/>
      <c r="G34" s="39"/>
      <c r="H34" s="177"/>
      <c r="I34" s="39"/>
      <c r="J34" s="39"/>
      <c r="K34" s="39"/>
      <c r="L34" s="39"/>
      <c r="O34" s="79">
        <v>0.95</v>
      </c>
      <c r="P34" s="79">
        <f t="shared" si="0"/>
        <v>87.124499999999983</v>
      </c>
      <c r="W34" s="132"/>
    </row>
    <row r="35" spans="1:23" x14ac:dyDescent="0.25">
      <c r="B35" s="162"/>
      <c r="C35" s="10"/>
      <c r="D35" s="39"/>
      <c r="E35" s="39"/>
      <c r="F35" s="39"/>
      <c r="G35" s="39"/>
      <c r="H35" s="177"/>
      <c r="I35" s="39"/>
      <c r="J35" s="39"/>
      <c r="K35" s="39"/>
      <c r="L35" s="39"/>
      <c r="O35" s="79">
        <v>0.94</v>
      </c>
      <c r="P35" s="79">
        <f t="shared" si="0"/>
        <v>86.207399999999993</v>
      </c>
      <c r="W35" s="132"/>
    </row>
    <row r="36" spans="1:23" x14ac:dyDescent="0.25">
      <c r="B36" s="162"/>
      <c r="C36" s="10"/>
      <c r="D36" s="39"/>
      <c r="E36" s="39"/>
      <c r="F36" s="39"/>
      <c r="G36" s="39"/>
      <c r="H36" s="177"/>
      <c r="I36" s="39"/>
      <c r="J36" s="39"/>
      <c r="K36" s="39"/>
      <c r="L36" s="39"/>
      <c r="O36" s="79">
        <v>0.93</v>
      </c>
      <c r="P36" s="79">
        <f t="shared" si="0"/>
        <v>85.290300000000002</v>
      </c>
      <c r="W36" s="132"/>
    </row>
    <row r="37" spans="1:23" x14ac:dyDescent="0.25">
      <c r="B37" s="162"/>
      <c r="C37" s="10"/>
      <c r="D37" s="39"/>
      <c r="E37" s="39"/>
      <c r="F37" s="39"/>
      <c r="G37" s="39"/>
      <c r="H37" s="177"/>
      <c r="I37" s="39"/>
      <c r="J37" s="39"/>
      <c r="K37" s="39"/>
      <c r="L37" s="39"/>
      <c r="O37" s="79">
        <v>0.92</v>
      </c>
      <c r="P37" s="79">
        <f t="shared" si="0"/>
        <v>84.373199999999997</v>
      </c>
      <c r="W37" s="132"/>
    </row>
    <row r="38" spans="1:23" x14ac:dyDescent="0.25">
      <c r="B38" s="162"/>
      <c r="C38" s="10"/>
      <c r="D38" s="39"/>
      <c r="E38" s="39"/>
      <c r="F38" s="39"/>
      <c r="G38" s="39"/>
      <c r="H38" s="177"/>
      <c r="I38" s="39"/>
      <c r="J38" s="39"/>
      <c r="K38" s="39"/>
      <c r="L38" s="39"/>
      <c r="O38" s="79">
        <v>0.91</v>
      </c>
      <c r="P38" s="79">
        <f t="shared" si="0"/>
        <v>83.456099999999992</v>
      </c>
      <c r="W38" s="132"/>
    </row>
    <row r="39" spans="1:23" x14ac:dyDescent="0.25">
      <c r="B39" s="162"/>
      <c r="C39" s="10"/>
      <c r="D39" s="39"/>
      <c r="E39" s="39"/>
      <c r="F39" s="768"/>
      <c r="G39" s="39"/>
      <c r="H39" s="177"/>
      <c r="I39" s="39"/>
      <c r="J39" s="39"/>
      <c r="K39" s="39"/>
      <c r="L39" s="39"/>
      <c r="O39" s="79">
        <v>0.9</v>
      </c>
      <c r="P39" s="79">
        <f t="shared" si="0"/>
        <v>82.539000000000001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2" priority="74">
      <formula>F12&gt;0</formula>
    </cfRule>
    <cfRule type="expression" dxfId="267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0" priority="67">
      <formula>F124&gt;0</formula>
    </cfRule>
    <cfRule type="expression" dxfId="2669" priority="68">
      <formula>F124&lt;0</formula>
    </cfRule>
  </conditionalFormatting>
  <conditionalFormatting sqref="H124:H130">
    <cfRule type="expression" dxfId="2668" priority="55">
      <formula>H124&gt;0</formula>
    </cfRule>
    <cfRule type="expression" dxfId="2667" priority="56">
      <formula>H124&lt;0</formula>
    </cfRule>
  </conditionalFormatting>
  <conditionalFormatting sqref="H131">
    <cfRule type="expression" dxfId="2666" priority="53">
      <formula>H131&gt;0</formula>
    </cfRule>
    <cfRule type="expression" dxfId="2665" priority="54">
      <formula>H131&lt;0</formula>
    </cfRule>
  </conditionalFormatting>
  <conditionalFormatting sqref="H132">
    <cfRule type="expression" dxfId="2664" priority="51">
      <formula>H132&gt;0</formula>
    </cfRule>
    <cfRule type="expression" dxfId="2663" priority="52">
      <formula>H132&lt;0</formula>
    </cfRule>
  </conditionalFormatting>
  <conditionalFormatting sqref="H133:H135">
    <cfRule type="expression" dxfId="2662" priority="49">
      <formula>H133&gt;0</formula>
    </cfRule>
    <cfRule type="expression" dxfId="2661" priority="50">
      <formula>H133&lt;0</formula>
    </cfRule>
  </conditionalFormatting>
  <conditionalFormatting sqref="H136">
    <cfRule type="expression" dxfId="2660" priority="45">
      <formula>H136&gt;0</formula>
    </cfRule>
    <cfRule type="expression" dxfId="2659" priority="46">
      <formula>H136&lt;0</formula>
    </cfRule>
  </conditionalFormatting>
  <conditionalFormatting sqref="Q7">
    <cfRule type="expression" dxfId="2658" priority="39">
      <formula>Q7&gt;0</formula>
    </cfRule>
    <cfRule type="expression" dxfId="2657" priority="40">
      <formula>Q7&lt;0</formula>
    </cfRule>
  </conditionalFormatting>
  <conditionalFormatting sqref="Q8">
    <cfRule type="expression" dxfId="2656" priority="37">
      <formula>Q8&gt;0</formula>
    </cfRule>
    <cfRule type="expression" dxfId="2655" priority="38">
      <formula>Q8&lt;0</formula>
    </cfRule>
  </conditionalFormatting>
  <conditionalFormatting sqref="F167:F178 H167:H178">
    <cfRule type="expression" dxfId="2654" priority="35">
      <formula>F167&gt;0</formula>
    </cfRule>
    <cfRule type="expression" dxfId="2653" priority="36">
      <formula>F167&lt;0</formula>
    </cfRule>
  </conditionalFormatting>
  <conditionalFormatting sqref="F183:F197 H183:H197">
    <cfRule type="expression" dxfId="2652" priority="33">
      <formula>F183&gt;0</formula>
    </cfRule>
    <cfRule type="expression" dxfId="2651" priority="34">
      <formula>F183&lt;0</formula>
    </cfRule>
  </conditionalFormatting>
  <conditionalFormatting sqref="F198:F206 H198:H206">
    <cfRule type="expression" dxfId="2650" priority="31">
      <formula>F198&gt;0</formula>
    </cfRule>
    <cfRule type="expression" dxfId="2649" priority="32">
      <formula>F198&lt;0</formula>
    </cfRule>
  </conditionalFormatting>
  <conditionalFormatting sqref="F141:F147 H141:H147">
    <cfRule type="expression" dxfId="2648" priority="29">
      <formula>F141&gt;0</formula>
    </cfRule>
    <cfRule type="expression" dxfId="2647" priority="30">
      <formula>F141&lt;0</formula>
    </cfRule>
  </conditionalFormatting>
  <conditionalFormatting sqref="H149:H152 F149:F152">
    <cfRule type="expression" dxfId="2646" priority="27">
      <formula>F149&gt;0</formula>
    </cfRule>
    <cfRule type="expression" dxfId="2645" priority="28">
      <formula>F149&lt;0</formula>
    </cfRule>
  </conditionalFormatting>
  <conditionalFormatting sqref="F226 H215:H218 H257:H260 F257:F260 H226 H231:H233 F231:F233 F235:F244 H235:H244">
    <cfRule type="expression" dxfId="2644" priority="25">
      <formula>F215&gt;0</formula>
    </cfRule>
    <cfRule type="expression" dxfId="2643" priority="26">
      <formula>F215&lt;0</formula>
    </cfRule>
  </conditionalFormatting>
  <conditionalFormatting sqref="F207:F218">
    <cfRule type="expression" dxfId="2642" priority="23">
      <formula>F207&gt;0</formula>
    </cfRule>
    <cfRule type="expression" dxfId="2641" priority="24">
      <formula>F207&lt;0</formula>
    </cfRule>
  </conditionalFormatting>
  <conditionalFormatting sqref="H207:H208">
    <cfRule type="expression" dxfId="2640" priority="21">
      <formula>H207&gt;0</formula>
    </cfRule>
    <cfRule type="expression" dxfId="2639" priority="22">
      <formula>H207&lt;0</formula>
    </cfRule>
  </conditionalFormatting>
  <conditionalFormatting sqref="H209">
    <cfRule type="expression" dxfId="2638" priority="19">
      <formula>H209&gt;0</formula>
    </cfRule>
    <cfRule type="expression" dxfId="2637" priority="20">
      <formula>H209&lt;0</formula>
    </cfRule>
  </conditionalFormatting>
  <conditionalFormatting sqref="H210">
    <cfRule type="expression" dxfId="2636" priority="17">
      <formula>H210&gt;0</formula>
    </cfRule>
    <cfRule type="expression" dxfId="2635" priority="18">
      <formula>H210&lt;0</formula>
    </cfRule>
  </conditionalFormatting>
  <conditionalFormatting sqref="H211:H213">
    <cfRule type="expression" dxfId="2634" priority="15">
      <formula>H211&gt;0</formula>
    </cfRule>
    <cfRule type="expression" dxfId="2633" priority="16">
      <formula>H211&lt;0</formula>
    </cfRule>
  </conditionalFormatting>
  <conditionalFormatting sqref="H214">
    <cfRule type="expression" dxfId="2632" priority="13">
      <formula>H214&gt;0</formula>
    </cfRule>
    <cfRule type="expression" dxfId="2631" priority="14">
      <formula>H214&lt;0</formula>
    </cfRule>
  </conditionalFormatting>
  <conditionalFormatting sqref="F245:F256 H245:H256">
    <cfRule type="expression" dxfId="2630" priority="11">
      <formula>F245&gt;0</formula>
    </cfRule>
    <cfRule type="expression" dxfId="2629" priority="12">
      <formula>F245&lt;0</formula>
    </cfRule>
  </conditionalFormatting>
  <conditionalFormatting sqref="F261:F275 H261:H275">
    <cfRule type="expression" dxfId="2628" priority="9">
      <formula>F261&gt;0</formula>
    </cfRule>
    <cfRule type="expression" dxfId="2627" priority="10">
      <formula>F261&lt;0</formula>
    </cfRule>
  </conditionalFormatting>
  <conditionalFormatting sqref="F276:F283 H276:H283">
    <cfRule type="expression" dxfId="2626" priority="7">
      <formula>F276&gt;0</formula>
    </cfRule>
    <cfRule type="expression" dxfId="2625" priority="8">
      <formula>F276&lt;0</formula>
    </cfRule>
  </conditionalFormatting>
  <conditionalFormatting sqref="F219:F225 H219:H225">
    <cfRule type="expression" dxfId="2624" priority="5">
      <formula>F219&gt;0</formula>
    </cfRule>
    <cfRule type="expression" dxfId="2623" priority="6">
      <formula>F219&lt;0</formula>
    </cfRule>
  </conditionalFormatting>
  <conditionalFormatting sqref="H227:H230 F227:F230">
    <cfRule type="expression" dxfId="2622" priority="3">
      <formula>F227&gt;0</formula>
    </cfRule>
    <cfRule type="expression" dxfId="2621" priority="4">
      <formula>F227&lt;0</formula>
    </cfRule>
  </conditionalFormatting>
  <conditionalFormatting sqref="H234 F234">
    <cfRule type="expression" dxfId="2620" priority="1">
      <formula>F234&gt;0</formula>
    </cfRule>
    <cfRule type="expression" dxfId="261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8" priority="31">
      <formula>F60&gt;0</formula>
    </cfRule>
    <cfRule type="expression" dxfId="2617" priority="32">
      <formula>F60&lt;0</formula>
    </cfRule>
  </conditionalFormatting>
  <conditionalFormatting sqref="Q7">
    <cfRule type="expression" dxfId="2616" priority="29">
      <formula>Q7&gt;0</formula>
    </cfRule>
    <cfRule type="expression" dxfId="2615" priority="30">
      <formula>Q7&lt;0</formula>
    </cfRule>
  </conditionalFormatting>
  <conditionalFormatting sqref="Q8">
    <cfRule type="expression" dxfId="2614" priority="27">
      <formula>Q8&gt;0</formula>
    </cfRule>
    <cfRule type="expression" dxfId="2613" priority="28">
      <formula>Q8&lt;0</formula>
    </cfRule>
  </conditionalFormatting>
  <conditionalFormatting sqref="F32:F59">
    <cfRule type="expression" dxfId="2612" priority="25">
      <formula>F32&gt;0</formula>
    </cfRule>
    <cfRule type="expression" dxfId="2611" priority="26">
      <formula>F32&lt;0</formula>
    </cfRule>
  </conditionalFormatting>
  <conditionalFormatting sqref="H32:H59">
    <cfRule type="expression" dxfId="2610" priority="23">
      <formula>H32&gt;0</formula>
    </cfRule>
    <cfRule type="expression" dxfId="2609" priority="24">
      <formula>H32&lt;0</formula>
    </cfRule>
  </conditionalFormatting>
  <conditionalFormatting sqref="Q10">
    <cfRule type="expression" dxfId="2608" priority="21">
      <formula>Q10&gt;0</formula>
    </cfRule>
    <cfRule type="expression" dxfId="2607" priority="22">
      <formula>Q10&lt;0</formula>
    </cfRule>
  </conditionalFormatting>
  <conditionalFormatting sqref="J25:J38">
    <cfRule type="expression" dxfId="2606" priority="19">
      <formula>J25&gt;0</formula>
    </cfRule>
    <cfRule type="expression" dxfId="2605" priority="20">
      <formula>J25&lt;0</formula>
    </cfRule>
  </conditionalFormatting>
  <conditionalFormatting sqref="K25:K38">
    <cfRule type="expression" dxfId="2604" priority="17">
      <formula>K25&gt;0</formula>
    </cfRule>
    <cfRule type="expression" dxfId="2603" priority="18">
      <formula>K25&lt;0</formula>
    </cfRule>
  </conditionalFormatting>
  <conditionalFormatting sqref="L25:L38">
    <cfRule type="expression" dxfId="2602" priority="15">
      <formula>L25&gt;0</formula>
    </cfRule>
    <cfRule type="expression" dxfId="2601" priority="16">
      <formula>L25&lt;0</formula>
    </cfRule>
  </conditionalFormatting>
  <conditionalFormatting sqref="F89:F110">
    <cfRule type="expression" dxfId="2600" priority="13">
      <formula>F89&gt;0</formula>
    </cfRule>
    <cfRule type="expression" dxfId="2599" priority="14">
      <formula>F89&lt;0</formula>
    </cfRule>
  </conditionalFormatting>
  <conditionalFormatting sqref="H89:H110">
    <cfRule type="expression" dxfId="2598" priority="11">
      <formula>H89&gt;0</formula>
    </cfRule>
    <cfRule type="expression" dxfId="2597" priority="12">
      <formula>H89&lt;0</formula>
    </cfRule>
  </conditionalFormatting>
  <conditionalFormatting sqref="J89:J102">
    <cfRule type="expression" dxfId="2596" priority="9">
      <formula>J89&gt;0</formula>
    </cfRule>
    <cfRule type="expression" dxfId="2595" priority="10">
      <formula>J89&lt;0</formula>
    </cfRule>
  </conditionalFormatting>
  <conditionalFormatting sqref="K89:K102">
    <cfRule type="expression" dxfId="2594" priority="7">
      <formula>K89&gt;0</formula>
    </cfRule>
    <cfRule type="expression" dxfId="2593" priority="8">
      <formula>K89&lt;0</formula>
    </cfRule>
  </conditionalFormatting>
  <conditionalFormatting sqref="L89:L102">
    <cfRule type="expression" dxfId="2592" priority="5">
      <formula>L89&gt;0</formula>
    </cfRule>
    <cfRule type="expression" dxfId="2591" priority="6">
      <formula>L89&lt;0</formula>
    </cfRule>
  </conditionalFormatting>
  <conditionalFormatting sqref="F25:F31">
    <cfRule type="expression" dxfId="2590" priority="3">
      <formula>F25&gt;0</formula>
    </cfRule>
    <cfRule type="expression" dxfId="2589" priority="4">
      <formula>F25&lt;0</formula>
    </cfRule>
  </conditionalFormatting>
  <conditionalFormatting sqref="H25:H31">
    <cfRule type="expression" dxfId="2588" priority="1">
      <formula>H25&gt;0</formula>
    </cfRule>
    <cfRule type="expression" dxfId="258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6" priority="43">
      <formula>F33&gt;0</formula>
    </cfRule>
    <cfRule type="expression" dxfId="2585" priority="44">
      <formula>F33&lt;0</formula>
    </cfRule>
  </conditionalFormatting>
  <conditionalFormatting sqref="Q7">
    <cfRule type="expression" dxfId="2584" priority="41">
      <formula>Q7&gt;0</formula>
    </cfRule>
    <cfRule type="expression" dxfId="2583" priority="42">
      <formula>Q7&lt;0</formula>
    </cfRule>
  </conditionalFormatting>
  <conditionalFormatting sqref="Q8">
    <cfRule type="expression" dxfId="2582" priority="39">
      <formula>Q8&gt;0</formula>
    </cfRule>
    <cfRule type="expression" dxfId="2581" priority="40">
      <formula>Q8&lt;0</formula>
    </cfRule>
  </conditionalFormatting>
  <conditionalFormatting sqref="F29 F32">
    <cfRule type="expression" dxfId="2580" priority="37">
      <formula>F29&gt;0</formula>
    </cfRule>
    <cfRule type="expression" dxfId="2579" priority="38">
      <formula>F29&lt;0</formula>
    </cfRule>
  </conditionalFormatting>
  <conditionalFormatting sqref="H29 H32">
    <cfRule type="expression" dxfId="2578" priority="35">
      <formula>H29&gt;0</formula>
    </cfRule>
    <cfRule type="expression" dxfId="2577" priority="36">
      <formula>H29&lt;0</formula>
    </cfRule>
  </conditionalFormatting>
  <conditionalFormatting sqref="F30:F31">
    <cfRule type="expression" dxfId="2576" priority="33">
      <formula>F30&gt;0</formula>
    </cfRule>
    <cfRule type="expression" dxfId="2575" priority="34">
      <formula>F30&lt;0</formula>
    </cfRule>
  </conditionalFormatting>
  <conditionalFormatting sqref="H30:H31">
    <cfRule type="expression" dxfId="2574" priority="31">
      <formula>H30&gt;0</formula>
    </cfRule>
    <cfRule type="expression" dxfId="2573" priority="32">
      <formula>H30&lt;0</formula>
    </cfRule>
  </conditionalFormatting>
  <conditionalFormatting sqref="F105:F140 H105:H140">
    <cfRule type="expression" dxfId="2572" priority="29">
      <formula>F105&gt;0</formula>
    </cfRule>
    <cfRule type="expression" dxfId="2571" priority="30">
      <formula>F105&lt;0</formula>
    </cfRule>
  </conditionalFormatting>
  <conditionalFormatting sqref="F96:F99">
    <cfRule type="expression" dxfId="2570" priority="27">
      <formula>F96&gt;0</formula>
    </cfRule>
    <cfRule type="expression" dxfId="2569" priority="28">
      <formula>F96&lt;0</formula>
    </cfRule>
  </conditionalFormatting>
  <conditionalFormatting sqref="H96:H99">
    <cfRule type="expression" dxfId="2568" priority="25">
      <formula>H96&gt;0</formula>
    </cfRule>
    <cfRule type="expression" dxfId="2567" priority="26">
      <formula>H96&lt;0</formula>
    </cfRule>
  </conditionalFormatting>
  <conditionalFormatting sqref="F25:F28">
    <cfRule type="expression" dxfId="2566" priority="19">
      <formula>F25&gt;0</formula>
    </cfRule>
    <cfRule type="expression" dxfId="2565" priority="20">
      <formula>F25&lt;0</formula>
    </cfRule>
  </conditionalFormatting>
  <conditionalFormatting sqref="H25:H28">
    <cfRule type="expression" dxfId="2564" priority="17">
      <formula>H25&gt;0</formula>
    </cfRule>
    <cfRule type="expression" dxfId="2563" priority="18">
      <formula>H25&lt;0</formula>
    </cfRule>
  </conditionalFormatting>
  <conditionalFormatting sqref="J27">
    <cfRule type="expression" dxfId="2562" priority="15">
      <formula>J27&gt;0</formula>
    </cfRule>
    <cfRule type="expression" dxfId="2561" priority="16">
      <formula>J27&lt;0</formula>
    </cfRule>
  </conditionalFormatting>
  <conditionalFormatting sqref="F104">
    <cfRule type="expression" dxfId="2560" priority="13">
      <formula>F104&gt;0</formula>
    </cfRule>
    <cfRule type="expression" dxfId="2559" priority="14">
      <formula>F104&lt;0</formula>
    </cfRule>
  </conditionalFormatting>
  <conditionalFormatting sqref="H104">
    <cfRule type="expression" dxfId="2558" priority="11">
      <formula>H104&gt;0</formula>
    </cfRule>
    <cfRule type="expression" dxfId="2557" priority="12">
      <formula>H104&lt;0</formula>
    </cfRule>
  </conditionalFormatting>
  <conditionalFormatting sqref="F100:F103">
    <cfRule type="expression" dxfId="2556" priority="9">
      <formula>F100&gt;0</formula>
    </cfRule>
    <cfRule type="expression" dxfId="2555" priority="10">
      <formula>F100&lt;0</formula>
    </cfRule>
  </conditionalFormatting>
  <conditionalFormatting sqref="H100:H103">
    <cfRule type="expression" dxfId="2554" priority="7">
      <formula>H100&gt;0</formula>
    </cfRule>
    <cfRule type="expression" dxfId="2553" priority="8">
      <formula>H100&lt;0</formula>
    </cfRule>
  </conditionalFormatting>
  <conditionalFormatting sqref="J102">
    <cfRule type="expression" dxfId="2552" priority="5">
      <formula>J102&gt;0</formula>
    </cfRule>
    <cfRule type="expression" dxfId="2551" priority="6">
      <formula>J102&lt;0</formula>
    </cfRule>
  </conditionalFormatting>
  <conditionalFormatting sqref="Q10">
    <cfRule type="expression" dxfId="2550" priority="3">
      <formula>Q10&gt;0</formula>
    </cfRule>
    <cfRule type="expression" dxfId="2549" priority="4">
      <formula>Q10&lt;0</formula>
    </cfRule>
  </conditionalFormatting>
  <conditionalFormatting sqref="M71">
    <cfRule type="expression" dxfId="2548" priority="1">
      <formula>M71&gt;0</formula>
    </cfRule>
    <cfRule type="expression" dxfId="254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6" priority="33">
      <formula>F34&gt;0</formula>
    </cfRule>
    <cfRule type="expression" dxfId="2545" priority="34">
      <formula>F34&lt;0</formula>
    </cfRule>
  </conditionalFormatting>
  <conditionalFormatting sqref="Q7">
    <cfRule type="expression" dxfId="2544" priority="31">
      <formula>Q7&gt;0</formula>
    </cfRule>
    <cfRule type="expression" dxfId="2543" priority="32">
      <formula>Q7&lt;0</formula>
    </cfRule>
  </conditionalFormatting>
  <conditionalFormatting sqref="Q8">
    <cfRule type="expression" dxfId="2542" priority="29">
      <formula>Q8&gt;0</formula>
    </cfRule>
    <cfRule type="expression" dxfId="2541" priority="30">
      <formula>Q8&lt;0</formula>
    </cfRule>
  </conditionalFormatting>
  <conditionalFormatting sqref="F27:F33">
    <cfRule type="expression" dxfId="2540" priority="27">
      <formula>F27&gt;0</formula>
    </cfRule>
    <cfRule type="expression" dxfId="2539" priority="28">
      <formula>F27&lt;0</formula>
    </cfRule>
  </conditionalFormatting>
  <conditionalFormatting sqref="H27:H33">
    <cfRule type="expression" dxfId="2538" priority="25">
      <formula>H27&gt;0</formula>
    </cfRule>
    <cfRule type="expression" dxfId="2537" priority="26">
      <formula>H27&lt;0</formula>
    </cfRule>
  </conditionalFormatting>
  <conditionalFormatting sqref="M46">
    <cfRule type="expression" dxfId="2536" priority="23">
      <formula>M46&gt;0</formula>
    </cfRule>
    <cfRule type="expression" dxfId="2535" priority="24">
      <formula>M46&lt;0</formula>
    </cfRule>
  </conditionalFormatting>
  <conditionalFormatting sqref="F79:F87 H79:H87">
    <cfRule type="expression" dxfId="2534" priority="21">
      <formula>F79&gt;0</formula>
    </cfRule>
    <cfRule type="expression" dxfId="2533" priority="22">
      <formula>F79&lt;0</formula>
    </cfRule>
  </conditionalFormatting>
  <conditionalFormatting sqref="F73 F77:F78">
    <cfRule type="expression" dxfId="2532" priority="19">
      <formula>F73&gt;0</formula>
    </cfRule>
    <cfRule type="expression" dxfId="2531" priority="20">
      <formula>F73&lt;0</formula>
    </cfRule>
  </conditionalFormatting>
  <conditionalFormatting sqref="H73 H77:H78">
    <cfRule type="expression" dxfId="2530" priority="17">
      <formula>H73&gt;0</formula>
    </cfRule>
    <cfRule type="expression" dxfId="2529" priority="18">
      <formula>H73&lt;0</formula>
    </cfRule>
  </conditionalFormatting>
  <conditionalFormatting sqref="F70:F72">
    <cfRule type="expression" dxfId="2528" priority="15">
      <formula>F70&gt;0</formula>
    </cfRule>
    <cfRule type="expression" dxfId="2527" priority="16">
      <formula>F70&lt;0</formula>
    </cfRule>
  </conditionalFormatting>
  <conditionalFormatting sqref="H70:H72">
    <cfRule type="expression" dxfId="2526" priority="13">
      <formula>H70&gt;0</formula>
    </cfRule>
    <cfRule type="expression" dxfId="2525" priority="14">
      <formula>H70&lt;0</formula>
    </cfRule>
  </conditionalFormatting>
  <conditionalFormatting sqref="F25:F26">
    <cfRule type="expression" dxfId="2524" priority="11">
      <formula>F25&gt;0</formula>
    </cfRule>
    <cfRule type="expression" dxfId="2523" priority="12">
      <formula>F25&lt;0</formula>
    </cfRule>
  </conditionalFormatting>
  <conditionalFormatting sqref="H25:H26">
    <cfRule type="expression" dxfId="2522" priority="9">
      <formula>H25&gt;0</formula>
    </cfRule>
    <cfRule type="expression" dxfId="2521" priority="10">
      <formula>H25&lt;0</formula>
    </cfRule>
  </conditionalFormatting>
  <conditionalFormatting sqref="F76">
    <cfRule type="expression" dxfId="2520" priority="7">
      <formula>F76&gt;0</formula>
    </cfRule>
    <cfRule type="expression" dxfId="2519" priority="8">
      <formula>F76&lt;0</formula>
    </cfRule>
  </conditionalFormatting>
  <conditionalFormatting sqref="H76">
    <cfRule type="expression" dxfId="2518" priority="5">
      <formula>H76&gt;0</formula>
    </cfRule>
    <cfRule type="expression" dxfId="2517" priority="6">
      <formula>H76&lt;0</formula>
    </cfRule>
  </conditionalFormatting>
  <conditionalFormatting sqref="F74:F75">
    <cfRule type="expression" dxfId="2516" priority="3">
      <formula>F74&gt;0</formula>
    </cfRule>
    <cfRule type="expression" dxfId="2515" priority="4">
      <formula>F74&lt;0</formula>
    </cfRule>
  </conditionalFormatting>
  <conditionalFormatting sqref="H74:H75">
    <cfRule type="expression" dxfId="2514" priority="1">
      <formula>H74&gt;0</formula>
    </cfRule>
    <cfRule type="expression" dxfId="251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2" priority="43">
      <formula>F54&gt;0</formula>
    </cfRule>
    <cfRule type="expression" dxfId="2511" priority="44">
      <formula>F54&lt;0</formula>
    </cfRule>
  </conditionalFormatting>
  <conditionalFormatting sqref="Q7">
    <cfRule type="expression" dxfId="2510" priority="41">
      <formula>Q7&gt;0</formula>
    </cfRule>
    <cfRule type="expression" dxfId="2509" priority="42">
      <formula>Q7&lt;0</formula>
    </cfRule>
  </conditionalFormatting>
  <conditionalFormatting sqref="Q8">
    <cfRule type="expression" dxfId="2508" priority="39">
      <formula>Q8&gt;0</formula>
    </cfRule>
    <cfRule type="expression" dxfId="2507" priority="40">
      <formula>Q8&lt;0</formula>
    </cfRule>
  </conditionalFormatting>
  <conditionalFormatting sqref="F33:F36 F38:F53">
    <cfRule type="expression" dxfId="2506" priority="37">
      <formula>F33&gt;0</formula>
    </cfRule>
    <cfRule type="expression" dxfId="2505" priority="38">
      <formula>F33&lt;0</formula>
    </cfRule>
  </conditionalFormatting>
  <conditionalFormatting sqref="H33:H36 H38:H53">
    <cfRule type="expression" dxfId="2504" priority="35">
      <formula>H33&gt;0</formula>
    </cfRule>
    <cfRule type="expression" dxfId="2503" priority="36">
      <formula>H33&lt;0</formula>
    </cfRule>
  </conditionalFormatting>
  <conditionalFormatting sqref="Q10">
    <cfRule type="expression" dxfId="2502" priority="33">
      <formula>Q10&gt;0</formula>
    </cfRule>
    <cfRule type="expression" dxfId="2501" priority="34">
      <formula>Q10&lt;0</formula>
    </cfRule>
  </conditionalFormatting>
  <conditionalFormatting sqref="J25:J37">
    <cfRule type="expression" dxfId="2500" priority="31">
      <formula>J25&gt;0</formula>
    </cfRule>
    <cfRule type="expression" dxfId="2499" priority="32">
      <formula>J25&lt;0</formula>
    </cfRule>
  </conditionalFormatting>
  <conditionalFormatting sqref="K25:K38">
    <cfRule type="expression" dxfId="2498" priority="29">
      <formula>K25&gt;0</formula>
    </cfRule>
    <cfRule type="expression" dxfId="2497" priority="30">
      <formula>K25&lt;0</formula>
    </cfRule>
  </conditionalFormatting>
  <conditionalFormatting sqref="L25">
    <cfRule type="expression" dxfId="2496" priority="27">
      <formula>L25&gt;0</formula>
    </cfRule>
    <cfRule type="expression" dxfId="2495" priority="28">
      <formula>L25&lt;0</formula>
    </cfRule>
  </conditionalFormatting>
  <conditionalFormatting sqref="F89:F110">
    <cfRule type="expression" dxfId="2494" priority="25">
      <formula>F89&gt;0</formula>
    </cfRule>
    <cfRule type="expression" dxfId="2493" priority="26">
      <formula>F89&lt;0</formula>
    </cfRule>
  </conditionalFormatting>
  <conditionalFormatting sqref="H89:H110">
    <cfRule type="expression" dxfId="2492" priority="23">
      <formula>H89&gt;0</formula>
    </cfRule>
    <cfRule type="expression" dxfId="2491" priority="24">
      <formula>H89&lt;0</formula>
    </cfRule>
  </conditionalFormatting>
  <conditionalFormatting sqref="J89:J102">
    <cfRule type="expression" dxfId="2490" priority="21">
      <formula>J89&gt;0</formula>
    </cfRule>
    <cfRule type="expression" dxfId="2489" priority="22">
      <formula>J89&lt;0</formula>
    </cfRule>
  </conditionalFormatting>
  <conditionalFormatting sqref="K89:K102">
    <cfRule type="expression" dxfId="2488" priority="19">
      <formula>K89&gt;0</formula>
    </cfRule>
    <cfRule type="expression" dxfId="2487" priority="20">
      <formula>K89&lt;0</formula>
    </cfRule>
  </conditionalFormatting>
  <conditionalFormatting sqref="L89:L102">
    <cfRule type="expression" dxfId="2486" priority="17">
      <formula>L89&gt;0</formula>
    </cfRule>
    <cfRule type="expression" dxfId="2485" priority="18">
      <formula>L89&lt;0</formula>
    </cfRule>
  </conditionalFormatting>
  <conditionalFormatting sqref="F29:F32">
    <cfRule type="expression" dxfId="2484" priority="15">
      <formula>F29&gt;0</formula>
    </cfRule>
    <cfRule type="expression" dxfId="2483" priority="16">
      <formula>F29&lt;0</formula>
    </cfRule>
  </conditionalFormatting>
  <conditionalFormatting sqref="H29:H32">
    <cfRule type="expression" dxfId="2482" priority="13">
      <formula>H29&gt;0</formula>
    </cfRule>
    <cfRule type="expression" dxfId="2481" priority="14">
      <formula>H29&lt;0</formula>
    </cfRule>
  </conditionalFormatting>
  <conditionalFormatting sqref="F25:F28">
    <cfRule type="expression" dxfId="2480" priority="11">
      <formula>F25&gt;0</formula>
    </cfRule>
    <cfRule type="expression" dxfId="2479" priority="12">
      <formula>F25&lt;0</formula>
    </cfRule>
  </conditionalFormatting>
  <conditionalFormatting sqref="H25:H28">
    <cfRule type="expression" dxfId="2478" priority="9">
      <formula>H25&gt;0</formula>
    </cfRule>
    <cfRule type="expression" dxfId="2477" priority="10">
      <formula>H25&lt;0</formula>
    </cfRule>
  </conditionalFormatting>
  <conditionalFormatting sqref="F37">
    <cfRule type="expression" dxfId="2476" priority="7">
      <formula>F37&gt;0</formula>
    </cfRule>
    <cfRule type="expression" dxfId="2475" priority="8">
      <formula>F37&lt;0</formula>
    </cfRule>
  </conditionalFormatting>
  <conditionalFormatting sqref="H37">
    <cfRule type="expression" dxfId="2474" priority="5">
      <formula>H37&gt;0</formula>
    </cfRule>
    <cfRule type="expression" dxfId="2473" priority="6">
      <formula>H37&lt;0</formula>
    </cfRule>
  </conditionalFormatting>
  <conditionalFormatting sqref="J49">
    <cfRule type="expression" dxfId="2472" priority="3">
      <formula>J49&gt;0</formula>
    </cfRule>
    <cfRule type="expression" dxfId="2471" priority="4">
      <formula>J49&lt;0</formula>
    </cfRule>
  </conditionalFormatting>
  <conditionalFormatting sqref="J38:J48">
    <cfRule type="expression" dxfId="2470" priority="1">
      <formula>J38&gt;0</formula>
    </cfRule>
    <cfRule type="expression" dxfId="2469"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8" priority="96">
      <formula>F24&gt;0</formula>
    </cfRule>
    <cfRule type="expression" dxfId="246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6" priority="79">
      <formula>F30&gt;0</formula>
    </cfRule>
    <cfRule type="expression" dxfId="2465" priority="80">
      <formula>F30&lt;0</formula>
    </cfRule>
  </conditionalFormatting>
  <conditionalFormatting sqref="H43 H30:H33">
    <cfRule type="expression" dxfId="2464" priority="77">
      <formula>H30&gt;0</formula>
    </cfRule>
    <cfRule type="expression" dxfId="246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2" priority="59">
      <formula>F115&gt;0</formula>
    </cfRule>
    <cfRule type="expression" dxfId="2461" priority="60">
      <formula>F115&lt;0</formula>
    </cfRule>
  </conditionalFormatting>
  <conditionalFormatting sqref="F112:F114">
    <cfRule type="expression" dxfId="2460" priority="57">
      <formula>F112&gt;0</formula>
    </cfRule>
    <cfRule type="expression" dxfId="2459" priority="58">
      <formula>F112&lt;0</formula>
    </cfRule>
  </conditionalFormatting>
  <conditionalFormatting sqref="H112:I112">
    <cfRule type="expression" dxfId="2458" priority="55">
      <formula>H112&gt;0</formula>
    </cfRule>
    <cfRule type="expression" dxfId="2457" priority="56">
      <formula>H112&lt;0</formula>
    </cfRule>
  </conditionalFormatting>
  <conditionalFormatting sqref="H113:I113">
    <cfRule type="expression" dxfId="2456" priority="53">
      <formula>H113&gt;0</formula>
    </cfRule>
    <cfRule type="expression" dxfId="2455" priority="54">
      <formula>H113&lt;0</formula>
    </cfRule>
  </conditionalFormatting>
  <conditionalFormatting sqref="H114:I114">
    <cfRule type="expression" dxfId="2454" priority="51">
      <formula>H114&gt;0</formula>
    </cfRule>
    <cfRule type="expression" dxfId="2453" priority="52">
      <formula>H114&lt;0</formula>
    </cfRule>
  </conditionalFormatting>
  <conditionalFormatting sqref="F105:F111">
    <cfRule type="expression" dxfId="2452" priority="49">
      <formula>F105&gt;0</formula>
    </cfRule>
    <cfRule type="expression" dxfId="2451" priority="50">
      <formula>F105&lt;0</formula>
    </cfRule>
  </conditionalFormatting>
  <conditionalFormatting sqref="H105:I111">
    <cfRule type="expression" dxfId="2450" priority="47">
      <formula>H105&gt;0</formula>
    </cfRule>
    <cfRule type="expression" dxfId="2449" priority="48">
      <formula>H105&lt;0</formula>
    </cfRule>
  </conditionalFormatting>
  <conditionalFormatting sqref="I117 F117:F119">
    <cfRule type="expression" dxfId="2448" priority="45">
      <formula>F117&gt;0</formula>
    </cfRule>
    <cfRule type="expression" dxfId="2447" priority="46">
      <formula>F117&lt;0</formula>
    </cfRule>
  </conditionalFormatting>
  <conditionalFormatting sqref="F189:F196 H189:H196">
    <cfRule type="expression" dxfId="2446" priority="43">
      <formula>F189&gt;0</formula>
    </cfRule>
    <cfRule type="expression" dxfId="2445" priority="44">
      <formula>F189&lt;0</formula>
    </cfRule>
  </conditionalFormatting>
  <conditionalFormatting sqref="H202 F202">
    <cfRule type="expression" dxfId="2444" priority="41">
      <formula>F202&gt;0</formula>
    </cfRule>
    <cfRule type="expression" dxfId="2443" priority="42">
      <formula>F202&lt;0</formula>
    </cfRule>
  </conditionalFormatting>
  <conditionalFormatting sqref="I204">
    <cfRule type="expression" dxfId="2442" priority="39">
      <formula>I204&gt;0</formula>
    </cfRule>
    <cfRule type="expression" dxfId="2441" priority="40">
      <formula>I204&lt;0</formula>
    </cfRule>
  </conditionalFormatting>
  <conditionalFormatting sqref="H204 F204">
    <cfRule type="expression" dxfId="2440" priority="37">
      <formula>F204&gt;0</formula>
    </cfRule>
    <cfRule type="expression" dxfId="2439" priority="38">
      <formula>F204&lt;0</formula>
    </cfRule>
  </conditionalFormatting>
  <conditionalFormatting sqref="M54">
    <cfRule type="expression" dxfId="2438" priority="35">
      <formula>M54&gt;0</formula>
    </cfRule>
    <cfRule type="expression" dxfId="2437" priority="36">
      <formula>M54&lt;0</formula>
    </cfRule>
  </conditionalFormatting>
  <conditionalFormatting sqref="K39:K49">
    <cfRule type="expression" dxfId="2436" priority="33">
      <formula>K39&gt;0</formula>
    </cfRule>
    <cfRule type="expression" dxfId="2435" priority="34">
      <formula>K39&lt;0</formula>
    </cfRule>
  </conditionalFormatting>
  <conditionalFormatting sqref="Q10">
    <cfRule type="expression" dxfId="2434" priority="31">
      <formula>Q10&gt;0</formula>
    </cfRule>
    <cfRule type="expression" dxfId="2433" priority="32">
      <formula>Q10&lt;0</formula>
    </cfRule>
  </conditionalFormatting>
  <conditionalFormatting sqref="Z10">
    <cfRule type="expression" dxfId="2432" priority="29">
      <formula>Z10&gt;0</formula>
    </cfRule>
    <cfRule type="expression" dxfId="2431" priority="30">
      <formula>Z10&lt;0</formula>
    </cfRule>
  </conditionalFormatting>
  <conditionalFormatting sqref="AA10:AE10">
    <cfRule type="expression" dxfId="2430" priority="27">
      <formula>AA10&gt;0</formula>
    </cfRule>
    <cfRule type="expression" dxfId="2429" priority="28">
      <formula>AA10&lt;0</formula>
    </cfRule>
  </conditionalFormatting>
  <conditionalFormatting sqref="Z24">
    <cfRule type="expression" dxfId="2428" priority="25">
      <formula>Z24&gt;0</formula>
    </cfRule>
    <cfRule type="expression" dxfId="2427" priority="26">
      <formula>Z24&lt;0</formula>
    </cfRule>
  </conditionalFormatting>
  <conditionalFormatting sqref="AF10:AG10">
    <cfRule type="expression" dxfId="2426" priority="17">
      <formula>AF10&gt;0</formula>
    </cfRule>
    <cfRule type="expression" dxfId="2425" priority="18">
      <formula>AF10&lt;0</formula>
    </cfRule>
  </conditionalFormatting>
  <conditionalFormatting sqref="H222:I222 H225:I225 I208:I209 H211 H212:I212 H214:I214 H213 H215:H216 F211:F219 H217:I218 H219 H221 H223:H224 F221:F225">
    <cfRule type="expression" dxfId="2424" priority="15">
      <formula>F208&gt;0</formula>
    </cfRule>
    <cfRule type="expression" dxfId="2423" priority="16">
      <formula>F208&lt;0</formula>
    </cfRule>
  </conditionalFormatting>
  <conditionalFormatting sqref="F220 F207:F210">
    <cfRule type="expression" dxfId="2422" priority="13">
      <formula>F207&gt;0</formula>
    </cfRule>
    <cfRule type="expression" dxfId="2421" priority="14">
      <formula>F207&lt;0</formula>
    </cfRule>
  </conditionalFormatting>
  <conditionalFormatting sqref="H207:I207 H220 H208:H210">
    <cfRule type="expression" dxfId="2420" priority="11">
      <formula>H207&gt;0</formula>
    </cfRule>
    <cfRule type="expression" dxfId="2419" priority="12">
      <formula>H207&lt;0</formula>
    </cfRule>
  </conditionalFormatting>
  <conditionalFormatting sqref="K210:K225">
    <cfRule type="expression" dxfId="2418" priority="9">
      <formula>K210&gt;0</formula>
    </cfRule>
    <cfRule type="expression" dxfId="2417" priority="10">
      <formula>K210&lt;0</formula>
    </cfRule>
  </conditionalFormatting>
  <conditionalFormatting sqref="K31">
    <cfRule type="expression" dxfId="2416" priority="7">
      <formula>K31&gt;0</formula>
    </cfRule>
    <cfRule type="expression" dxfId="2415" priority="8">
      <formula>K31&lt;0</formula>
    </cfRule>
  </conditionalFormatting>
  <conditionalFormatting sqref="K32:K38">
    <cfRule type="expression" dxfId="2414" priority="5">
      <formula>K32&gt;0</formula>
    </cfRule>
    <cfRule type="expression" dxfId="2413" priority="6">
      <formula>K32&lt;0</formula>
    </cfRule>
  </conditionalFormatting>
  <conditionalFormatting sqref="Q7">
    <cfRule type="expression" dxfId="2412" priority="3">
      <formula>Q7&gt;0</formula>
    </cfRule>
    <cfRule type="expression" dxfId="2411" priority="4">
      <formula>Q7&lt;0</formula>
    </cfRule>
  </conditionalFormatting>
  <conditionalFormatting sqref="Q8">
    <cfRule type="expression" dxfId="2410" priority="1">
      <formula>Q8&gt;0</formula>
    </cfRule>
    <cfRule type="expression" dxfId="240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8" priority="41">
      <formula>F60&gt;0</formula>
    </cfRule>
    <cfRule type="expression" dxfId="2407" priority="42">
      <formula>F60&lt;0</formula>
    </cfRule>
  </conditionalFormatting>
  <conditionalFormatting sqref="Q7">
    <cfRule type="expression" dxfId="2406" priority="39">
      <formula>Q7&gt;0</formula>
    </cfRule>
    <cfRule type="expression" dxfId="2405" priority="40">
      <formula>Q7&lt;0</formula>
    </cfRule>
  </conditionalFormatting>
  <conditionalFormatting sqref="Q8">
    <cfRule type="expression" dxfId="2404" priority="37">
      <formula>Q8&gt;0</formula>
    </cfRule>
    <cfRule type="expression" dxfId="2403" priority="38">
      <formula>Q8&lt;0</formula>
    </cfRule>
  </conditionalFormatting>
  <conditionalFormatting sqref="F25:F29 F34:F59">
    <cfRule type="expression" dxfId="2402" priority="35">
      <formula>F25&gt;0</formula>
    </cfRule>
    <cfRule type="expression" dxfId="2401" priority="36">
      <formula>F25&lt;0</formula>
    </cfRule>
  </conditionalFormatting>
  <conditionalFormatting sqref="H25:H29 H34:H59">
    <cfRule type="expression" dxfId="2400" priority="33">
      <formula>H25&gt;0</formula>
    </cfRule>
    <cfRule type="expression" dxfId="2399" priority="34">
      <formula>H25&lt;0</formula>
    </cfRule>
  </conditionalFormatting>
  <conditionalFormatting sqref="F89:F110">
    <cfRule type="expression" dxfId="2398" priority="31">
      <formula>F89&gt;0</formula>
    </cfRule>
    <cfRule type="expression" dxfId="2397" priority="32">
      <formula>F89&lt;0</formula>
    </cfRule>
  </conditionalFormatting>
  <conditionalFormatting sqref="H89:H110">
    <cfRule type="expression" dxfId="2396" priority="29">
      <formula>H89&gt;0</formula>
    </cfRule>
    <cfRule type="expression" dxfId="2395" priority="30">
      <formula>H89&lt;0</formula>
    </cfRule>
  </conditionalFormatting>
  <conditionalFormatting sqref="Q10">
    <cfRule type="expression" dxfId="2394" priority="27">
      <formula>Q10&gt;0</formula>
    </cfRule>
    <cfRule type="expression" dxfId="2393" priority="28">
      <formula>Q10&lt;0</formula>
    </cfRule>
  </conditionalFormatting>
  <conditionalFormatting sqref="J25:J32 J34:J38">
    <cfRule type="expression" dxfId="2392" priority="25">
      <formula>J25&gt;0</formula>
    </cfRule>
    <cfRule type="expression" dxfId="2391" priority="26">
      <formula>J25&lt;0</formula>
    </cfRule>
  </conditionalFormatting>
  <conditionalFormatting sqref="K25:K30">
    <cfRule type="expression" dxfId="2390" priority="23">
      <formula>K25&gt;0</formula>
    </cfRule>
    <cfRule type="expression" dxfId="2389" priority="24">
      <formula>K25&lt;0</formula>
    </cfRule>
  </conditionalFormatting>
  <conditionalFormatting sqref="L25:L38">
    <cfRule type="expression" dxfId="2388" priority="21">
      <formula>L25&gt;0</formula>
    </cfRule>
    <cfRule type="expression" dxfId="2387" priority="22">
      <formula>L25&lt;0</formula>
    </cfRule>
  </conditionalFormatting>
  <conditionalFormatting sqref="F30:F33">
    <cfRule type="expression" dxfId="2386" priority="19">
      <formula>F30&gt;0</formula>
    </cfRule>
    <cfRule type="expression" dxfId="2385" priority="20">
      <formula>F30&lt;0</formula>
    </cfRule>
  </conditionalFormatting>
  <conditionalFormatting sqref="H30:H33">
    <cfRule type="expression" dxfId="2384" priority="17">
      <formula>H30&gt;0</formula>
    </cfRule>
    <cfRule type="expression" dxfId="2383" priority="18">
      <formula>H30&lt;0</formula>
    </cfRule>
  </conditionalFormatting>
  <conditionalFormatting sqref="L39:L44">
    <cfRule type="expression" dxfId="2382" priority="9">
      <formula>L39&gt;0</formula>
    </cfRule>
    <cfRule type="expression" dxfId="2381" priority="10">
      <formula>L39&lt;0</formula>
    </cfRule>
  </conditionalFormatting>
  <conditionalFormatting sqref="L45:L46">
    <cfRule type="expression" dxfId="2380" priority="7">
      <formula>L45&gt;0</formula>
    </cfRule>
    <cfRule type="expression" dxfId="2379" priority="8">
      <formula>L45&lt;0</formula>
    </cfRule>
  </conditionalFormatting>
  <conditionalFormatting sqref="L47">
    <cfRule type="expression" dxfId="2378" priority="5">
      <formula>L47&gt;0</formula>
    </cfRule>
    <cfRule type="expression" dxfId="2377" priority="6">
      <formula>L47&lt;0</formula>
    </cfRule>
  </conditionalFormatting>
  <conditionalFormatting sqref="L51">
    <cfRule type="expression" dxfId="2376" priority="3">
      <formula>L51&gt;0</formula>
    </cfRule>
    <cfRule type="expression" dxfId="2375" priority="4">
      <formula>L51&lt;0</formula>
    </cfRule>
  </conditionalFormatting>
  <conditionalFormatting sqref="L54">
    <cfRule type="expression" dxfId="2374" priority="1">
      <formula>L54&gt;0</formula>
    </cfRule>
    <cfRule type="expression" dxfId="237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645</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72" priority="33">
      <formula>F7&gt;0</formula>
    </cfRule>
    <cfRule type="expression" dxfId="2371" priority="34">
      <formula>F7&lt;0</formula>
    </cfRule>
  </conditionalFormatting>
  <conditionalFormatting sqref="Q8">
    <cfRule type="expression" dxfId="2370" priority="31">
      <formula>Q8&gt;0</formula>
    </cfRule>
    <cfRule type="expression" dxfId="2369" priority="32">
      <formula>Q8&lt;0</formula>
    </cfRule>
  </conditionalFormatting>
  <conditionalFormatting sqref="F25:F30">
    <cfRule type="expression" dxfId="2368" priority="29">
      <formula>F25&gt;0</formula>
    </cfRule>
    <cfRule type="expression" dxfId="2367" priority="30">
      <formula>F25&lt;0</formula>
    </cfRule>
  </conditionalFormatting>
  <conditionalFormatting sqref="H25:H30">
    <cfRule type="expression" dxfId="2366" priority="27">
      <formula>H25&gt;0</formula>
    </cfRule>
    <cfRule type="expression" dxfId="2365" priority="28">
      <formula>H25&lt;0</formula>
    </cfRule>
  </conditionalFormatting>
  <conditionalFormatting sqref="F93:F114">
    <cfRule type="expression" dxfId="2364" priority="25">
      <formula>F93&gt;0</formula>
    </cfRule>
    <cfRule type="expression" dxfId="2363" priority="26">
      <formula>F93&lt;0</formula>
    </cfRule>
  </conditionalFormatting>
  <conditionalFormatting sqref="H93:H114">
    <cfRule type="expression" dxfId="2362" priority="23">
      <formula>H93&gt;0</formula>
    </cfRule>
    <cfRule type="expression" dxfId="2361" priority="24">
      <formula>H93&lt;0</formula>
    </cfRule>
  </conditionalFormatting>
  <conditionalFormatting sqref="Q10">
    <cfRule type="expression" dxfId="2360" priority="21">
      <formula>Q10&gt;0</formula>
    </cfRule>
    <cfRule type="expression" dxfId="2359" priority="22">
      <formula>Q10&lt;0</formula>
    </cfRule>
  </conditionalFormatting>
  <conditionalFormatting sqref="J25:J65">
    <cfRule type="expression" dxfId="2358" priority="19">
      <formula>J25&gt;0</formula>
    </cfRule>
    <cfRule type="expression" dxfId="2357" priority="20">
      <formula>J25&lt;0</formula>
    </cfRule>
  </conditionalFormatting>
  <conditionalFormatting sqref="K25:K38">
    <cfRule type="expression" dxfId="2356" priority="17">
      <formula>K25&gt;0</formula>
    </cfRule>
    <cfRule type="expression" dxfId="2355" priority="18">
      <formula>K25&lt;0</formula>
    </cfRule>
  </conditionalFormatting>
  <conditionalFormatting sqref="L25:L38">
    <cfRule type="expression" dxfId="2354" priority="15">
      <formula>L25&gt;0</formula>
    </cfRule>
    <cfRule type="expression" dxfId="2353"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52" priority="13">
      <formula>F31&gt;0</formula>
    </cfRule>
    <cfRule type="expression" dxfId="2351" priority="14">
      <formula>F31&lt;0</formula>
    </cfRule>
  </conditionalFormatting>
  <conditionalFormatting sqref="H31:H33">
    <cfRule type="expression" dxfId="2350" priority="11">
      <formula>H31&gt;0</formula>
    </cfRule>
    <cfRule type="expression" dxfId="2349" priority="12">
      <formula>H31&lt;0</formula>
    </cfRule>
  </conditionalFormatting>
  <conditionalFormatting sqref="H66 F66">
    <cfRule type="expression" dxfId="2348" priority="5">
      <formula>F66&gt;0</formula>
    </cfRule>
    <cfRule type="expression" dxfId="2347" priority="6">
      <formula>F66&lt;0</formula>
    </cfRule>
  </conditionalFormatting>
  <conditionalFormatting sqref="F63:F65 H63:H65">
    <cfRule type="expression" dxfId="2346" priority="1">
      <formula>F63&gt;0</formula>
    </cfRule>
    <cfRule type="expression" dxfId="2345"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61.78</v>
      </c>
      <c r="R4" s="420">
        <v>5.4199999999999998E-2</v>
      </c>
      <c r="W4" s="132"/>
    </row>
    <row r="5" spans="1:23" x14ac:dyDescent="0.25">
      <c r="B5" s="70"/>
      <c r="C5" s="4"/>
      <c r="D5" s="3"/>
      <c r="E5" s="3"/>
      <c r="F5" s="3"/>
      <c r="G5" s="70"/>
      <c r="H5" s="159"/>
      <c r="I5" s="3"/>
      <c r="J5" s="3"/>
      <c r="K5" s="3"/>
      <c r="L5" s="4"/>
      <c r="M5" s="4"/>
      <c r="O5" s="11" t="s">
        <v>67</v>
      </c>
      <c r="Q5" s="3">
        <f>Q4*Q2</f>
        <v>6178</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2022.4999999999927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981.77999999999884</v>
      </c>
      <c r="T8" s="1"/>
      <c r="U8" t="s">
        <v>791</v>
      </c>
      <c r="W8" s="132"/>
    </row>
    <row r="9" spans="1:23" x14ac:dyDescent="0.25">
      <c r="G9" s="4"/>
      <c r="H9" s="159"/>
      <c r="I9" s="3"/>
      <c r="J9" s="3"/>
      <c r="K9" s="3"/>
      <c r="L9" s="4"/>
      <c r="M9" s="4"/>
      <c r="O9" s="11" t="s">
        <v>204</v>
      </c>
      <c r="Q9" s="132">
        <f>IF(Q2=0, 0, Q8/Q6)</f>
        <v>0.18894119186639491</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18.064327485380119</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67.958000000000013</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67.34020000000001</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66.722400000000007</v>
      </c>
      <c r="Q19" s="2"/>
      <c r="T19" s="1">
        <v>43228</v>
      </c>
      <c r="U19" t="s">
        <v>82</v>
      </c>
      <c r="W19" s="132"/>
    </row>
    <row r="20" spans="1:23" x14ac:dyDescent="0.25">
      <c r="O20" s="79">
        <v>1.07</v>
      </c>
      <c r="P20" s="79">
        <f t="shared" si="0"/>
        <v>66.104600000000005</v>
      </c>
      <c r="Q20" s="2"/>
      <c r="W20" s="132"/>
    </row>
    <row r="21" spans="1:23" x14ac:dyDescent="0.25">
      <c r="O21" s="79">
        <v>1.06</v>
      </c>
      <c r="P21" s="79">
        <f t="shared" si="0"/>
        <v>65.486800000000002</v>
      </c>
      <c r="Q21" s="2"/>
      <c r="T21" s="1">
        <v>43283</v>
      </c>
      <c r="U21" t="s">
        <v>1118</v>
      </c>
      <c r="W21" s="132"/>
    </row>
    <row r="22" spans="1:23" x14ac:dyDescent="0.25">
      <c r="O22" s="79">
        <v>1.05</v>
      </c>
      <c r="P22" s="79">
        <f t="shared" si="0"/>
        <v>64.869</v>
      </c>
      <c r="Q22" s="2"/>
      <c r="W22" s="132"/>
    </row>
    <row r="23" spans="1:23" x14ac:dyDescent="0.25">
      <c r="O23" s="79">
        <v>1.04</v>
      </c>
      <c r="P23" s="79">
        <f t="shared" si="0"/>
        <v>64.251199999999997</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63.633400000000002</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63.015599999999999</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62.397800000000004</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61.78</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61.162199999999999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60.544400000000003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59.926600000000001</v>
      </c>
      <c r="W30" s="132"/>
    </row>
    <row r="31" spans="1:23" x14ac:dyDescent="0.25">
      <c r="A31" s="4"/>
      <c r="B31" s="162"/>
      <c r="C31" s="10"/>
      <c r="D31" s="39"/>
      <c r="E31" s="39"/>
      <c r="F31" s="39"/>
      <c r="G31" s="39"/>
      <c r="H31" s="177"/>
      <c r="I31" s="39"/>
      <c r="J31" s="39"/>
      <c r="K31" s="39"/>
      <c r="L31" s="39"/>
      <c r="M31" s="39"/>
      <c r="O31" s="79">
        <v>0.96</v>
      </c>
      <c r="P31" s="79">
        <f t="shared" si="0"/>
        <v>59.308799999999998</v>
      </c>
      <c r="W31" s="132"/>
    </row>
    <row r="32" spans="1:23" x14ac:dyDescent="0.25">
      <c r="A32" s="4"/>
      <c r="B32" s="162"/>
      <c r="C32" s="10"/>
      <c r="D32" s="39"/>
      <c r="E32" s="39"/>
      <c r="F32" s="39"/>
      <c r="G32" s="39"/>
      <c r="H32" s="177"/>
      <c r="I32" s="39"/>
      <c r="J32" s="39"/>
      <c r="K32" s="39"/>
      <c r="L32" s="39"/>
      <c r="M32" s="39"/>
      <c r="O32" s="79">
        <v>0.95</v>
      </c>
      <c r="P32" s="79">
        <f t="shared" si="0"/>
        <v>58.690999999999995</v>
      </c>
      <c r="W32" s="132"/>
    </row>
    <row r="33" spans="1:23" x14ac:dyDescent="0.25">
      <c r="A33" s="4"/>
      <c r="B33" s="162"/>
      <c r="C33" s="10"/>
      <c r="D33" s="39"/>
      <c r="E33" s="39"/>
      <c r="F33" s="39"/>
      <c r="G33" s="39"/>
      <c r="H33" s="177"/>
      <c r="I33" s="39"/>
      <c r="J33" s="39"/>
      <c r="K33" s="39"/>
      <c r="L33" s="39"/>
      <c r="M33" s="39"/>
      <c r="O33" s="79">
        <v>0.94</v>
      </c>
      <c r="P33" s="79">
        <f t="shared" si="0"/>
        <v>58.0732</v>
      </c>
      <c r="W33" s="132"/>
    </row>
    <row r="34" spans="1:23" x14ac:dyDescent="0.25">
      <c r="A34" s="4"/>
      <c r="B34" s="162"/>
      <c r="C34" s="10"/>
      <c r="D34" s="39"/>
      <c r="E34" s="39"/>
      <c r="F34" s="39"/>
      <c r="G34" s="39"/>
      <c r="H34" s="177"/>
      <c r="I34" s="39"/>
      <c r="J34" s="39"/>
      <c r="K34" s="39"/>
      <c r="L34" s="39"/>
      <c r="M34" s="39"/>
      <c r="O34" s="79">
        <v>0.93</v>
      </c>
      <c r="P34" s="79">
        <f t="shared" si="0"/>
        <v>57.455400000000004</v>
      </c>
      <c r="W34" s="132"/>
    </row>
    <row r="35" spans="1:23" x14ac:dyDescent="0.25">
      <c r="A35" s="4"/>
      <c r="B35" s="162"/>
      <c r="C35" s="10"/>
      <c r="D35" s="39"/>
      <c r="E35" s="39"/>
      <c r="F35" s="39"/>
      <c r="G35" s="39"/>
      <c r="H35" s="177"/>
      <c r="I35" s="39"/>
      <c r="J35" s="39"/>
      <c r="K35" s="39"/>
      <c r="L35" s="39"/>
      <c r="M35" s="39"/>
      <c r="O35" s="79">
        <v>0.92</v>
      </c>
      <c r="P35" s="79">
        <f t="shared" si="0"/>
        <v>56.837600000000002</v>
      </c>
      <c r="W35" s="132"/>
    </row>
    <row r="36" spans="1:23" x14ac:dyDescent="0.25">
      <c r="A36" s="4"/>
      <c r="B36" s="162"/>
      <c r="C36" s="10"/>
      <c r="D36" s="39"/>
      <c r="E36" s="39"/>
      <c r="F36" s="39"/>
      <c r="G36" s="39"/>
      <c r="H36" s="177"/>
      <c r="I36" s="39"/>
      <c r="J36" s="39"/>
      <c r="K36" s="39"/>
      <c r="L36" s="39"/>
      <c r="M36" s="39"/>
      <c r="O36" s="79">
        <v>0.91</v>
      </c>
      <c r="P36" s="79">
        <f t="shared" si="0"/>
        <v>56.219800000000006</v>
      </c>
      <c r="W36" s="132"/>
    </row>
    <row r="37" spans="1:23" x14ac:dyDescent="0.25">
      <c r="A37" s="4"/>
      <c r="B37" s="162"/>
      <c r="C37" s="10"/>
      <c r="D37" s="39"/>
      <c r="E37" s="39"/>
      <c r="F37" s="39"/>
      <c r="G37" s="39"/>
      <c r="H37" s="177"/>
      <c r="I37" s="39"/>
      <c r="J37" s="39"/>
      <c r="K37" s="39"/>
      <c r="L37" s="39"/>
      <c r="M37" s="39"/>
      <c r="O37" s="79">
        <v>0.9</v>
      </c>
      <c r="P37" s="79">
        <f t="shared" si="0"/>
        <v>55.602000000000004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4" priority="71">
      <formula>Q7&gt;0</formula>
    </cfRule>
    <cfRule type="expression" dxfId="2343" priority="72">
      <formula>Q7&lt;0</formula>
    </cfRule>
  </conditionalFormatting>
  <conditionalFormatting sqref="Q8">
    <cfRule type="expression" dxfId="2342" priority="69">
      <formula>Q8&gt;0</formula>
    </cfRule>
    <cfRule type="expression" dxfId="2341" priority="70">
      <formula>Q8&lt;0</formula>
    </cfRule>
  </conditionalFormatting>
  <conditionalFormatting sqref="F27 F29 F31:F38">
    <cfRule type="expression" dxfId="2340" priority="67">
      <formula>F27&gt;0</formula>
    </cfRule>
    <cfRule type="expression" dxfId="2339" priority="68">
      <formula>F27&lt;0</formula>
    </cfRule>
  </conditionalFormatting>
  <conditionalFormatting sqref="H29:H38">
    <cfRule type="expression" dxfId="2338" priority="65">
      <formula>H29&gt;0</formula>
    </cfRule>
    <cfRule type="expression" dxfId="2337" priority="66">
      <formula>H29&lt;0</formula>
    </cfRule>
  </conditionalFormatting>
  <conditionalFormatting sqref="H25:H27">
    <cfRule type="expression" dxfId="2336" priority="45">
      <formula>H25&gt;0</formula>
    </cfRule>
    <cfRule type="expression" dxfId="2335" priority="46">
      <formula>H25&lt;0</formula>
    </cfRule>
  </conditionalFormatting>
  <conditionalFormatting sqref="Q10">
    <cfRule type="expression" dxfId="2334" priority="59">
      <formula>Q10&gt;0</formula>
    </cfRule>
    <cfRule type="expression" dxfId="2333" priority="60">
      <formula>Q10&lt;0</formula>
    </cfRule>
  </conditionalFormatting>
  <conditionalFormatting sqref="F25:F26">
    <cfRule type="expression" dxfId="2332" priority="47">
      <formula>F25&gt;0</formula>
    </cfRule>
    <cfRule type="expression" dxfId="2331" priority="48">
      <formula>F25&lt;0</formula>
    </cfRule>
  </conditionalFormatting>
  <conditionalFormatting sqref="J65:K72">
    <cfRule type="expression" dxfId="2330" priority="41">
      <formula>J65&gt;0</formula>
    </cfRule>
    <cfRule type="expression" dxfId="2329" priority="42">
      <formula>J65&lt;0</formula>
    </cfRule>
  </conditionalFormatting>
  <conditionalFormatting sqref="F65:F83 F89">
    <cfRule type="expression" dxfId="2328" priority="39">
      <formula>F65&gt;0</formula>
    </cfRule>
    <cfRule type="expression" dxfId="2327" priority="40">
      <formula>F65&lt;0</formula>
    </cfRule>
  </conditionalFormatting>
  <conditionalFormatting sqref="H65:H83 H89">
    <cfRule type="expression" dxfId="2326" priority="37">
      <formula>H65&gt;0</formula>
    </cfRule>
    <cfRule type="expression" dxfId="2325" priority="38">
      <formula>H65&lt;0</formula>
    </cfRule>
  </conditionalFormatting>
  <conditionalFormatting sqref="J76:J78">
    <cfRule type="expression" dxfId="2324" priority="35">
      <formula>J76&gt;0</formula>
    </cfRule>
    <cfRule type="expression" dxfId="2323" priority="36">
      <formula>J76&lt;0</formula>
    </cfRule>
  </conditionalFormatting>
  <conditionalFormatting sqref="K76:K78">
    <cfRule type="expression" dxfId="2322" priority="33">
      <formula>K76&gt;0</formula>
    </cfRule>
    <cfRule type="expression" dxfId="2321" priority="34">
      <formula>K76&lt;0</formula>
    </cfRule>
  </conditionalFormatting>
  <conditionalFormatting sqref="L65:L78">
    <cfRule type="expression" dxfId="2320" priority="31">
      <formula>L65&gt;0</formula>
    </cfRule>
    <cfRule type="expression" dxfId="2319" priority="32">
      <formula>L65&lt;0</formula>
    </cfRule>
  </conditionalFormatting>
  <conditionalFormatting sqref="F84:F88">
    <cfRule type="expression" dxfId="2318" priority="29">
      <formula>F84&gt;0</formula>
    </cfRule>
    <cfRule type="expression" dxfId="2317" priority="30">
      <formula>F84&lt;0</formula>
    </cfRule>
  </conditionalFormatting>
  <conditionalFormatting sqref="H84:H88">
    <cfRule type="expression" dxfId="2316" priority="27">
      <formula>H84&gt;0</formula>
    </cfRule>
    <cfRule type="expression" dxfId="2315" priority="28">
      <formula>H84&lt;0</formula>
    </cfRule>
  </conditionalFormatting>
  <conditionalFormatting sqref="M65:M78">
    <cfRule type="expression" dxfId="2314" priority="25">
      <formula>M65&gt;0</formula>
    </cfRule>
    <cfRule type="expression" dxfId="2313" priority="26">
      <formula>M65&lt;0</formula>
    </cfRule>
  </conditionalFormatting>
  <conditionalFormatting sqref="M26:M31">
    <cfRule type="expression" dxfId="2312" priority="23">
      <formula>M26&gt;0</formula>
    </cfRule>
    <cfRule type="expression" dxfId="2311" priority="24">
      <formula>M26&lt;0</formula>
    </cfRule>
  </conditionalFormatting>
  <conditionalFormatting sqref="F93:F105">
    <cfRule type="expression" dxfId="2310" priority="21">
      <formula>F93&gt;0</formula>
    </cfRule>
    <cfRule type="expression" dxfId="2309" priority="22">
      <formula>F93&lt;0</formula>
    </cfRule>
  </conditionalFormatting>
  <conditionalFormatting sqref="H93:H105">
    <cfRule type="expression" dxfId="2308" priority="19">
      <formula>H93&gt;0</formula>
    </cfRule>
    <cfRule type="expression" dxfId="2307" priority="20">
      <formula>H93&lt;0</formula>
    </cfRule>
  </conditionalFormatting>
  <conditionalFormatting sqref="H92">
    <cfRule type="expression" dxfId="2306" priority="15">
      <formula>H92&gt;0</formula>
    </cfRule>
    <cfRule type="expression" dxfId="2305" priority="16">
      <formula>H92&lt;0</formula>
    </cfRule>
  </conditionalFormatting>
  <conditionalFormatting sqref="F92">
    <cfRule type="expression" dxfId="2304" priority="17">
      <formula>F92&gt;0</formula>
    </cfRule>
    <cfRule type="expression" dxfId="2303" priority="18">
      <formula>F92&lt;0</formula>
    </cfRule>
  </conditionalFormatting>
  <conditionalFormatting sqref="M93:M98">
    <cfRule type="expression" dxfId="2302" priority="13">
      <formula>M93&gt;0</formula>
    </cfRule>
    <cfRule type="expression" dxfId="2301" priority="14">
      <formula>M93&lt;0</formula>
    </cfRule>
  </conditionalFormatting>
  <conditionalFormatting sqref="K25:K27">
    <cfRule type="expression" dxfId="2300" priority="11">
      <formula>K25&gt;0</formula>
    </cfRule>
    <cfRule type="expression" dxfId="2299" priority="12">
      <formula>K25&lt;0</formula>
    </cfRule>
  </conditionalFormatting>
  <conditionalFormatting sqref="K28">
    <cfRule type="expression" dxfId="2298" priority="9">
      <formula>K28&gt;0</formula>
    </cfRule>
    <cfRule type="expression" dxfId="2297" priority="10">
      <formula>K28&lt;0</formula>
    </cfRule>
  </conditionalFormatting>
  <conditionalFormatting sqref="H28">
    <cfRule type="expression" dxfId="2296" priority="5">
      <formula>H28&gt;0</formula>
    </cfRule>
    <cfRule type="expression" dxfId="2295" priority="6">
      <formula>H28&lt;0</formula>
    </cfRule>
  </conditionalFormatting>
  <conditionalFormatting sqref="F28">
    <cfRule type="expression" dxfId="2294" priority="7">
      <formula>F28&gt;0</formula>
    </cfRule>
    <cfRule type="expression" dxfId="2293" priority="8">
      <formula>F28&lt;0</formula>
    </cfRule>
  </conditionalFormatting>
  <conditionalFormatting sqref="K29:K30">
    <cfRule type="expression" dxfId="2292" priority="3">
      <formula>K29&gt;0</formula>
    </cfRule>
    <cfRule type="expression" dxfId="2291" priority="4">
      <formula>K29&lt;0</formula>
    </cfRule>
  </conditionalFormatting>
  <conditionalFormatting sqref="F30">
    <cfRule type="expression" dxfId="2290" priority="1">
      <formula>F30&gt;0</formula>
    </cfRule>
    <cfRule type="expression" dxfId="2289"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48.38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9676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861.74000000000524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861.74000000000524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9.7766573711236718E-2</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2.6870607689127739E-2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53.218000000000011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52.734200000000008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52.250400000000006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51.766600000000004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51.282800000000009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50.799000000000007</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50.315200000000004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49.831400000000002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49.347600000000007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48.863800000000005</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48.38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47.8962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47.412399999999998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46.928600000000003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46.444800000000001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45.960999999999999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45.477199999999996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44.993400000000008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44.509600000000006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44.025800000000004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43.542000000000002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8" priority="39">
      <formula>F7&gt;0</formula>
    </cfRule>
    <cfRule type="expression" dxfId="2287" priority="40">
      <formula>F7&lt;0</formula>
    </cfRule>
  </conditionalFormatting>
  <conditionalFormatting sqref="Q8">
    <cfRule type="expression" dxfId="2286" priority="37">
      <formula>Q8&gt;0</formula>
    </cfRule>
    <cfRule type="expression" dxfId="2285" priority="38">
      <formula>Q8&lt;0</formula>
    </cfRule>
  </conditionalFormatting>
  <conditionalFormatting sqref="Q10">
    <cfRule type="expression" dxfId="2284" priority="31">
      <formula>Q10&gt;0</formula>
    </cfRule>
    <cfRule type="expression" dxfId="2283" priority="32">
      <formula>Q10&lt;0</formula>
    </cfRule>
  </conditionalFormatting>
  <conditionalFormatting sqref="J27:J35">
    <cfRule type="expression" dxfId="2282" priority="29">
      <formula>J27&gt;0</formula>
    </cfRule>
    <cfRule type="expression" dxfId="2281" priority="30">
      <formula>J27&lt;0</formula>
    </cfRule>
  </conditionalFormatting>
  <conditionalFormatting sqref="K27:K38">
    <cfRule type="expression" dxfId="2280" priority="27">
      <formula>K27&gt;0</formula>
    </cfRule>
    <cfRule type="expression" dxfId="2279" priority="28">
      <formula>K27&lt;0</formula>
    </cfRule>
  </conditionalFormatting>
  <conditionalFormatting sqref="L27:L38">
    <cfRule type="expression" dxfId="2278" priority="25">
      <formula>L27&gt;0</formula>
    </cfRule>
    <cfRule type="expression" dxfId="2277" priority="26">
      <formula>L27&lt;0</formula>
    </cfRule>
  </conditionalFormatting>
  <conditionalFormatting sqref="F95:F116">
    <cfRule type="expression" dxfId="2276" priority="23">
      <formula>F95&gt;0</formula>
    </cfRule>
    <cfRule type="expression" dxfId="2275" priority="24">
      <formula>F95&lt;0</formula>
    </cfRule>
  </conditionalFormatting>
  <conditionalFormatting sqref="H95:H116">
    <cfRule type="expression" dxfId="2274" priority="21">
      <formula>H95&gt;0</formula>
    </cfRule>
    <cfRule type="expression" dxfId="2273" priority="22">
      <formula>H95&lt;0</formula>
    </cfRule>
  </conditionalFormatting>
  <conditionalFormatting sqref="J95:J108">
    <cfRule type="expression" dxfId="2272" priority="19">
      <formula>J95&gt;0</formula>
    </cfRule>
    <cfRule type="expression" dxfId="2271" priority="20">
      <formula>J95&lt;0</formula>
    </cfRule>
  </conditionalFormatting>
  <conditionalFormatting sqref="K95:K108">
    <cfRule type="expression" dxfId="2270" priority="17">
      <formula>K95&gt;0</formula>
    </cfRule>
    <cfRule type="expression" dxfId="2269" priority="18">
      <formula>K95&lt;0</formula>
    </cfRule>
  </conditionalFormatting>
  <conditionalFormatting sqref="L95:L108">
    <cfRule type="expression" dxfId="2268" priority="15">
      <formula>L95&gt;0</formula>
    </cfRule>
    <cfRule type="expression" dxfId="2267" priority="16">
      <formula>L95&lt;0</formula>
    </cfRule>
  </conditionalFormatting>
  <conditionalFormatting sqref="F29">
    <cfRule type="expression" dxfId="2266" priority="13">
      <formula>F29&gt;0</formula>
    </cfRule>
    <cfRule type="expression" dxfId="2265" priority="14">
      <formula>F29&lt;0</formula>
    </cfRule>
  </conditionalFormatting>
  <conditionalFormatting sqref="H29">
    <cfRule type="expression" dxfId="2264" priority="11">
      <formula>H29&gt;0</formula>
    </cfRule>
    <cfRule type="expression" dxfId="2263" priority="12">
      <formula>H29&lt;0</formula>
    </cfRule>
  </conditionalFormatting>
  <conditionalFormatting sqref="F25:F28 H25:H28">
    <cfRule type="expression" dxfId="2262" priority="7">
      <formula>F25&gt;0</formula>
    </cfRule>
    <cfRule type="expression" dxfId="2261" priority="8">
      <formula>F25&lt;0</formula>
    </cfRule>
  </conditionalFormatting>
  <conditionalFormatting sqref="H67:H68 F67:F68">
    <cfRule type="expression" dxfId="2260" priority="5">
      <formula>F67&gt;0</formula>
    </cfRule>
    <cfRule type="expression" dxfId="2259" priority="6">
      <formula>F67&lt;0</formula>
    </cfRule>
  </conditionalFormatting>
  <conditionalFormatting sqref="H65:H66 F65:F66">
    <cfRule type="expression" dxfId="2258" priority="3">
      <formula>F65&gt;0</formula>
    </cfRule>
    <cfRule type="expression" dxfId="2257" priority="4">
      <formula>F65&lt;0</formula>
    </cfRule>
  </conditionalFormatting>
  <conditionalFormatting sqref="H64 F64">
    <cfRule type="expression" dxfId="2256" priority="1">
      <formula>F64&gt;0</formula>
    </cfRule>
    <cfRule type="expression" dxfId="225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128.91999999999999</v>
      </c>
      <c r="R4" s="420">
        <v>-2.4299999999999999E-2</v>
      </c>
      <c r="T4" s="688"/>
      <c r="U4" s="30"/>
    </row>
    <row r="5" spans="1:21" x14ac:dyDescent="0.25">
      <c r="B5" s="70"/>
      <c r="C5" s="4"/>
      <c r="D5" s="3"/>
      <c r="E5" s="3"/>
      <c r="F5" s="3"/>
      <c r="G5" s="4"/>
      <c r="H5" s="159"/>
      <c r="I5" s="3"/>
      <c r="J5" s="3"/>
      <c r="K5" s="3"/>
      <c r="L5" s="4"/>
      <c r="M5" s="4"/>
      <c r="O5" s="11" t="s">
        <v>67</v>
      </c>
      <c r="Q5" s="3">
        <f>Q4*Q2</f>
        <v>1289.1999999999998</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1678.9199999999992</v>
      </c>
      <c r="R7" s="29">
        <v>43741</v>
      </c>
    </row>
    <row r="8" spans="1:21" x14ac:dyDescent="0.25">
      <c r="B8" s="70"/>
      <c r="C8" s="4"/>
      <c r="D8" s="3"/>
      <c r="E8" s="3"/>
      <c r="F8" s="3"/>
      <c r="G8" s="4"/>
      <c r="H8" s="159"/>
      <c r="I8" s="3"/>
      <c r="J8" s="3"/>
      <c r="K8" s="3"/>
      <c r="L8" s="4"/>
      <c r="M8" s="4"/>
      <c r="O8" s="11" t="s">
        <v>179</v>
      </c>
      <c r="P8" s="33"/>
      <c r="Q8" s="2">
        <f>K18+M18-F18+Q2*Q4</f>
        <v>531.08999999999924</v>
      </c>
      <c r="T8" s="1"/>
    </row>
    <row r="9" spans="1:21" x14ac:dyDescent="0.25">
      <c r="B9" s="4"/>
      <c r="C9" s="4"/>
      <c r="D9" s="3"/>
      <c r="E9" s="3"/>
      <c r="F9" s="3"/>
      <c r="G9" s="4"/>
      <c r="H9" s="159"/>
      <c r="I9" s="3"/>
      <c r="J9" s="3"/>
      <c r="K9" s="3"/>
      <c r="L9" s="4"/>
      <c r="M9" s="4"/>
      <c r="O9" s="11" t="s">
        <v>204</v>
      </c>
      <c r="Q9" s="132">
        <f>IF(Q2=0, 0, Q8/Q6)</f>
        <v>0.70054477582408736</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8.9605957182748996E-3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141.81200000000001</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140.52279999999999</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139.2336</v>
      </c>
    </row>
    <row r="20" spans="1:16" x14ac:dyDescent="0.25">
      <c r="O20" s="79">
        <v>1.07</v>
      </c>
      <c r="P20" s="79">
        <f t="shared" si="0"/>
        <v>137.9444</v>
      </c>
    </row>
    <row r="21" spans="1:16" x14ac:dyDescent="0.25">
      <c r="O21" s="79">
        <v>1.06</v>
      </c>
      <c r="P21" s="79">
        <f t="shared" si="0"/>
        <v>136.65520000000001</v>
      </c>
    </row>
    <row r="22" spans="1:16" x14ac:dyDescent="0.25">
      <c r="O22" s="79">
        <v>1.05</v>
      </c>
      <c r="P22" s="79">
        <f t="shared" si="0"/>
        <v>135.36599999999999</v>
      </c>
    </row>
    <row r="23" spans="1:16" x14ac:dyDescent="0.25">
      <c r="O23" s="79">
        <v>1.04</v>
      </c>
      <c r="P23" s="79">
        <f t="shared" si="0"/>
        <v>134.07679999999999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132.7876</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131.4984</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130.20919999999998</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128.91999999999999</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127.63079999999998</v>
      </c>
    </row>
    <row r="29" spans="1:16" x14ac:dyDescent="0.25">
      <c r="B29" s="162"/>
      <c r="C29" s="10"/>
      <c r="D29" s="39"/>
      <c r="E29" s="39"/>
      <c r="F29" s="39"/>
      <c r="G29" s="39"/>
      <c r="H29" s="177"/>
      <c r="I29" s="39"/>
      <c r="J29" s="768"/>
      <c r="K29" s="39"/>
      <c r="L29" s="39"/>
      <c r="O29" s="79">
        <v>0.98</v>
      </c>
      <c r="P29" s="79">
        <f t="shared" si="0"/>
        <v>126.34159999999999</v>
      </c>
    </row>
    <row r="30" spans="1:16" x14ac:dyDescent="0.25">
      <c r="B30" s="162"/>
      <c r="C30" s="10"/>
      <c r="D30" s="39"/>
      <c r="E30" s="39"/>
      <c r="F30" s="39"/>
      <c r="G30" s="39"/>
      <c r="H30" s="177"/>
      <c r="I30" s="39"/>
      <c r="J30" s="768"/>
      <c r="K30" s="39"/>
      <c r="L30" s="39"/>
      <c r="O30" s="79">
        <v>0.97</v>
      </c>
      <c r="P30" s="79">
        <f t="shared" si="0"/>
        <v>125.05239999999998</v>
      </c>
    </row>
    <row r="31" spans="1:16" x14ac:dyDescent="0.25">
      <c r="B31" s="162"/>
      <c r="C31" s="10"/>
      <c r="D31" s="39"/>
      <c r="E31" s="39"/>
      <c r="F31" s="39"/>
      <c r="G31" s="39"/>
      <c r="H31" s="177"/>
      <c r="I31" s="39"/>
      <c r="J31" s="39"/>
      <c r="K31" s="39"/>
      <c r="L31" s="39"/>
      <c r="O31" s="79">
        <v>0.96</v>
      </c>
      <c r="P31" s="79">
        <f t="shared" si="0"/>
        <v>123.76319999999998</v>
      </c>
    </row>
    <row r="32" spans="1:16" x14ac:dyDescent="0.25">
      <c r="B32" s="162"/>
      <c r="C32" s="10"/>
      <c r="D32" s="39"/>
      <c r="E32" s="39"/>
      <c r="F32" s="39"/>
      <c r="G32" s="39"/>
      <c r="H32" s="177"/>
      <c r="I32" s="39"/>
      <c r="J32" s="39"/>
      <c r="K32" s="39"/>
      <c r="L32" s="39"/>
      <c r="O32" s="79">
        <v>0.95</v>
      </c>
      <c r="P32" s="79">
        <f t="shared" si="0"/>
        <v>122.47399999999998</v>
      </c>
    </row>
    <row r="33" spans="2:17" x14ac:dyDescent="0.25">
      <c r="B33" s="162"/>
      <c r="C33" s="10"/>
      <c r="D33" s="39"/>
      <c r="E33" s="39"/>
      <c r="F33" s="39"/>
      <c r="G33" s="39"/>
      <c r="H33" s="177"/>
      <c r="I33" s="39"/>
      <c r="J33" s="39"/>
      <c r="K33" s="39"/>
      <c r="L33" s="39"/>
      <c r="O33" s="79">
        <v>0.94</v>
      </c>
      <c r="P33" s="79">
        <f t="shared" si="0"/>
        <v>121.18479999999998</v>
      </c>
    </row>
    <row r="34" spans="2:17" x14ac:dyDescent="0.25">
      <c r="B34" s="162"/>
      <c r="C34" s="10"/>
      <c r="D34" s="39"/>
      <c r="E34" s="39"/>
      <c r="F34" s="39"/>
      <c r="G34" s="39"/>
      <c r="H34" s="177"/>
      <c r="I34" s="39"/>
      <c r="J34" s="39"/>
      <c r="K34" s="39"/>
      <c r="L34" s="39"/>
      <c r="O34" s="79">
        <v>0.93</v>
      </c>
      <c r="P34" s="79">
        <f t="shared" si="0"/>
        <v>119.8956</v>
      </c>
    </row>
    <row r="35" spans="2:17" x14ac:dyDescent="0.25">
      <c r="B35" s="162"/>
      <c r="C35" s="10"/>
      <c r="D35" s="39"/>
      <c r="E35" s="39"/>
      <c r="F35" s="39"/>
      <c r="G35" s="39"/>
      <c r="H35" s="177"/>
      <c r="I35" s="39"/>
      <c r="J35" s="39"/>
      <c r="K35" s="39"/>
      <c r="L35" s="39"/>
      <c r="O35" s="79">
        <v>0.92</v>
      </c>
      <c r="P35" s="79">
        <f t="shared" si="0"/>
        <v>118.60639999999999</v>
      </c>
    </row>
    <row r="36" spans="2:17" x14ac:dyDescent="0.25">
      <c r="B36" s="162"/>
      <c r="C36" s="10"/>
      <c r="D36" s="39"/>
      <c r="E36" s="39"/>
      <c r="F36" s="39"/>
      <c r="G36" s="39"/>
      <c r="H36" s="177"/>
      <c r="I36" s="39"/>
      <c r="J36" s="39"/>
      <c r="K36" s="39"/>
      <c r="L36" s="39"/>
      <c r="O36" s="79">
        <v>0.91</v>
      </c>
      <c r="P36" s="79">
        <f t="shared" si="0"/>
        <v>117.3172</v>
      </c>
    </row>
    <row r="37" spans="2:17" x14ac:dyDescent="0.25">
      <c r="B37" s="162"/>
      <c r="C37" s="10"/>
      <c r="D37" s="39"/>
      <c r="E37" s="39"/>
      <c r="F37" s="39"/>
      <c r="G37" s="39"/>
      <c r="H37" s="177"/>
      <c r="I37" s="39"/>
      <c r="J37" s="39"/>
      <c r="K37" s="39"/>
      <c r="L37" s="39"/>
      <c r="O37" s="79">
        <v>0.9</v>
      </c>
      <c r="P37" s="79">
        <f t="shared" si="0"/>
        <v>116.02799999999999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4" priority="61">
      <formula>F47&gt;0</formula>
    </cfRule>
    <cfRule type="expression" dxfId="2253" priority="62">
      <formula>F47&lt;0</formula>
    </cfRule>
  </conditionalFormatting>
  <conditionalFormatting sqref="Q7">
    <cfRule type="expression" dxfId="2252" priority="59">
      <formula>Q7&gt;0</formula>
    </cfRule>
    <cfRule type="expression" dxfId="2251" priority="60">
      <formula>Q7&lt;0</formula>
    </cfRule>
  </conditionalFormatting>
  <conditionalFormatting sqref="Q8">
    <cfRule type="expression" dxfId="2250" priority="57">
      <formula>Q8&gt;0</formula>
    </cfRule>
    <cfRule type="expression" dxfId="2249" priority="58">
      <formula>Q8&lt;0</formula>
    </cfRule>
  </conditionalFormatting>
  <conditionalFormatting sqref="F30:F31 F33:F46">
    <cfRule type="expression" dxfId="2248" priority="55">
      <formula>F30&gt;0</formula>
    </cfRule>
    <cfRule type="expression" dxfId="2247" priority="56">
      <formula>F30&lt;0</formula>
    </cfRule>
  </conditionalFormatting>
  <conditionalFormatting sqref="H30:H31 H33:H46">
    <cfRule type="expression" dxfId="2246" priority="53">
      <formula>H30&gt;0</formula>
    </cfRule>
    <cfRule type="expression" dxfId="2245" priority="54">
      <formula>H30&lt;0</formula>
    </cfRule>
  </conditionalFormatting>
  <conditionalFormatting sqref="Q10">
    <cfRule type="expression" dxfId="2244" priority="51">
      <formula>Q10&gt;0</formula>
    </cfRule>
    <cfRule type="expression" dxfId="2243" priority="52">
      <formula>Q10&lt;0</formula>
    </cfRule>
  </conditionalFormatting>
  <conditionalFormatting sqref="J29:J38">
    <cfRule type="expression" dxfId="2242" priority="49">
      <formula>J29&gt;0</formula>
    </cfRule>
    <cfRule type="expression" dxfId="2241" priority="50">
      <formula>J29&lt;0</formula>
    </cfRule>
  </conditionalFormatting>
  <conditionalFormatting sqref="K26:K38">
    <cfRule type="expression" dxfId="2240" priority="47">
      <formula>K26&gt;0</formula>
    </cfRule>
    <cfRule type="expression" dxfId="2239" priority="48">
      <formula>K26&lt;0</formula>
    </cfRule>
  </conditionalFormatting>
  <conditionalFormatting sqref="L25 L38">
    <cfRule type="expression" dxfId="2238" priority="45">
      <formula>L25&gt;0</formula>
    </cfRule>
    <cfRule type="expression" dxfId="2237" priority="46">
      <formula>L25&lt;0</formula>
    </cfRule>
  </conditionalFormatting>
  <conditionalFormatting sqref="F95:F110">
    <cfRule type="expression" dxfId="2236" priority="43">
      <formula>F95&gt;0</formula>
    </cfRule>
    <cfRule type="expression" dxfId="2235" priority="44">
      <formula>F95&lt;0</formula>
    </cfRule>
  </conditionalFormatting>
  <conditionalFormatting sqref="H95:H110">
    <cfRule type="expression" dxfId="2234" priority="41">
      <formula>H95&gt;0</formula>
    </cfRule>
    <cfRule type="expression" dxfId="2233" priority="42">
      <formula>H95&lt;0</formula>
    </cfRule>
  </conditionalFormatting>
  <conditionalFormatting sqref="J95:J102">
    <cfRule type="expression" dxfId="2232" priority="39">
      <formula>J95&gt;0</formula>
    </cfRule>
    <cfRule type="expression" dxfId="2231" priority="40">
      <formula>J95&lt;0</formula>
    </cfRule>
  </conditionalFormatting>
  <conditionalFormatting sqref="K95:K102">
    <cfRule type="expression" dxfId="2230" priority="37">
      <formula>K95&gt;0</formula>
    </cfRule>
    <cfRule type="expression" dxfId="2229" priority="38">
      <formula>K95&lt;0</formula>
    </cfRule>
  </conditionalFormatting>
  <conditionalFormatting sqref="L95:L102">
    <cfRule type="expression" dxfId="2228" priority="35">
      <formula>L95&gt;0</formula>
    </cfRule>
    <cfRule type="expression" dxfId="2227" priority="36">
      <formula>L95&lt;0</formula>
    </cfRule>
  </conditionalFormatting>
  <conditionalFormatting sqref="F29">
    <cfRule type="expression" dxfId="2226" priority="33">
      <formula>F29&gt;0</formula>
    </cfRule>
    <cfRule type="expression" dxfId="2225" priority="34">
      <formula>F29&lt;0</formula>
    </cfRule>
  </conditionalFormatting>
  <conditionalFormatting sqref="H29">
    <cfRule type="expression" dxfId="2224" priority="31">
      <formula>H29&gt;0</formula>
    </cfRule>
    <cfRule type="expression" dxfId="2223" priority="32">
      <formula>H29&lt;0</formula>
    </cfRule>
  </conditionalFormatting>
  <conditionalFormatting sqref="F32">
    <cfRule type="expression" dxfId="2222" priority="25">
      <formula>F32&gt;0</formula>
    </cfRule>
    <cfRule type="expression" dxfId="2221" priority="26">
      <formula>F32&lt;0</formula>
    </cfRule>
  </conditionalFormatting>
  <conditionalFormatting sqref="H32">
    <cfRule type="expression" dxfId="2220" priority="23">
      <formula>H32&gt;0</formula>
    </cfRule>
    <cfRule type="expression" dxfId="2219" priority="24">
      <formula>H32&lt;0</formula>
    </cfRule>
  </conditionalFormatting>
  <conditionalFormatting sqref="F94">
    <cfRule type="expression" dxfId="2218" priority="21">
      <formula>F94&gt;0</formula>
    </cfRule>
    <cfRule type="expression" dxfId="2217" priority="22">
      <formula>F94&lt;0</formula>
    </cfRule>
  </conditionalFormatting>
  <conditionalFormatting sqref="H94">
    <cfRule type="expression" dxfId="2216" priority="19">
      <formula>H94&gt;0</formula>
    </cfRule>
    <cfRule type="expression" dxfId="2215" priority="20">
      <formula>H94&lt;0</formula>
    </cfRule>
  </conditionalFormatting>
  <conditionalFormatting sqref="J89:J94">
    <cfRule type="expression" dxfId="2214" priority="17">
      <formula>J89&gt;0</formula>
    </cfRule>
    <cfRule type="expression" dxfId="2213" priority="18">
      <formula>J89&lt;0</formula>
    </cfRule>
  </conditionalFormatting>
  <conditionalFormatting sqref="K89:K94">
    <cfRule type="expression" dxfId="2212" priority="15">
      <formula>K89&gt;0</formula>
    </cfRule>
    <cfRule type="expression" dxfId="2211" priority="16">
      <formula>K89&lt;0</formula>
    </cfRule>
  </conditionalFormatting>
  <conditionalFormatting sqref="L89">
    <cfRule type="expression" dxfId="2210" priority="13">
      <formula>L89&gt;0</formula>
    </cfRule>
    <cfRule type="expression" dxfId="2209" priority="14">
      <formula>L89&lt;0</formula>
    </cfRule>
  </conditionalFormatting>
  <conditionalFormatting sqref="F89:F93">
    <cfRule type="expression" dxfId="2208" priority="11">
      <formula>F89&gt;0</formula>
    </cfRule>
    <cfRule type="expression" dxfId="2207" priority="12">
      <formula>F89&lt;0</formula>
    </cfRule>
  </conditionalFormatting>
  <conditionalFormatting sqref="H89:H93">
    <cfRule type="expression" dxfId="2206" priority="9">
      <formula>H89&gt;0</formula>
    </cfRule>
    <cfRule type="expression" dxfId="2205" priority="10">
      <formula>H89&lt;0</formula>
    </cfRule>
  </conditionalFormatting>
  <conditionalFormatting sqref="J25:J28">
    <cfRule type="expression" dxfId="2204" priority="7">
      <formula>J25&gt;0</formula>
    </cfRule>
    <cfRule type="expression" dxfId="2203" priority="8">
      <formula>J25&lt;0</formula>
    </cfRule>
  </conditionalFormatting>
  <conditionalFormatting sqref="K25">
    <cfRule type="expression" dxfId="2202" priority="5">
      <formula>K25&gt;0</formula>
    </cfRule>
    <cfRule type="expression" dxfId="2201" priority="6">
      <formula>K25&lt;0</formula>
    </cfRule>
  </conditionalFormatting>
  <conditionalFormatting sqref="F25:F28">
    <cfRule type="expression" dxfId="2200" priority="3">
      <formula>F25&gt;0</formula>
    </cfRule>
    <cfRule type="expression" dxfId="2199" priority="4">
      <formula>F25&lt;0</formula>
    </cfRule>
  </conditionalFormatting>
  <conditionalFormatting sqref="H25:H28">
    <cfRule type="expression" dxfId="2198" priority="1">
      <formula>H25&gt;0</formula>
    </cfRule>
    <cfRule type="expression" dxfId="2197"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6" priority="37">
      <formula>F47&gt;0</formula>
    </cfRule>
    <cfRule type="expression" dxfId="2195" priority="38">
      <formula>F47&lt;0</formula>
    </cfRule>
  </conditionalFormatting>
  <conditionalFormatting sqref="Q7">
    <cfRule type="expression" dxfId="2194" priority="35">
      <formula>Q7&gt;0</formula>
    </cfRule>
    <cfRule type="expression" dxfId="2193" priority="36">
      <formula>Q7&lt;0</formula>
    </cfRule>
  </conditionalFormatting>
  <conditionalFormatting sqref="Q8">
    <cfRule type="expression" dxfId="2192" priority="33">
      <formula>Q8&gt;0</formula>
    </cfRule>
    <cfRule type="expression" dxfId="2191" priority="34">
      <formula>Q8&lt;0</formula>
    </cfRule>
  </conditionalFormatting>
  <conditionalFormatting sqref="F30:F46">
    <cfRule type="expression" dxfId="2190" priority="31">
      <formula>F30&gt;0</formula>
    </cfRule>
    <cfRule type="expression" dxfId="2189" priority="32">
      <formula>F30&lt;0</formula>
    </cfRule>
  </conditionalFormatting>
  <conditionalFormatting sqref="H30:H46">
    <cfRule type="expression" dxfId="2188" priority="29">
      <formula>H30&gt;0</formula>
    </cfRule>
    <cfRule type="expression" dxfId="2187" priority="30">
      <formula>H30&lt;0</formula>
    </cfRule>
  </conditionalFormatting>
  <conditionalFormatting sqref="Q10">
    <cfRule type="expression" dxfId="2186" priority="27">
      <formula>Q10&gt;0</formula>
    </cfRule>
    <cfRule type="expression" dxfId="2185" priority="28">
      <formula>Q10&lt;0</formula>
    </cfRule>
  </conditionalFormatting>
  <conditionalFormatting sqref="J25:J38">
    <cfRule type="expression" dxfId="2184" priority="25">
      <formula>J25&gt;0</formula>
    </cfRule>
    <cfRule type="expression" dxfId="2183" priority="26">
      <formula>J25&lt;0</formula>
    </cfRule>
  </conditionalFormatting>
  <conditionalFormatting sqref="K25:K38">
    <cfRule type="expression" dxfId="2182" priority="23">
      <formula>K25&gt;0</formula>
    </cfRule>
    <cfRule type="expression" dxfId="2181" priority="24">
      <formula>K25&lt;0</formula>
    </cfRule>
  </conditionalFormatting>
  <conditionalFormatting sqref="L25 L38">
    <cfRule type="expression" dxfId="2180" priority="21">
      <formula>L25&gt;0</formula>
    </cfRule>
    <cfRule type="expression" dxfId="2179" priority="22">
      <formula>L25&lt;0</formula>
    </cfRule>
  </conditionalFormatting>
  <conditionalFormatting sqref="F89:F110">
    <cfRule type="expression" dxfId="2178" priority="19">
      <formula>F89&gt;0</formula>
    </cfRule>
    <cfRule type="expression" dxfId="2177" priority="20">
      <formula>F89&lt;0</formula>
    </cfRule>
  </conditionalFormatting>
  <conditionalFormatting sqref="H89:H110">
    <cfRule type="expression" dxfId="2176" priority="17">
      <formula>H89&gt;0</formula>
    </cfRule>
    <cfRule type="expression" dxfId="2175" priority="18">
      <formula>H89&lt;0</formula>
    </cfRule>
  </conditionalFormatting>
  <conditionalFormatting sqref="J89:J102">
    <cfRule type="expression" dxfId="2174" priority="15">
      <formula>J89&gt;0</formula>
    </cfRule>
    <cfRule type="expression" dxfId="2173" priority="16">
      <formula>J89&lt;0</formula>
    </cfRule>
  </conditionalFormatting>
  <conditionalFormatting sqref="K89:K102">
    <cfRule type="expression" dxfId="2172" priority="13">
      <formula>K89&gt;0</formula>
    </cfRule>
    <cfRule type="expression" dxfId="2171" priority="14">
      <formula>K89&lt;0</formula>
    </cfRule>
  </conditionalFormatting>
  <conditionalFormatting sqref="L89:L102">
    <cfRule type="expression" dxfId="2170" priority="11">
      <formula>L89&gt;0</formula>
    </cfRule>
    <cfRule type="expression" dxfId="2169" priority="12">
      <formula>L89&lt;0</formula>
    </cfRule>
  </conditionalFormatting>
  <conditionalFormatting sqref="F29">
    <cfRule type="expression" dxfId="2168" priority="9">
      <formula>F29&gt;0</formula>
    </cfRule>
    <cfRule type="expression" dxfId="2167" priority="10">
      <formula>F29&lt;0</formula>
    </cfRule>
  </conditionalFormatting>
  <conditionalFormatting sqref="H29">
    <cfRule type="expression" dxfId="2166" priority="7">
      <formula>H29&gt;0</formula>
    </cfRule>
    <cfRule type="expression" dxfId="2165" priority="8">
      <formula>H29&lt;0</formula>
    </cfRule>
  </conditionalFormatting>
  <conditionalFormatting sqref="F28">
    <cfRule type="expression" dxfId="2164" priority="5">
      <formula>F28&gt;0</formula>
    </cfRule>
    <cfRule type="expression" dxfId="2163" priority="6">
      <formula>F28&lt;0</formula>
    </cfRule>
  </conditionalFormatting>
  <conditionalFormatting sqref="H28">
    <cfRule type="expression" dxfId="2162" priority="3">
      <formula>H28&gt;0</formula>
    </cfRule>
    <cfRule type="expression" dxfId="2161" priority="4">
      <formula>H28&lt;0</formula>
    </cfRule>
  </conditionalFormatting>
  <conditionalFormatting sqref="F25:F27 H25:H27">
    <cfRule type="expression" dxfId="2160" priority="1">
      <formula>F25&gt;0</formula>
    </cfRule>
    <cfRule type="expression" dxfId="2159"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8" priority="73">
      <formula>F25&gt;0</formula>
    </cfRule>
    <cfRule type="expression" dxfId="2157" priority="74">
      <formula>F25&lt;0</formula>
    </cfRule>
  </conditionalFormatting>
  <conditionalFormatting sqref="Q7">
    <cfRule type="expression" dxfId="2156" priority="71">
      <formula>Q7&gt;0</formula>
    </cfRule>
    <cfRule type="expression" dxfId="2155" priority="72">
      <formula>Q7&lt;0</formula>
    </cfRule>
  </conditionalFormatting>
  <conditionalFormatting sqref="Q8">
    <cfRule type="expression" dxfId="2154" priority="69">
      <formula>Q8&gt;0</formula>
    </cfRule>
    <cfRule type="expression" dxfId="2153" priority="70">
      <formula>Q8&lt;0</formula>
    </cfRule>
  </conditionalFormatting>
  <conditionalFormatting sqref="Q10">
    <cfRule type="expression" dxfId="2152" priority="63">
      <formula>Q10&gt;0</formula>
    </cfRule>
    <cfRule type="expression" dxfId="2151" priority="64">
      <formula>Q10&lt;0</formula>
    </cfRule>
  </conditionalFormatting>
  <conditionalFormatting sqref="J26:J46">
    <cfRule type="expression" dxfId="2150" priority="61">
      <formula>J26&gt;0</formula>
    </cfRule>
    <cfRule type="expression" dxfId="2149" priority="62">
      <formula>J26&lt;0</formula>
    </cfRule>
  </conditionalFormatting>
  <conditionalFormatting sqref="K25:K46">
    <cfRule type="expression" dxfId="2148" priority="59">
      <formula>K25&gt;0</formula>
    </cfRule>
    <cfRule type="expression" dxfId="2147" priority="60">
      <formula>K25&lt;0</formula>
    </cfRule>
  </conditionalFormatting>
  <conditionalFormatting sqref="L25:L46">
    <cfRule type="expression" dxfId="2146" priority="57">
      <formula>L25&gt;0</formula>
    </cfRule>
    <cfRule type="expression" dxfId="2145" priority="58">
      <formula>L25&lt;0</formula>
    </cfRule>
  </conditionalFormatting>
  <conditionalFormatting sqref="F107:F110">
    <cfRule type="expression" dxfId="2144" priority="55">
      <formula>F107&gt;0</formula>
    </cfRule>
    <cfRule type="expression" dxfId="2143" priority="56">
      <formula>F107&lt;0</formula>
    </cfRule>
  </conditionalFormatting>
  <conditionalFormatting sqref="H107:H110">
    <cfRule type="expression" dxfId="2142" priority="53">
      <formula>H107&gt;0</formula>
    </cfRule>
    <cfRule type="expression" dxfId="2141" priority="54">
      <formula>H107&lt;0</formula>
    </cfRule>
  </conditionalFormatting>
  <conditionalFormatting sqref="J89:J105">
    <cfRule type="expression" dxfId="2140" priority="23">
      <formula>J89&gt;0</formula>
    </cfRule>
    <cfRule type="expression" dxfId="2139" priority="24">
      <formula>J89&lt;0</formula>
    </cfRule>
  </conditionalFormatting>
  <conditionalFormatting sqref="K89:K102">
    <cfRule type="expression" dxfId="2138" priority="21">
      <formula>K89&gt;0</formula>
    </cfRule>
    <cfRule type="expression" dxfId="2137" priority="22">
      <formula>K89&lt;0</formula>
    </cfRule>
  </conditionalFormatting>
  <conditionalFormatting sqref="L89:L102">
    <cfRule type="expression" dxfId="2136" priority="19">
      <formula>L89&gt;0</formula>
    </cfRule>
    <cfRule type="expression" dxfId="2135" priority="20">
      <formula>L89&lt;0</formula>
    </cfRule>
  </conditionalFormatting>
  <conditionalFormatting sqref="F26:F46">
    <cfRule type="expression" dxfId="2134" priority="45">
      <formula>F26&gt;0</formula>
    </cfRule>
    <cfRule type="expression" dxfId="2133" priority="46">
      <formula>F26&lt;0</formula>
    </cfRule>
  </conditionalFormatting>
  <conditionalFormatting sqref="H26:H46">
    <cfRule type="expression" dxfId="2132" priority="43">
      <formula>H26&gt;0</formula>
    </cfRule>
    <cfRule type="expression" dxfId="2131" priority="44">
      <formula>H26&lt;0</formula>
    </cfRule>
  </conditionalFormatting>
  <conditionalFormatting sqref="F96:F102 F105">
    <cfRule type="expression" dxfId="2130" priority="27">
      <formula>F96&gt;0</formula>
    </cfRule>
    <cfRule type="expression" dxfId="2129" priority="28">
      <formula>F96&lt;0</formula>
    </cfRule>
  </conditionalFormatting>
  <conditionalFormatting sqref="H96:H102 H105">
    <cfRule type="expression" dxfId="2128" priority="25">
      <formula>H96&gt;0</formula>
    </cfRule>
    <cfRule type="expression" dxfId="2127" priority="26">
      <formula>H96&lt;0</formula>
    </cfRule>
  </conditionalFormatting>
  <conditionalFormatting sqref="F89:F92">
    <cfRule type="expression" dxfId="2126" priority="17">
      <formula>F89&gt;0</formula>
    </cfRule>
    <cfRule type="expression" dxfId="2125" priority="18">
      <formula>F89&lt;0</formula>
    </cfRule>
  </conditionalFormatting>
  <conditionalFormatting sqref="H89:H92">
    <cfRule type="expression" dxfId="2124" priority="15">
      <formula>H89&gt;0</formula>
    </cfRule>
    <cfRule type="expression" dxfId="2123" priority="16">
      <formula>H89&lt;0</formula>
    </cfRule>
  </conditionalFormatting>
  <conditionalFormatting sqref="F93:F95">
    <cfRule type="expression" dxfId="2122" priority="13">
      <formula>F93&gt;0</formula>
    </cfRule>
    <cfRule type="expression" dxfId="2121" priority="14">
      <formula>F93&lt;0</formula>
    </cfRule>
  </conditionalFormatting>
  <conditionalFormatting sqref="H93:H95">
    <cfRule type="expression" dxfId="2120" priority="11">
      <formula>H93&gt;0</formula>
    </cfRule>
    <cfRule type="expression" dxfId="2119" priority="12">
      <formula>H93&lt;0</formula>
    </cfRule>
  </conditionalFormatting>
  <conditionalFormatting sqref="F103:F104">
    <cfRule type="expression" dxfId="2118" priority="9">
      <formula>F103&gt;0</formula>
    </cfRule>
    <cfRule type="expression" dxfId="2117" priority="10">
      <formula>F103&lt;0</formula>
    </cfRule>
  </conditionalFormatting>
  <conditionalFormatting sqref="H103:H104">
    <cfRule type="expression" dxfId="2116" priority="7">
      <formula>H103&gt;0</formula>
    </cfRule>
    <cfRule type="expression" dxfId="2115" priority="8">
      <formula>H103&lt;0</formula>
    </cfRule>
  </conditionalFormatting>
  <conditionalFormatting sqref="F106">
    <cfRule type="expression" dxfId="2114" priority="5">
      <formula>F106&gt;0</formula>
    </cfRule>
    <cfRule type="expression" dxfId="2113" priority="6">
      <formula>F106&lt;0</formula>
    </cfRule>
  </conditionalFormatting>
  <conditionalFormatting sqref="H106">
    <cfRule type="expression" dxfId="2112" priority="3">
      <formula>H106&gt;0</formula>
    </cfRule>
    <cfRule type="expression" dxfId="2111" priority="4">
      <formula>H106&lt;0</formula>
    </cfRule>
  </conditionalFormatting>
  <conditionalFormatting sqref="J106">
    <cfRule type="expression" dxfId="2110" priority="1">
      <formula>J106&gt;0</formula>
    </cfRule>
    <cfRule type="expression" dxfId="2109"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26.55</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15930</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-15502.099999999999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-15502.099999999999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-0.49319326421079085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9.4161958568738227E-2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9.4483985765124547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29.205000000000002</v>
      </c>
    </row>
    <row r="23" spans="1:16" x14ac:dyDescent="0.25">
      <c r="O23" s="79">
        <v>1.0900000000000001</v>
      </c>
      <c r="P23" s="79">
        <f t="shared" ref="P23:P42" si="1">O23*$Q$4</f>
        <v>28.939500000000002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28.674000000000003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28.408500000000004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28.143000000000001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27.877500000000001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27.612000000000002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27.346500000000002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27.081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26.8155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26.55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26.284500000000001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26.019000000000002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25.753499999999999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25.488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25.2225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24.957000000000001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24.691500000000001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24.426000000000002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24.160500000000003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23.895</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8" priority="53">
      <formula>F25&gt;0</formula>
    </cfRule>
    <cfRule type="expression" dxfId="2107" priority="54">
      <formula>F25&lt;0</formula>
    </cfRule>
  </conditionalFormatting>
  <conditionalFormatting sqref="Q7">
    <cfRule type="expression" dxfId="2106" priority="51">
      <formula>Q7&gt;0</formula>
    </cfRule>
    <cfRule type="expression" dxfId="2105" priority="52">
      <formula>Q7&lt;0</formula>
    </cfRule>
  </conditionalFormatting>
  <conditionalFormatting sqref="Q8">
    <cfRule type="expression" dxfId="2104" priority="49">
      <formula>Q8&gt;0</formula>
    </cfRule>
    <cfRule type="expression" dxfId="2103" priority="50">
      <formula>Q8&lt;0</formula>
    </cfRule>
  </conditionalFormatting>
  <conditionalFormatting sqref="Q10">
    <cfRule type="expression" dxfId="2102" priority="43">
      <formula>Q10&gt;0</formula>
    </cfRule>
    <cfRule type="expression" dxfId="2101" priority="44">
      <formula>Q10&lt;0</formula>
    </cfRule>
  </conditionalFormatting>
  <conditionalFormatting sqref="L25:L32">
    <cfRule type="expression" dxfId="2100" priority="37">
      <formula>L25&gt;0</formula>
    </cfRule>
    <cfRule type="expression" dxfId="2099" priority="38">
      <formula>L25&lt;0</formula>
    </cfRule>
  </conditionalFormatting>
  <conditionalFormatting sqref="F110:F131">
    <cfRule type="expression" dxfId="2098" priority="35">
      <formula>F110&gt;0</formula>
    </cfRule>
    <cfRule type="expression" dxfId="2097" priority="36">
      <formula>F110&lt;0</formula>
    </cfRule>
  </conditionalFormatting>
  <conditionalFormatting sqref="H110:H131">
    <cfRule type="expression" dxfId="2096" priority="33">
      <formula>H110&gt;0</formula>
    </cfRule>
    <cfRule type="expression" dxfId="2095" priority="34">
      <formula>H110&lt;0</formula>
    </cfRule>
  </conditionalFormatting>
  <conditionalFormatting sqref="J110:J123">
    <cfRule type="expression" dxfId="2094" priority="31">
      <formula>J110&gt;0</formula>
    </cfRule>
    <cfRule type="expression" dxfId="2093" priority="32">
      <formula>J110&lt;0</formula>
    </cfRule>
  </conditionalFormatting>
  <conditionalFormatting sqref="K110:K123">
    <cfRule type="expression" dxfId="2092" priority="29">
      <formula>K110&gt;0</formula>
    </cfRule>
    <cfRule type="expression" dxfId="2091" priority="30">
      <formula>K110&lt;0</formula>
    </cfRule>
  </conditionalFormatting>
  <conditionalFormatting sqref="L110:L123">
    <cfRule type="expression" dxfId="2090" priority="27">
      <formula>L110&gt;0</formula>
    </cfRule>
    <cfRule type="expression" dxfId="2089" priority="28">
      <formula>L110&lt;0</formula>
    </cfRule>
  </conditionalFormatting>
  <conditionalFormatting sqref="F25:F29">
    <cfRule type="expression" dxfId="2088" priority="25">
      <formula>F25&gt;0</formula>
    </cfRule>
    <cfRule type="expression" dxfId="2087" priority="26">
      <formula>F25&lt;0</formula>
    </cfRule>
  </conditionalFormatting>
  <conditionalFormatting sqref="H25:H29">
    <cfRule type="expression" dxfId="2086" priority="23">
      <formula>H25&gt;0</formula>
    </cfRule>
    <cfRule type="expression" dxfId="2085" priority="24">
      <formula>H25&lt;0</formula>
    </cfRule>
  </conditionalFormatting>
  <conditionalFormatting sqref="F35:F38">
    <cfRule type="expression" dxfId="2084" priority="21">
      <formula>F35&gt;0</formula>
    </cfRule>
    <cfRule type="expression" dxfId="2083" priority="22">
      <formula>F35&lt;0</formula>
    </cfRule>
  </conditionalFormatting>
  <conditionalFormatting sqref="H35:H38">
    <cfRule type="expression" dxfId="2082" priority="19">
      <formula>H35&gt;0</formula>
    </cfRule>
    <cfRule type="expression" dxfId="2081" priority="20">
      <formula>H35&lt;0</formula>
    </cfRule>
  </conditionalFormatting>
  <conditionalFormatting sqref="H61:H64 F61:F64">
    <cfRule type="expression" dxfId="2080" priority="17">
      <formula>F61&gt;0</formula>
    </cfRule>
    <cfRule type="expression" dxfId="2079" priority="18">
      <formula>F61&lt;0</formula>
    </cfRule>
  </conditionalFormatting>
  <conditionalFormatting sqref="H70 F70">
    <cfRule type="expression" dxfId="2078" priority="15">
      <formula>F70&gt;0</formula>
    </cfRule>
    <cfRule type="expression" dxfId="2077" priority="16">
      <formula>F70&lt;0</formula>
    </cfRule>
  </conditionalFormatting>
  <conditionalFormatting sqref="H67:H69 F67:F69">
    <cfRule type="expression" dxfId="2076" priority="13">
      <formula>F67&gt;0</formula>
    </cfRule>
    <cfRule type="expression" dxfId="2075" priority="14">
      <formula>F67&lt;0</formula>
    </cfRule>
  </conditionalFormatting>
  <conditionalFormatting sqref="H65:H66 F65:F66">
    <cfRule type="expression" dxfId="2074" priority="11">
      <formula>F65&gt;0</formula>
    </cfRule>
    <cfRule type="expression" dxfId="2073" priority="12">
      <formula>F65&lt;0</formula>
    </cfRule>
  </conditionalFormatting>
  <conditionalFormatting sqref="F74:F76 H74:H76">
    <cfRule type="expression" dxfId="2072" priority="7">
      <formula>F74&gt;0</formula>
    </cfRule>
    <cfRule type="expression" dxfId="2071" priority="8">
      <formula>F74&lt;0</formula>
    </cfRule>
  </conditionalFormatting>
  <conditionalFormatting sqref="F81:F82 H81:H82">
    <cfRule type="expression" dxfId="2070" priority="5">
      <formula>F81&gt;0</formula>
    </cfRule>
    <cfRule type="expression" dxfId="2069" priority="6">
      <formula>F81&lt;0</formula>
    </cfRule>
  </conditionalFormatting>
  <conditionalFormatting sqref="F79:F80 H79:H80">
    <cfRule type="expression" dxfId="2068" priority="3">
      <formula>F79&gt;0</formula>
    </cfRule>
    <cfRule type="expression" dxfId="2067" priority="4">
      <formula>F79&lt;0</formula>
    </cfRule>
  </conditionalFormatting>
  <conditionalFormatting sqref="F77:F78 H77:H78">
    <cfRule type="expression" dxfId="2066" priority="1">
      <formula>F77&gt;0</formula>
    </cfRule>
    <cfRule type="expression" dxfId="206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4" priority="129">
      <formula>F99&gt;0</formula>
    </cfRule>
    <cfRule type="expression" dxfId="2063" priority="130">
      <formula>F99&lt;0</formula>
    </cfRule>
  </conditionalFormatting>
  <conditionalFormatting sqref="F156:F169 F172:F216 F219:F220">
    <cfRule type="expression" dxfId="2062" priority="125">
      <formula>F156&gt;0</formula>
    </cfRule>
    <cfRule type="expression" dxfId="2061" priority="126">
      <formula>F156&lt;0</formula>
    </cfRule>
  </conditionalFormatting>
  <conditionalFormatting sqref="F156:F169 F172:F216 F219:F220">
    <cfRule type="expression" dxfId="2060" priority="127">
      <formula>F156&gt;0</formula>
    </cfRule>
    <cfRule type="expression" dxfId="2059" priority="128">
      <formula>F156&lt;0</formula>
    </cfRule>
  </conditionalFormatting>
  <conditionalFormatting sqref="H151:H169 H172:H216 H219:H220">
    <cfRule type="expression" dxfId="2058" priority="123">
      <formula>H151&gt;0</formula>
    </cfRule>
    <cfRule type="expression" dxfId="2057" priority="124">
      <formula>H151&lt;0</formula>
    </cfRule>
  </conditionalFormatting>
  <conditionalFormatting sqref="F147:F150">
    <cfRule type="expression" dxfId="2056" priority="117">
      <formula>F147&gt;0</formula>
    </cfRule>
    <cfRule type="expression" dxfId="2055" priority="118">
      <formula>F147&lt;0</formula>
    </cfRule>
  </conditionalFormatting>
  <conditionalFormatting sqref="H147:H150">
    <cfRule type="expression" dxfId="2054" priority="115">
      <formula>H147&gt;0</formula>
    </cfRule>
    <cfRule type="expression" dxfId="2053" priority="116">
      <formula>H147&lt;0</formula>
    </cfRule>
  </conditionalFormatting>
  <conditionalFormatting sqref="Q8">
    <cfRule type="expression" dxfId="2052" priority="111">
      <formula>Q8&gt;0</formula>
    </cfRule>
    <cfRule type="expression" dxfId="2051" priority="112">
      <formula>Q8&lt;0</formula>
    </cfRule>
  </conditionalFormatting>
  <conditionalFormatting sqref="Q7">
    <cfRule type="expression" dxfId="2050" priority="113">
      <formula>Q7&gt;0</formula>
    </cfRule>
    <cfRule type="expression" dxfId="2049" priority="114">
      <formula>Q7&lt;0</formula>
    </cfRule>
  </conditionalFormatting>
  <conditionalFormatting sqref="F170">
    <cfRule type="expression" dxfId="2048" priority="107">
      <formula>F170&gt;0</formula>
    </cfRule>
    <cfRule type="expression" dxfId="2047" priority="108">
      <formula>F170&lt;0</formula>
    </cfRule>
  </conditionalFormatting>
  <conditionalFormatting sqref="F170">
    <cfRule type="expression" dxfId="2046" priority="109">
      <formula>F170&gt;0</formula>
    </cfRule>
    <cfRule type="expression" dxfId="2045" priority="110">
      <formula>F170&lt;0</formula>
    </cfRule>
  </conditionalFormatting>
  <conditionalFormatting sqref="H170">
    <cfRule type="expression" dxfId="2044" priority="105">
      <formula>H170&gt;0</formula>
    </cfRule>
    <cfRule type="expression" dxfId="2043" priority="106">
      <formula>H170&lt;0</formula>
    </cfRule>
  </conditionalFormatting>
  <conditionalFormatting sqref="F171">
    <cfRule type="expression" dxfId="2042" priority="101">
      <formula>F171&gt;0</formula>
    </cfRule>
    <cfRule type="expression" dxfId="2041" priority="102">
      <formula>F171&lt;0</formula>
    </cfRule>
  </conditionalFormatting>
  <conditionalFormatting sqref="F171">
    <cfRule type="expression" dxfId="2040" priority="103">
      <formula>F171&gt;0</formula>
    </cfRule>
    <cfRule type="expression" dxfId="2039" priority="104">
      <formula>F171&lt;0</formula>
    </cfRule>
  </conditionalFormatting>
  <conditionalFormatting sqref="H171">
    <cfRule type="expression" dxfId="2038" priority="99">
      <formula>H171&gt;0</formula>
    </cfRule>
    <cfRule type="expression" dxfId="2037" priority="100">
      <formula>H171&lt;0</formula>
    </cfRule>
  </conditionalFormatting>
  <conditionalFormatting sqref="F217:F218">
    <cfRule type="expression" dxfId="2036" priority="95">
      <formula>F217&gt;0</formula>
    </cfRule>
    <cfRule type="expression" dxfId="2035" priority="96">
      <formula>F217&lt;0</formula>
    </cfRule>
  </conditionalFormatting>
  <conditionalFormatting sqref="F217:F218">
    <cfRule type="expression" dxfId="2034" priority="97">
      <formula>F217&gt;0</formula>
    </cfRule>
    <cfRule type="expression" dxfId="2033" priority="98">
      <formula>F217&lt;0</formula>
    </cfRule>
  </conditionalFormatting>
  <conditionalFormatting sqref="H217:H218">
    <cfRule type="expression" dxfId="2032" priority="93">
      <formula>H217&gt;0</formula>
    </cfRule>
    <cfRule type="expression" dxfId="2031" priority="94">
      <formula>H217&lt;0</formula>
    </cfRule>
  </conditionalFormatting>
  <conditionalFormatting sqref="F24:F39">
    <cfRule type="expression" dxfId="2030" priority="91">
      <formula>F24&gt;0</formula>
    </cfRule>
    <cfRule type="expression" dxfId="2029" priority="92">
      <formula>F24&lt;0</formula>
    </cfRule>
  </conditionalFormatting>
  <conditionalFormatting sqref="H24:H39">
    <cfRule type="expression" dxfId="2028" priority="89">
      <formula>H24&gt;0</formula>
    </cfRule>
    <cfRule type="expression" dxfId="2027" priority="90">
      <formula>H24&lt;0</formula>
    </cfRule>
  </conditionalFormatting>
  <conditionalFormatting sqref="Q10">
    <cfRule type="expression" dxfId="2026" priority="87">
      <formula>Q10&gt;0</formula>
    </cfRule>
    <cfRule type="expression" dxfId="2025" priority="88">
      <formula>Q10&lt;0</formula>
    </cfRule>
  </conditionalFormatting>
  <conditionalFormatting sqref="J34">
    <cfRule type="expression" dxfId="2024" priority="85">
      <formula>J34&gt;0</formula>
    </cfRule>
    <cfRule type="expression" dxfId="2023" priority="86">
      <formula>J34&lt;0</formula>
    </cfRule>
  </conditionalFormatting>
  <conditionalFormatting sqref="F41:F49">
    <cfRule type="expression" dxfId="2022" priority="79">
      <formula>F41&gt;0</formula>
    </cfRule>
    <cfRule type="expression" dxfId="2021" priority="80">
      <formula>F41&lt;0</formula>
    </cfRule>
  </conditionalFormatting>
  <conditionalFormatting sqref="H41:H49">
    <cfRule type="expression" dxfId="2020" priority="77">
      <formula>H41&gt;0</formula>
    </cfRule>
    <cfRule type="expression" dxfId="2019" priority="78">
      <formula>H41&lt;0</formula>
    </cfRule>
  </conditionalFormatting>
  <conditionalFormatting sqref="R4">
    <cfRule type="expression" dxfId="2018" priority="75">
      <formula>R4&gt;0</formula>
    </cfRule>
    <cfRule type="expression" dxfId="2017" priority="76">
      <formula>R4&lt;0</formula>
    </cfRule>
  </conditionalFormatting>
  <conditionalFormatting sqref="Q9">
    <cfRule type="expression" dxfId="2016" priority="73">
      <formula>Q9&gt;0</formula>
    </cfRule>
    <cfRule type="expression" dxfId="2015" priority="74">
      <formula>Q9&lt;0</formula>
    </cfRule>
  </conditionalFormatting>
  <conditionalFormatting sqref="F50:F73">
    <cfRule type="expression" dxfId="2014" priority="69">
      <formula>F50&gt;0</formula>
    </cfRule>
    <cfRule type="expression" dxfId="2013" priority="70">
      <formula>F50&lt;0</formula>
    </cfRule>
  </conditionalFormatting>
  <conditionalFormatting sqref="H50:H73">
    <cfRule type="expression" dxfId="2012" priority="67">
      <formula>H50&gt;0</formula>
    </cfRule>
    <cfRule type="expression" dxfId="201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0" priority="63">
      <formula>F74&gt;0</formula>
    </cfRule>
    <cfRule type="expression" dxfId="2009" priority="64">
      <formula>F74&lt;0</formula>
    </cfRule>
  </conditionalFormatting>
  <conditionalFormatting sqref="H74:H98">
    <cfRule type="expression" dxfId="2008" priority="61">
      <formula>H74&gt;0</formula>
    </cfRule>
    <cfRule type="expression" dxfId="2007" priority="62">
      <formula>H74&lt;0</formula>
    </cfRule>
  </conditionalFormatting>
  <conditionalFormatting sqref="H108:H109 F108:F109">
    <cfRule type="expression" dxfId="2006" priority="43">
      <formula>F108&gt;0</formula>
    </cfRule>
    <cfRule type="expression" dxfId="2005" priority="44">
      <formula>F108&lt;0</formula>
    </cfRule>
  </conditionalFormatting>
  <conditionalFormatting sqref="H103:H107 F103:F107">
    <cfRule type="expression" dxfId="2004" priority="41">
      <formula>F103&gt;0</formula>
    </cfRule>
    <cfRule type="expression" dxfId="2003" priority="42">
      <formula>F103&lt;0</formula>
    </cfRule>
  </conditionalFormatting>
  <conditionalFormatting sqref="F40">
    <cfRule type="expression" dxfId="2002" priority="39">
      <formula>F40&gt;0</formula>
    </cfRule>
    <cfRule type="expression" dxfId="2001" priority="40">
      <formula>F40&lt;0</formula>
    </cfRule>
  </conditionalFormatting>
  <conditionalFormatting sqref="H40">
    <cfRule type="expression" dxfId="2000" priority="37">
      <formula>H40&gt;0</formula>
    </cfRule>
    <cfRule type="expression" dxfId="1999" priority="38">
      <formula>H40&lt;0</formula>
    </cfRule>
  </conditionalFormatting>
  <conditionalFormatting sqref="F131:F133 H131:H133">
    <cfRule type="expression" dxfId="1998" priority="35">
      <formula>F131&gt;0</formula>
    </cfRule>
    <cfRule type="expression" dxfId="1997" priority="36">
      <formula>F131&lt;0</formula>
    </cfRule>
  </conditionalFormatting>
  <conditionalFormatting sqref="F120:F124 H120:H124">
    <cfRule type="expression" dxfId="1996" priority="31">
      <formula>F120&gt;0</formula>
    </cfRule>
    <cfRule type="expression" dxfId="1995" priority="32">
      <formula>F120&lt;0</formula>
    </cfRule>
  </conditionalFormatting>
  <conditionalFormatting sqref="F117:F119 H117:H119">
    <cfRule type="expression" dxfId="1994" priority="27">
      <formula>F117&gt;0</formula>
    </cfRule>
    <cfRule type="expression" dxfId="1993" priority="28">
      <formula>F117&lt;0</formula>
    </cfRule>
  </conditionalFormatting>
  <conditionalFormatting sqref="F114:F116 H114:H116">
    <cfRule type="expression" dxfId="1992" priority="25">
      <formula>F114&gt;0</formula>
    </cfRule>
    <cfRule type="expression" dxfId="1991" priority="26">
      <formula>F114&lt;0</formula>
    </cfRule>
  </conditionalFormatting>
  <conditionalFormatting sqref="F113 H113">
    <cfRule type="expression" dxfId="1990" priority="23">
      <formula>F113&gt;0</formula>
    </cfRule>
    <cfRule type="expression" dxfId="1989" priority="24">
      <formula>F113&lt;0</formula>
    </cfRule>
  </conditionalFormatting>
  <conditionalFormatting sqref="F126:F128 H126:H128 K24:K128">
    <cfRule type="expression" dxfId="1988" priority="21">
      <formula>F24&gt;0</formula>
    </cfRule>
    <cfRule type="expression" dxfId="1987" priority="22">
      <formula>F24&lt;0</formula>
    </cfRule>
  </conditionalFormatting>
  <conditionalFormatting sqref="F125 H125">
    <cfRule type="expression" dxfId="1986" priority="19">
      <formula>F125&gt;0</formula>
    </cfRule>
    <cfRule type="expression" dxfId="1985" priority="20">
      <formula>F125&lt;0</formula>
    </cfRule>
  </conditionalFormatting>
  <conditionalFormatting sqref="F129:F130 H129:H130 K129:K130">
    <cfRule type="expression" dxfId="1984" priority="17">
      <formula>F129&gt;0</formula>
    </cfRule>
    <cfRule type="expression" dxfId="1983" priority="18">
      <formula>F129&lt;0</formula>
    </cfRule>
  </conditionalFormatting>
  <conditionalFormatting sqref="F136:F138 H136:H138 K136:K138">
    <cfRule type="expression" dxfId="1982" priority="13">
      <formula>F136&gt;0</formula>
    </cfRule>
    <cfRule type="expression" dxfId="1981" priority="14">
      <formula>F136&lt;0</formula>
    </cfRule>
  </conditionalFormatting>
  <conditionalFormatting sqref="F134:F135 H134:H135 K134:K135">
    <cfRule type="expression" dxfId="1980" priority="11">
      <formula>F134&gt;0</formula>
    </cfRule>
    <cfRule type="expression" dxfId="1979" priority="12">
      <formula>F134&lt;0</formula>
    </cfRule>
  </conditionalFormatting>
  <conditionalFormatting sqref="F143 H143 K143">
    <cfRule type="expression" dxfId="1978" priority="7">
      <formula>F143&gt;0</formula>
    </cfRule>
    <cfRule type="expression" dxfId="1977" priority="8">
      <formula>F143&lt;0</formula>
    </cfRule>
  </conditionalFormatting>
  <conditionalFormatting sqref="F140:F142 H140:H142">
    <cfRule type="expression" dxfId="1976" priority="5">
      <formula>F140&gt;0</formula>
    </cfRule>
    <cfRule type="expression" dxfId="1975" priority="6">
      <formula>F140&lt;0</formula>
    </cfRule>
  </conditionalFormatting>
  <conditionalFormatting sqref="F139 H139 K139">
    <cfRule type="expression" dxfId="1974" priority="3">
      <formula>F139&gt;0</formula>
    </cfRule>
    <cfRule type="expression" dxfId="1973" priority="4">
      <formula>F139&lt;0</formula>
    </cfRule>
  </conditionalFormatting>
  <conditionalFormatting sqref="K140:K142">
    <cfRule type="expression" dxfId="1972" priority="1">
      <formula>K140&gt;0</formula>
    </cfRule>
    <cfRule type="expression" dxfId="197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0" priority="49">
      <formula>F52&gt;0</formula>
    </cfRule>
    <cfRule type="expression" dxfId="1969" priority="50">
      <formula>F52&lt;0</formula>
    </cfRule>
  </conditionalFormatting>
  <conditionalFormatting sqref="Q7">
    <cfRule type="expression" dxfId="1968" priority="47">
      <formula>Q7&gt;0</formula>
    </cfRule>
    <cfRule type="expression" dxfId="1967" priority="48">
      <formula>Q7&lt;0</formula>
    </cfRule>
  </conditionalFormatting>
  <conditionalFormatting sqref="Q8">
    <cfRule type="expression" dxfId="1966" priority="45">
      <formula>Q8&gt;0</formula>
    </cfRule>
    <cfRule type="expression" dxfId="1965" priority="46">
      <formula>Q8&lt;0</formula>
    </cfRule>
  </conditionalFormatting>
  <conditionalFormatting sqref="F34:F41 F43:F51">
    <cfRule type="expression" dxfId="1964" priority="43">
      <formula>F34&gt;0</formula>
    </cfRule>
    <cfRule type="expression" dxfId="1963" priority="44">
      <formula>F34&lt;0</formula>
    </cfRule>
  </conditionalFormatting>
  <conditionalFormatting sqref="H34:H51">
    <cfRule type="expression" dxfId="1962" priority="41">
      <formula>H34&gt;0</formula>
    </cfRule>
    <cfRule type="expression" dxfId="1961" priority="42">
      <formula>H34&lt;0</formula>
    </cfRule>
  </conditionalFormatting>
  <conditionalFormatting sqref="Q10">
    <cfRule type="expression" dxfId="1960" priority="39">
      <formula>Q10&gt;0</formula>
    </cfRule>
    <cfRule type="expression" dxfId="1959" priority="40">
      <formula>Q10&lt;0</formula>
    </cfRule>
  </conditionalFormatting>
  <conditionalFormatting sqref="J25">
    <cfRule type="expression" dxfId="1958" priority="37">
      <formula>J25&gt;0</formula>
    </cfRule>
    <cfRule type="expression" dxfId="1957" priority="38">
      <formula>J25&lt;0</formula>
    </cfRule>
  </conditionalFormatting>
  <conditionalFormatting sqref="K25:K29 K31:K38">
    <cfRule type="expression" dxfId="1956" priority="35">
      <formula>K25&gt;0</formula>
    </cfRule>
    <cfRule type="expression" dxfId="1955" priority="36">
      <formula>K25&lt;0</formula>
    </cfRule>
  </conditionalFormatting>
  <conditionalFormatting sqref="L25:L38">
    <cfRule type="expression" dxfId="1954" priority="33">
      <formula>L25&gt;0</formula>
    </cfRule>
    <cfRule type="expression" dxfId="1953" priority="34">
      <formula>L25&lt;0</formula>
    </cfRule>
  </conditionalFormatting>
  <conditionalFormatting sqref="F89:F110">
    <cfRule type="expression" dxfId="1952" priority="31">
      <formula>F89&gt;0</formula>
    </cfRule>
    <cfRule type="expression" dxfId="1951" priority="32">
      <formula>F89&lt;0</formula>
    </cfRule>
  </conditionalFormatting>
  <conditionalFormatting sqref="H89:H110">
    <cfRule type="expression" dxfId="1950" priority="29">
      <formula>H89&gt;0</formula>
    </cfRule>
    <cfRule type="expression" dxfId="1949" priority="30">
      <formula>H89&lt;0</formula>
    </cfRule>
  </conditionalFormatting>
  <conditionalFormatting sqref="J89:J102">
    <cfRule type="expression" dxfId="1948" priority="27">
      <formula>J89&gt;0</formula>
    </cfRule>
    <cfRule type="expression" dxfId="1947" priority="28">
      <formula>J89&lt;0</formula>
    </cfRule>
  </conditionalFormatting>
  <conditionalFormatting sqref="K89:K102">
    <cfRule type="expression" dxfId="1946" priority="25">
      <formula>K89&gt;0</formula>
    </cfRule>
    <cfRule type="expression" dxfId="1945" priority="26">
      <formula>K89&lt;0</formula>
    </cfRule>
  </conditionalFormatting>
  <conditionalFormatting sqref="L89:L102">
    <cfRule type="expression" dxfId="1944" priority="23">
      <formula>L89&gt;0</formula>
    </cfRule>
    <cfRule type="expression" dxfId="1943" priority="24">
      <formula>L89&lt;0</formula>
    </cfRule>
  </conditionalFormatting>
  <conditionalFormatting sqref="F25:F27">
    <cfRule type="expression" dxfId="1942" priority="21">
      <formula>F25&gt;0</formula>
    </cfRule>
    <cfRule type="expression" dxfId="1941" priority="22">
      <formula>F25&lt;0</formula>
    </cfRule>
  </conditionalFormatting>
  <conditionalFormatting sqref="H25:H27">
    <cfRule type="expression" dxfId="1940" priority="19">
      <formula>H25&gt;0</formula>
    </cfRule>
    <cfRule type="expression" dxfId="1939" priority="20">
      <formula>H25&lt;0</formula>
    </cfRule>
  </conditionalFormatting>
  <conditionalFormatting sqref="F28:F33">
    <cfRule type="expression" dxfId="1938" priority="17">
      <formula>F28&gt;0</formula>
    </cfRule>
    <cfRule type="expression" dxfId="1937" priority="18">
      <formula>F28&lt;0</formula>
    </cfRule>
  </conditionalFormatting>
  <conditionalFormatting sqref="H28:H33">
    <cfRule type="expression" dxfId="1936" priority="15">
      <formula>H28&gt;0</formula>
    </cfRule>
    <cfRule type="expression" dxfId="1935" priority="16">
      <formula>H28&lt;0</formula>
    </cfRule>
  </conditionalFormatting>
  <conditionalFormatting sqref="F42">
    <cfRule type="expression" dxfId="1934" priority="13">
      <formula>F42&gt;0</formula>
    </cfRule>
    <cfRule type="expression" dxfId="1933" priority="14">
      <formula>F42&lt;0</formula>
    </cfRule>
  </conditionalFormatting>
  <conditionalFormatting sqref="J48">
    <cfRule type="expression" dxfId="1932" priority="11">
      <formula>J48&gt;0</formula>
    </cfRule>
    <cfRule type="expression" dxfId="1931" priority="12">
      <formula>J48&lt;0</formula>
    </cfRule>
  </conditionalFormatting>
  <conditionalFormatting sqref="J34:J41 J43:J47">
    <cfRule type="expression" dxfId="1930" priority="9">
      <formula>J34&gt;0</formula>
    </cfRule>
    <cfRule type="expression" dxfId="1929" priority="10">
      <formula>J34&lt;0</formula>
    </cfRule>
  </conditionalFormatting>
  <conditionalFormatting sqref="J26:J27">
    <cfRule type="expression" dxfId="1928" priority="7">
      <formula>J26&gt;0</formula>
    </cfRule>
    <cfRule type="expression" dxfId="1927" priority="8">
      <formula>J26&lt;0</formula>
    </cfRule>
  </conditionalFormatting>
  <conditionalFormatting sqref="J28:J33">
    <cfRule type="expression" dxfId="1926" priority="5">
      <formula>J28&gt;0</formula>
    </cfRule>
    <cfRule type="expression" dxfId="1925" priority="6">
      <formula>J28&lt;0</formula>
    </cfRule>
  </conditionalFormatting>
  <conditionalFormatting sqref="J42">
    <cfRule type="expression" dxfId="1924" priority="3">
      <formula>J42&gt;0</formula>
    </cfRule>
    <cfRule type="expression" dxfId="1923" priority="4">
      <formula>J42&lt;0</formula>
    </cfRule>
  </conditionalFormatting>
  <conditionalFormatting sqref="J49">
    <cfRule type="expression" dxfId="1922" priority="1">
      <formula>J49&gt;0</formula>
    </cfRule>
    <cfRule type="expression" dxfId="1921"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0" priority="39">
      <formula>F47&gt;0</formula>
    </cfRule>
    <cfRule type="expression" dxfId="1919" priority="40">
      <formula>F47&lt;0</formula>
    </cfRule>
  </conditionalFormatting>
  <conditionalFormatting sqref="Q7">
    <cfRule type="expression" dxfId="1918" priority="37">
      <formula>Q7&gt;0</formula>
    </cfRule>
    <cfRule type="expression" dxfId="1917" priority="38">
      <formula>Q7&lt;0</formula>
    </cfRule>
  </conditionalFormatting>
  <conditionalFormatting sqref="Q8">
    <cfRule type="expression" dxfId="1916" priority="35">
      <formula>Q8&gt;0</formula>
    </cfRule>
    <cfRule type="expression" dxfId="1915" priority="36">
      <formula>Q8&lt;0</formula>
    </cfRule>
  </conditionalFormatting>
  <conditionalFormatting sqref="F30:F33 F38:F46">
    <cfRule type="expression" dxfId="1914" priority="33">
      <formula>F30&gt;0</formula>
    </cfRule>
    <cfRule type="expression" dxfId="1913" priority="34">
      <formula>F30&lt;0</formula>
    </cfRule>
  </conditionalFormatting>
  <conditionalFormatting sqref="H30:H33 H37:H46">
    <cfRule type="expression" dxfId="1912" priority="31">
      <formula>H30&gt;0</formula>
    </cfRule>
    <cfRule type="expression" dxfId="1911" priority="32">
      <formula>H30&lt;0</formula>
    </cfRule>
  </conditionalFormatting>
  <conditionalFormatting sqref="Q10">
    <cfRule type="expression" dxfId="1910" priority="29">
      <formula>Q10&gt;0</formula>
    </cfRule>
    <cfRule type="expression" dxfId="1909" priority="30">
      <formula>Q10&lt;0</formula>
    </cfRule>
  </conditionalFormatting>
  <conditionalFormatting sqref="K25:K38">
    <cfRule type="expression" dxfId="1908" priority="25">
      <formula>K25&gt;0</formula>
    </cfRule>
    <cfRule type="expression" dxfId="1907" priority="26">
      <formula>K25&lt;0</formula>
    </cfRule>
  </conditionalFormatting>
  <conditionalFormatting sqref="L25:L38">
    <cfRule type="expression" dxfId="1906" priority="23">
      <formula>L25&gt;0</formula>
    </cfRule>
    <cfRule type="expression" dxfId="1905" priority="24">
      <formula>L25&lt;0</formula>
    </cfRule>
  </conditionalFormatting>
  <conditionalFormatting sqref="F89:F110">
    <cfRule type="expression" dxfId="1904" priority="21">
      <formula>F89&gt;0</formula>
    </cfRule>
    <cfRule type="expression" dxfId="1903" priority="22">
      <formula>F89&lt;0</formula>
    </cfRule>
  </conditionalFormatting>
  <conditionalFormatting sqref="H89:H110">
    <cfRule type="expression" dxfId="1902" priority="19">
      <formula>H89&gt;0</formula>
    </cfRule>
    <cfRule type="expression" dxfId="1901" priority="20">
      <formula>H89&lt;0</formula>
    </cfRule>
  </conditionalFormatting>
  <conditionalFormatting sqref="J89:J102">
    <cfRule type="expression" dxfId="1900" priority="17">
      <formula>J89&gt;0</formula>
    </cfRule>
    <cfRule type="expression" dxfId="1899" priority="18">
      <formula>J89&lt;0</formula>
    </cfRule>
  </conditionalFormatting>
  <conditionalFormatting sqref="K89:K102">
    <cfRule type="expression" dxfId="1898" priority="15">
      <formula>K89&gt;0</formula>
    </cfRule>
    <cfRule type="expression" dxfId="1897" priority="16">
      <formula>K89&lt;0</formula>
    </cfRule>
  </conditionalFormatting>
  <conditionalFormatting sqref="L89:L102">
    <cfRule type="expression" dxfId="1896" priority="13">
      <formula>L89&gt;0</formula>
    </cfRule>
    <cfRule type="expression" dxfId="1895" priority="14">
      <formula>L89&lt;0</formula>
    </cfRule>
  </conditionalFormatting>
  <conditionalFormatting sqref="F25:F29">
    <cfRule type="expression" dxfId="1894" priority="11">
      <formula>F25&gt;0</formula>
    </cfRule>
    <cfRule type="expression" dxfId="1893" priority="12">
      <formula>F25&lt;0</formula>
    </cfRule>
  </conditionalFormatting>
  <conditionalFormatting sqref="H25:H29">
    <cfRule type="expression" dxfId="1892" priority="9">
      <formula>H25&gt;0</formula>
    </cfRule>
    <cfRule type="expression" dxfId="1891" priority="10">
      <formula>H25&lt;0</formula>
    </cfRule>
  </conditionalFormatting>
  <conditionalFormatting sqref="F34:F37">
    <cfRule type="expression" dxfId="1890" priority="7">
      <formula>F34&gt;0</formula>
    </cfRule>
    <cfRule type="expression" dxfId="1889" priority="8">
      <formula>F34&lt;0</formula>
    </cfRule>
  </conditionalFormatting>
  <conditionalFormatting sqref="H34:H36">
    <cfRule type="expression" dxfId="1888" priority="5">
      <formula>H34&gt;0</formula>
    </cfRule>
    <cfRule type="expression" dxfId="1887" priority="6">
      <formula>H34&lt;0</formula>
    </cfRule>
  </conditionalFormatting>
  <conditionalFormatting sqref="J39">
    <cfRule type="expression" dxfId="1886" priority="3">
      <formula>J39&gt;0</formula>
    </cfRule>
    <cfRule type="expression" dxfId="1885" priority="4">
      <formula>J39&lt;0</formula>
    </cfRule>
  </conditionalFormatting>
  <conditionalFormatting sqref="J25:J38">
    <cfRule type="expression" dxfId="1884" priority="1">
      <formula>J25&gt;0</formula>
    </cfRule>
    <cfRule type="expression" dxfId="1883"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2" priority="57">
      <formula>F27&gt;0</formula>
    </cfRule>
    <cfRule type="expression" dxfId="1881" priority="58">
      <formula>F27&lt;0</formula>
    </cfRule>
  </conditionalFormatting>
  <conditionalFormatting sqref="H28:H33">
    <cfRule type="expression" dxfId="1880" priority="53">
      <formula>H28&gt;0</formula>
    </cfRule>
    <cfRule type="expression" dxfId="1879" priority="54">
      <formula>H28&lt;0</formula>
    </cfRule>
  </conditionalFormatting>
  <conditionalFormatting sqref="F24:F26">
    <cfRule type="expression" dxfId="1878" priority="39">
      <formula>F24&gt;0</formula>
    </cfRule>
    <cfRule type="expression" dxfId="1877" priority="40">
      <formula>F24&lt;0</formula>
    </cfRule>
  </conditionalFormatting>
  <conditionalFormatting sqref="Q8">
    <cfRule type="expression" dxfId="1876" priority="33">
      <formula>Q8&gt;0</formula>
    </cfRule>
    <cfRule type="expression" dxfId="1875" priority="34">
      <formula>Q8&lt;0</formula>
    </cfRule>
  </conditionalFormatting>
  <conditionalFormatting sqref="Q7">
    <cfRule type="expression" dxfId="1874" priority="35">
      <formula>Q7&gt;0</formula>
    </cfRule>
    <cfRule type="expression" dxfId="1873" priority="36">
      <formula>Q7&lt;0</formula>
    </cfRule>
  </conditionalFormatting>
  <conditionalFormatting sqref="F34">
    <cfRule type="expression" dxfId="1872" priority="31">
      <formula>F34&gt;0</formula>
    </cfRule>
    <cfRule type="expression" dxfId="1871" priority="32">
      <formula>F34&lt;0</formula>
    </cfRule>
  </conditionalFormatting>
  <conditionalFormatting sqref="H34">
    <cfRule type="expression" dxfId="1870" priority="29">
      <formula>H34&gt;0</formula>
    </cfRule>
    <cfRule type="expression" dxfId="1869" priority="30">
      <formula>H34&lt;0</formula>
    </cfRule>
  </conditionalFormatting>
  <conditionalFormatting sqref="M36">
    <cfRule type="expression" dxfId="1868" priority="19">
      <formula>M36&gt;0</formula>
    </cfRule>
    <cfRule type="expression" dxfId="1867" priority="20">
      <formula>M36&lt;0</formula>
    </cfRule>
  </conditionalFormatting>
  <conditionalFormatting sqref="Q10">
    <cfRule type="expression" dxfId="1866" priority="15">
      <formula>Q10&gt;0</formula>
    </cfRule>
    <cfRule type="expression" dxfId="1865" priority="16">
      <formula>Q10&lt;0</formula>
    </cfRule>
  </conditionalFormatting>
  <conditionalFormatting sqref="F23">
    <cfRule type="expression" dxfId="1864" priority="13">
      <formula>F23&gt;0</formula>
    </cfRule>
    <cfRule type="expression" dxfId="1863" priority="14">
      <formula>F23&lt;0</formula>
    </cfRule>
  </conditionalFormatting>
  <conditionalFormatting sqref="I25:J25">
    <cfRule type="expression" dxfId="1862" priority="9">
      <formula>I25&gt;0</formula>
    </cfRule>
    <cfRule type="expression" dxfId="1861" priority="10">
      <formula>I25&lt;0</formula>
    </cfRule>
  </conditionalFormatting>
  <conditionalFormatting sqref="I26:J27">
    <cfRule type="expression" dxfId="1860" priority="7">
      <formula>I26&gt;0</formula>
    </cfRule>
    <cfRule type="expression" dxfId="1859" priority="8">
      <formula>I26&lt;0</formula>
    </cfRule>
  </conditionalFormatting>
  <conditionalFormatting sqref="K25:K27">
    <cfRule type="expression" dxfId="1858" priority="5">
      <formula>K25&gt;0</formula>
    </cfRule>
    <cfRule type="expression" dxfId="1857" priority="6">
      <formula>K25&lt;0</formula>
    </cfRule>
  </conditionalFormatting>
  <conditionalFormatting sqref="I23:J23">
    <cfRule type="expression" dxfId="1856" priority="3">
      <formula>I23&gt;0</formula>
    </cfRule>
    <cfRule type="expression" dxfId="185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4" priority="39">
      <formula>F47&gt;0</formula>
    </cfRule>
    <cfRule type="expression" dxfId="1853" priority="40">
      <formula>F47&lt;0</formula>
    </cfRule>
  </conditionalFormatting>
  <conditionalFormatting sqref="Q7">
    <cfRule type="expression" dxfId="1852" priority="37">
      <formula>Q7&gt;0</formula>
    </cfRule>
    <cfRule type="expression" dxfId="1851" priority="38">
      <formula>Q7&lt;0</formula>
    </cfRule>
  </conditionalFormatting>
  <conditionalFormatting sqref="Q8">
    <cfRule type="expression" dxfId="1850" priority="35">
      <formula>Q8&gt;0</formula>
    </cfRule>
    <cfRule type="expression" dxfId="1849" priority="36">
      <formula>Q8&lt;0</formula>
    </cfRule>
  </conditionalFormatting>
  <conditionalFormatting sqref="F30:F46">
    <cfRule type="expression" dxfId="1848" priority="33">
      <formula>F30&gt;0</formula>
    </cfRule>
    <cfRule type="expression" dxfId="1847" priority="34">
      <formula>F30&lt;0</formula>
    </cfRule>
  </conditionalFormatting>
  <conditionalFormatting sqref="H30:H46">
    <cfRule type="expression" dxfId="1846" priority="31">
      <formula>H30&gt;0</formula>
    </cfRule>
    <cfRule type="expression" dxfId="1845" priority="32">
      <formula>H30&lt;0</formula>
    </cfRule>
  </conditionalFormatting>
  <conditionalFormatting sqref="Q10">
    <cfRule type="expression" dxfId="1844" priority="29">
      <formula>Q10&gt;0</formula>
    </cfRule>
    <cfRule type="expression" dxfId="1843" priority="30">
      <formula>Q10&lt;0</formula>
    </cfRule>
  </conditionalFormatting>
  <conditionalFormatting sqref="J25:J38">
    <cfRule type="expression" dxfId="1842" priority="27">
      <formula>J25&gt;0</formula>
    </cfRule>
    <cfRule type="expression" dxfId="1841" priority="28">
      <formula>J25&lt;0</formula>
    </cfRule>
  </conditionalFormatting>
  <conditionalFormatting sqref="K25:K38">
    <cfRule type="expression" dxfId="1840" priority="25">
      <formula>K25&gt;0</formula>
    </cfRule>
    <cfRule type="expression" dxfId="1839" priority="26">
      <formula>K25&lt;0</formula>
    </cfRule>
  </conditionalFormatting>
  <conditionalFormatting sqref="L25 L38">
    <cfRule type="expression" dxfId="1838" priority="23">
      <formula>L25&gt;0</formula>
    </cfRule>
    <cfRule type="expression" dxfId="1837" priority="24">
      <formula>L25&lt;0</formula>
    </cfRule>
  </conditionalFormatting>
  <conditionalFormatting sqref="F89:F110">
    <cfRule type="expression" dxfId="1836" priority="21">
      <formula>F89&gt;0</formula>
    </cfRule>
    <cfRule type="expression" dxfId="1835" priority="22">
      <formula>F89&lt;0</formula>
    </cfRule>
  </conditionalFormatting>
  <conditionalFormatting sqref="H89:H110">
    <cfRule type="expression" dxfId="1834" priority="19">
      <formula>H89&gt;0</formula>
    </cfRule>
    <cfRule type="expression" dxfId="1833" priority="20">
      <formula>H89&lt;0</formula>
    </cfRule>
  </conditionalFormatting>
  <conditionalFormatting sqref="J89:J102">
    <cfRule type="expression" dxfId="1832" priority="17">
      <formula>J89&gt;0</formula>
    </cfRule>
    <cfRule type="expression" dxfId="1831" priority="18">
      <formula>J89&lt;0</formula>
    </cfRule>
  </conditionalFormatting>
  <conditionalFormatting sqref="K89:K102">
    <cfRule type="expression" dxfId="1830" priority="15">
      <formula>K89&gt;0</formula>
    </cfRule>
    <cfRule type="expression" dxfId="1829" priority="16">
      <formula>K89&lt;0</formula>
    </cfRule>
  </conditionalFormatting>
  <conditionalFormatting sqref="L89:L102">
    <cfRule type="expression" dxfId="1828" priority="13">
      <formula>L89&gt;0</formula>
    </cfRule>
    <cfRule type="expression" dxfId="1827" priority="14">
      <formula>L89&lt;0</formula>
    </cfRule>
  </conditionalFormatting>
  <conditionalFormatting sqref="F29 F25:F26">
    <cfRule type="expression" dxfId="1826" priority="11">
      <formula>F25&gt;0</formula>
    </cfRule>
    <cfRule type="expression" dxfId="1825" priority="12">
      <formula>F25&lt;0</formula>
    </cfRule>
  </conditionalFormatting>
  <conditionalFormatting sqref="H29 H25:H26">
    <cfRule type="expression" dxfId="1824" priority="9">
      <formula>H25&gt;0</formula>
    </cfRule>
    <cfRule type="expression" dxfId="1823" priority="10">
      <formula>H25&lt;0</formula>
    </cfRule>
  </conditionalFormatting>
  <conditionalFormatting sqref="F28">
    <cfRule type="expression" dxfId="1822" priority="7">
      <formula>F28&gt;0</formula>
    </cfRule>
    <cfRule type="expression" dxfId="1821" priority="8">
      <formula>F28&lt;0</formula>
    </cfRule>
  </conditionalFormatting>
  <conditionalFormatting sqref="F27">
    <cfRule type="expression" dxfId="1820" priority="3">
      <formula>F27&gt;0</formula>
    </cfRule>
    <cfRule type="expression" dxfId="1819" priority="4">
      <formula>F27&lt;0</formula>
    </cfRule>
  </conditionalFormatting>
  <conditionalFormatting sqref="H27:H28">
    <cfRule type="expression" dxfId="1818" priority="1">
      <formula>H27&gt;0</formula>
    </cfRule>
    <cfRule type="expression" dxfId="1817"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40.21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8042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-1161.1399999999994</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-1161.1399999999994</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-0.12616780794381044</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6.9634419298681915E-2</v>
      </c>
      <c r="R11">
        <v>0.7</v>
      </c>
      <c r="T11" s="1">
        <v>43285</v>
      </c>
      <c r="U11" t="s">
        <v>1130</v>
      </c>
    </row>
    <row r="12" spans="1:21" x14ac:dyDescent="0.25">
      <c r="H12" s="68"/>
      <c r="O12" s="11" t="s">
        <v>921</v>
      </c>
      <c r="Q12" s="1" t="s">
        <v>1401</v>
      </c>
    </row>
    <row r="13" spans="1:21" x14ac:dyDescent="0.25">
      <c r="H13" s="68"/>
      <c r="O13" s="11" t="s">
        <v>947</v>
      </c>
      <c r="Q13" s="2">
        <f>Q4/(3.94+4.03)*2</f>
        <v>10.090338770388959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44.231000000000002</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43.828900000000004</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43.426800000000007</v>
      </c>
    </row>
    <row r="20" spans="1:21" x14ac:dyDescent="0.25">
      <c r="O20" s="79">
        <v>1.07</v>
      </c>
      <c r="P20" s="79">
        <f t="shared" si="2"/>
        <v>43.024700000000003</v>
      </c>
      <c r="T20" s="1">
        <v>43416</v>
      </c>
      <c r="U20" t="s">
        <v>1296</v>
      </c>
    </row>
    <row r="21" spans="1:21" x14ac:dyDescent="0.25">
      <c r="O21" s="79">
        <v>1.06</v>
      </c>
      <c r="P21" s="79">
        <f t="shared" si="2"/>
        <v>42.622600000000006</v>
      </c>
    </row>
    <row r="22" spans="1:21" x14ac:dyDescent="0.25">
      <c r="O22" s="79">
        <v>1.05</v>
      </c>
      <c r="P22" s="79">
        <f t="shared" si="2"/>
        <v>42.220500000000001</v>
      </c>
    </row>
    <row r="23" spans="1:21" x14ac:dyDescent="0.25">
      <c r="O23" s="79">
        <v>1.04</v>
      </c>
      <c r="P23" s="79">
        <f t="shared" si="2"/>
        <v>41.818400000000004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41.4163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41.014200000000002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40.612099999999998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40.21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39.807900000000004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39.405799999999999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39.003700000000002</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38.601599999999998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38.1995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37.797399999999996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37.395300000000006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36.993200000000002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36.591100000000004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36.189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6" priority="53">
      <formula>F7&gt;0</formula>
    </cfRule>
    <cfRule type="expression" dxfId="1815" priority="54">
      <formula>F7&lt;0</formula>
    </cfRule>
  </conditionalFormatting>
  <conditionalFormatting sqref="Q8">
    <cfRule type="expression" dxfId="1814" priority="51">
      <formula>Q8&gt;0</formula>
    </cfRule>
    <cfRule type="expression" dxfId="1813" priority="52">
      <formula>Q8&lt;0</formula>
    </cfRule>
  </conditionalFormatting>
  <conditionalFormatting sqref="Q10">
    <cfRule type="expression" dxfId="1812" priority="45">
      <formula>Q10&gt;0</formula>
    </cfRule>
    <cfRule type="expression" dxfId="1811" priority="46">
      <formula>Q10&lt;0</formula>
    </cfRule>
  </conditionalFormatting>
  <conditionalFormatting sqref="K25:K39">
    <cfRule type="expression" dxfId="1810" priority="41">
      <formula>K25&gt;0</formula>
    </cfRule>
    <cfRule type="expression" dxfId="1809" priority="42">
      <formula>K25&lt;0</formula>
    </cfRule>
  </conditionalFormatting>
  <conditionalFormatting sqref="L25">
    <cfRule type="expression" dxfId="1808" priority="39">
      <formula>L25&gt;0</formula>
    </cfRule>
    <cfRule type="expression" dxfId="1807" priority="40">
      <formula>L25&lt;0</formula>
    </cfRule>
  </conditionalFormatting>
  <conditionalFormatting sqref="F99:F120">
    <cfRule type="expression" dxfId="1806" priority="37">
      <formula>F99&gt;0</formula>
    </cfRule>
    <cfRule type="expression" dxfId="1805" priority="38">
      <formula>F99&lt;0</formula>
    </cfRule>
  </conditionalFormatting>
  <conditionalFormatting sqref="H99:H120">
    <cfRule type="expression" dxfId="1804" priority="35">
      <formula>H99&gt;0</formula>
    </cfRule>
    <cfRule type="expression" dxfId="1803" priority="36">
      <formula>H99&lt;0</formula>
    </cfRule>
  </conditionalFormatting>
  <conditionalFormatting sqref="J99:J112">
    <cfRule type="expression" dxfId="1802" priority="33">
      <formula>J99&gt;0</formula>
    </cfRule>
    <cfRule type="expression" dxfId="1801" priority="34">
      <formula>J99&lt;0</formula>
    </cfRule>
  </conditionalFormatting>
  <conditionalFormatting sqref="K99:K112">
    <cfRule type="expression" dxfId="1800" priority="31">
      <formula>K99&gt;0</formula>
    </cfRule>
    <cfRule type="expression" dxfId="1799" priority="32">
      <formula>K99&lt;0</formula>
    </cfRule>
  </conditionalFormatting>
  <conditionalFormatting sqref="L99:L112">
    <cfRule type="expression" dxfId="1798" priority="29">
      <formula>L99&gt;0</formula>
    </cfRule>
    <cfRule type="expression" dxfId="1797" priority="30">
      <formula>L99&lt;0</formula>
    </cfRule>
  </conditionalFormatting>
  <conditionalFormatting sqref="F25 F29">
    <cfRule type="expression" dxfId="1796" priority="27">
      <formula>F25&gt;0</formula>
    </cfRule>
    <cfRule type="expression" dxfId="1795" priority="28">
      <formula>F25&lt;0</formula>
    </cfRule>
  </conditionalFormatting>
  <conditionalFormatting sqref="H25 H29">
    <cfRule type="expression" dxfId="1794" priority="25">
      <formula>H25&gt;0</formula>
    </cfRule>
    <cfRule type="expression" dxfId="1793" priority="26">
      <formula>H25&lt;0</formula>
    </cfRule>
  </conditionalFormatting>
  <conditionalFormatting sqref="F26:F28">
    <cfRule type="expression" dxfId="1792" priority="23">
      <formula>F26&gt;0</formula>
    </cfRule>
    <cfRule type="expression" dxfId="1791" priority="24">
      <formula>F26&lt;0</formula>
    </cfRule>
  </conditionalFormatting>
  <conditionalFormatting sqref="H26:H28">
    <cfRule type="expression" dxfId="1790" priority="21">
      <formula>H26&gt;0</formula>
    </cfRule>
    <cfRule type="expression" dxfId="1789" priority="22">
      <formula>H26&lt;0</formula>
    </cfRule>
  </conditionalFormatting>
  <conditionalFormatting sqref="J25:J49">
    <cfRule type="expression" dxfId="1788" priority="17">
      <formula>J25&gt;0</formula>
    </cfRule>
    <cfRule type="expression" dxfId="1787" priority="18">
      <formula>J25&lt;0</formula>
    </cfRule>
  </conditionalFormatting>
  <conditionalFormatting sqref="J50:J61">
    <cfRule type="expression" dxfId="1786" priority="15">
      <formula>J50&gt;0</formula>
    </cfRule>
    <cfRule type="expression" dxfId="1785" priority="16">
      <formula>J50&lt;0</formula>
    </cfRule>
  </conditionalFormatting>
  <conditionalFormatting sqref="H62:H63 F62:F63">
    <cfRule type="expression" dxfId="1784" priority="7">
      <formula>F62&gt;0</formula>
    </cfRule>
    <cfRule type="expression" dxfId="1783" priority="8">
      <formula>F62&lt;0</formula>
    </cfRule>
  </conditionalFormatting>
  <conditionalFormatting sqref="J62:J68">
    <cfRule type="expression" dxfId="1782" priority="5">
      <formula>J62&gt;0</formula>
    </cfRule>
    <cfRule type="expression" dxfId="1781" priority="6">
      <formula>J62&lt;0</formula>
    </cfRule>
  </conditionalFormatting>
  <conditionalFormatting sqref="F66:F69 H66:H69">
    <cfRule type="expression" dxfId="1780" priority="1">
      <formula>F66&gt;0</formula>
    </cfRule>
    <cfRule type="expression" dxfId="177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8" priority="17">
      <formula>F38&gt;0</formula>
    </cfRule>
    <cfRule type="expression" dxfId="1777" priority="18">
      <formula>F38&lt;0</formula>
    </cfRule>
  </conditionalFormatting>
  <conditionalFormatting sqref="H38:H72">
    <cfRule type="expression" dxfId="1776" priority="9">
      <formula>H38&gt;0</formula>
    </cfRule>
    <cfRule type="expression" dxfId="1775" priority="10">
      <formula>H38&lt;0</formula>
    </cfRule>
  </conditionalFormatting>
  <conditionalFormatting sqref="F21:F37">
    <cfRule type="expression" dxfId="1774" priority="7">
      <formula>F21&gt;0</formula>
    </cfRule>
    <cfRule type="expression" dxfId="1773" priority="8">
      <formula>F21&lt;0</formula>
    </cfRule>
  </conditionalFormatting>
  <conditionalFormatting sqref="H21:H37">
    <cfRule type="expression" dxfId="1772" priority="5">
      <formula>H21&gt;0</formula>
    </cfRule>
    <cfRule type="expression" dxfId="1771" priority="6">
      <formula>H21&lt;0</formula>
    </cfRule>
  </conditionalFormatting>
  <conditionalFormatting sqref="Q8">
    <cfRule type="expression" dxfId="1770" priority="1">
      <formula>Q8&gt;0</formula>
    </cfRule>
    <cfRule type="expression" dxfId="1769" priority="2">
      <formula>Q8&lt;0</formula>
    </cfRule>
  </conditionalFormatting>
  <conditionalFormatting sqref="Q7">
    <cfRule type="expression" dxfId="1768" priority="3">
      <formula>Q7&gt;0</formula>
    </cfRule>
    <cfRule type="expression" dxfId="176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6" priority="15">
      <formula>F39&gt;0</formula>
    </cfRule>
    <cfRule type="expression" dxfId="1765" priority="16">
      <formula>F39&lt;0</formula>
    </cfRule>
  </conditionalFormatting>
  <conditionalFormatting sqref="Q7">
    <cfRule type="expression" dxfId="1764" priority="13">
      <formula>Q7&gt;0</formula>
    </cfRule>
    <cfRule type="expression" dxfId="1763" priority="14">
      <formula>Q7&lt;0</formula>
    </cfRule>
  </conditionalFormatting>
  <conditionalFormatting sqref="Q8">
    <cfRule type="expression" dxfId="1762" priority="11">
      <formula>Q8&gt;0</formula>
    </cfRule>
    <cfRule type="expression" dxfId="1761" priority="12">
      <formula>Q8&lt;0</formula>
    </cfRule>
  </conditionalFormatting>
  <conditionalFormatting sqref="F25:F38">
    <cfRule type="expression" dxfId="1760" priority="9">
      <formula>F25&gt;0</formula>
    </cfRule>
    <cfRule type="expression" dxfId="1759" priority="10">
      <formula>F25&lt;0</formula>
    </cfRule>
  </conditionalFormatting>
  <conditionalFormatting sqref="H25:H38">
    <cfRule type="expression" dxfId="1758" priority="7">
      <formula>H25&gt;0</formula>
    </cfRule>
    <cfRule type="expression" dxfId="1757" priority="8">
      <formula>H25&lt;0</formula>
    </cfRule>
  </conditionalFormatting>
  <conditionalFormatting sqref="M55">
    <cfRule type="expression" dxfId="1756" priority="3">
      <formula>M55&gt;0</formula>
    </cfRule>
    <cfRule type="expression" dxfId="1755" priority="4">
      <formula>M55&lt;0</formula>
    </cfRule>
  </conditionalFormatting>
  <conditionalFormatting sqref="Q10">
    <cfRule type="expression" dxfId="1754" priority="1">
      <formula>Q10&gt;0</formula>
    </cfRule>
    <cfRule type="expression" dxfId="175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11.226349999999947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20.07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12042</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6735.8099999999677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6758.4500000000298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5306.1900000000314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0.78775826515297442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4.9825610363726956E-3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11.468571428571428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22.077000000000002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21.876300000000001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21.675600000000003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21.474900000000002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21.2742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21.073500000000003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20.872800000000002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20.6721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20.471399999999999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20.270700000000001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20.07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19.869299999999999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19.668600000000001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19.4679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19.267199999999999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19.066499999999998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18.8658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18.665100000000002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18.464400000000001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18.2637</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18.063000000000002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6" si="5">D46*C46+E46</f>
        <v>2156</v>
      </c>
      <c r="G46" s="29"/>
      <c r="H46" s="159"/>
      <c r="I46" s="3"/>
      <c r="J46" s="3"/>
      <c r="K46" s="3"/>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7350</v>
      </c>
      <c r="D59" s="18"/>
      <c r="E59" s="18"/>
      <c r="F59" s="18">
        <f>SUM(F2:F57)</f>
        <v>188580.01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F201" si="65">C200*(E200-D200)</f>
        <v>5800</v>
      </c>
      <c r="G200" s="39">
        <f t="shared" ref="G200:G201" si="66">D200*C200</f>
        <v>4800</v>
      </c>
      <c r="H200" s="177">
        <f t="shared" ref="H200:H201" si="67">(E200-D200)/D200</f>
        <v>1.2083333333333333</v>
      </c>
      <c r="I200" s="39"/>
      <c r="J200" s="39"/>
      <c r="K200" s="39">
        <f t="shared" ref="K200:K201" si="68">F200+$Q$10</f>
        <v>7252.2599999999984</v>
      </c>
      <c r="L200" s="39"/>
    </row>
    <row r="201" spans="1:12" x14ac:dyDescent="0.25">
      <c r="A201">
        <v>400</v>
      </c>
      <c r="B201" s="162">
        <v>43734</v>
      </c>
      <c r="C201" s="10">
        <v>600</v>
      </c>
      <c r="D201" s="39">
        <v>11.2263</v>
      </c>
      <c r="E201" s="39">
        <v>19.95</v>
      </c>
      <c r="F201" s="39">
        <f t="shared" si="65"/>
        <v>5234.2199999999993</v>
      </c>
      <c r="G201" s="39">
        <f t="shared" si="66"/>
        <v>6735.78</v>
      </c>
      <c r="H201" s="177">
        <f t="shared" si="67"/>
        <v>0.77707704230245045</v>
      </c>
      <c r="I201" s="39"/>
      <c r="J201" s="39"/>
      <c r="K201" s="39">
        <f t="shared" si="68"/>
        <v>6686.4799999999977</v>
      </c>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52" priority="188">
      <formula>F112&gt;0</formula>
    </cfRule>
    <cfRule type="expression" dxfId="1751" priority="189">
      <formula>F112&lt;0</formula>
    </cfRule>
  </conditionalFormatting>
  <conditionalFormatting sqref="Q7">
    <cfRule type="expression" dxfId="1750" priority="176">
      <formula>Q7&gt;0</formula>
    </cfRule>
    <cfRule type="expression" dxfId="1749" priority="177">
      <formula>Q7&lt;0</formula>
    </cfRule>
  </conditionalFormatting>
  <conditionalFormatting sqref="Q8">
    <cfRule type="expression" dxfId="1748" priority="174">
      <formula>Q8&gt;0</formula>
    </cfRule>
    <cfRule type="expression" dxfId="1747" priority="175">
      <formula>Q8&lt;0</formula>
    </cfRule>
  </conditionalFormatting>
  <conditionalFormatting sqref="F206:F218">
    <cfRule type="expression" dxfId="1746" priority="172">
      <formula>F206&gt;0</formula>
    </cfRule>
    <cfRule type="expression" dxfId="1745" priority="173">
      <formula>F206&lt;0</formula>
    </cfRule>
  </conditionalFormatting>
  <conditionalFormatting sqref="H206:H218">
    <cfRule type="expression" dxfId="1744" priority="170">
      <formula>H206&gt;0</formula>
    </cfRule>
    <cfRule type="expression" dxfId="1743" priority="171">
      <formula>H206&lt;0</formula>
    </cfRule>
  </conditionalFormatting>
  <conditionalFormatting sqref="H222:H225">
    <cfRule type="expression" dxfId="1742" priority="166">
      <formula>H222&gt;0</formula>
    </cfRule>
    <cfRule type="expression" dxfId="1741" priority="167">
      <formula>H222&lt;0</formula>
    </cfRule>
  </conditionalFormatting>
  <conditionalFormatting sqref="F222:F225">
    <cfRule type="expression" dxfId="1740" priority="168">
      <formula>F222&gt;0</formula>
    </cfRule>
    <cfRule type="expression" dxfId="1739" priority="169">
      <formula>F222&lt;0</formula>
    </cfRule>
  </conditionalFormatting>
  <conditionalFormatting sqref="M248">
    <cfRule type="expression" dxfId="1738" priority="164">
      <formula>M248&gt;0</formula>
    </cfRule>
    <cfRule type="expression" dxfId="1737" priority="165">
      <formula>M248&lt;0</formula>
    </cfRule>
  </conditionalFormatting>
  <conditionalFormatting sqref="F64:F65 F72:F109">
    <cfRule type="expression" dxfId="1736" priority="162">
      <formula>F64&gt;0</formula>
    </cfRule>
    <cfRule type="expression" dxfId="1735" priority="163">
      <formula>F64&lt;0</formula>
    </cfRule>
  </conditionalFormatting>
  <conditionalFormatting sqref="H64:H65 H72:H109">
    <cfRule type="expression" dxfId="1734" priority="160">
      <formula>H64&gt;0</formula>
    </cfRule>
    <cfRule type="expression" dxfId="1733" priority="161">
      <formula>H64&lt;0</formula>
    </cfRule>
  </conditionalFormatting>
  <conditionalFormatting sqref="Q10">
    <cfRule type="expression" dxfId="1732" priority="158">
      <formula>Q10&gt;0</formula>
    </cfRule>
    <cfRule type="expression" dxfId="1731" priority="159">
      <formula>Q10&lt;0</formula>
    </cfRule>
  </conditionalFormatting>
  <conditionalFormatting sqref="F66:F71">
    <cfRule type="expression" dxfId="1730" priority="156">
      <formula>F66&gt;0</formula>
    </cfRule>
    <cfRule type="expression" dxfId="1729" priority="157">
      <formula>F66&lt;0</formula>
    </cfRule>
  </conditionalFormatting>
  <conditionalFormatting sqref="H66:H71">
    <cfRule type="expression" dxfId="1728" priority="154">
      <formula>H66&gt;0</formula>
    </cfRule>
    <cfRule type="expression" dxfId="1727" priority="155">
      <formula>H66&lt;0</formula>
    </cfRule>
  </conditionalFormatting>
  <conditionalFormatting sqref="K69:K76">
    <cfRule type="expression" dxfId="1726" priority="152">
      <formula>K69&gt;0</formula>
    </cfRule>
    <cfRule type="expression" dxfId="1725" priority="153">
      <formula>K69&lt;0</formula>
    </cfRule>
  </conditionalFormatting>
  <conditionalFormatting sqref="K77:K109">
    <cfRule type="expression" dxfId="1724" priority="150">
      <formula>K77&gt;0</formula>
    </cfRule>
    <cfRule type="expression" dxfId="1723" priority="151">
      <formula>K77&lt;0</formula>
    </cfRule>
  </conditionalFormatting>
  <conditionalFormatting sqref="F110:F111">
    <cfRule type="expression" dxfId="1722" priority="147">
      <formula>F110&gt;0</formula>
    </cfRule>
    <cfRule type="expression" dxfId="1721" priority="148">
      <formula>F110&lt;0</formula>
    </cfRule>
  </conditionalFormatting>
  <conditionalFormatting sqref="H110:H111">
    <cfRule type="expression" dxfId="1720" priority="145">
      <formula>H110&gt;0</formula>
    </cfRule>
    <cfRule type="expression" dxfId="1719" priority="146">
      <formula>H110&lt;0</formula>
    </cfRule>
  </conditionalFormatting>
  <conditionalFormatting sqref="K110:K111">
    <cfRule type="expression" dxfId="1718" priority="143">
      <formula>K110&gt;0</formula>
    </cfRule>
    <cfRule type="expression" dxfId="1717" priority="144">
      <formula>K110&lt;0</formula>
    </cfRule>
  </conditionalFormatting>
  <conditionalFormatting sqref="F120:F122 H120:H122 K120:K122">
    <cfRule type="expression" dxfId="1716" priority="139">
      <formula>F120&gt;0</formula>
    </cfRule>
    <cfRule type="expression" dxfId="1715" priority="140">
      <formula>F120&lt;0</formula>
    </cfRule>
  </conditionalFormatting>
  <conditionalFormatting sqref="L112:L118 L203">
    <cfRule type="expression" dxfId="1714" priority="137">
      <formula>L112&gt;0</formula>
    </cfRule>
    <cfRule type="expression" dxfId="1713" priority="138">
      <formula>L112&lt;0</formula>
    </cfRule>
  </conditionalFormatting>
  <conditionalFormatting sqref="L69:L76">
    <cfRule type="expression" dxfId="1712" priority="135">
      <formula>L69&gt;0</formula>
    </cfRule>
    <cfRule type="expression" dxfId="1711" priority="136">
      <formula>L69&lt;0</formula>
    </cfRule>
  </conditionalFormatting>
  <conditionalFormatting sqref="L77:L109">
    <cfRule type="expression" dxfId="1710" priority="133">
      <formula>L77&gt;0</formula>
    </cfRule>
    <cfRule type="expression" dxfId="1709" priority="134">
      <formula>L77&lt;0</formula>
    </cfRule>
  </conditionalFormatting>
  <conditionalFormatting sqref="L110:L111">
    <cfRule type="expression" dxfId="1708" priority="131">
      <formula>L110&gt;0</formula>
    </cfRule>
    <cfRule type="expression" dxfId="1707" priority="132">
      <formula>L110&lt;0</formula>
    </cfRule>
  </conditionalFormatting>
  <conditionalFormatting sqref="L120:L122">
    <cfRule type="expression" dxfId="1706" priority="129">
      <formula>L120&gt;0</formula>
    </cfRule>
    <cfRule type="expression" dxfId="1705" priority="130">
      <formula>L120&lt;0</formula>
    </cfRule>
  </conditionalFormatting>
  <conditionalFormatting sqref="F129:F132 H129:H132">
    <cfRule type="expression" dxfId="1704" priority="127">
      <formula>F129&gt;0</formula>
    </cfRule>
    <cfRule type="expression" dxfId="1703" priority="128">
      <formula>F129&lt;0</formula>
    </cfRule>
  </conditionalFormatting>
  <conditionalFormatting sqref="K126:K128 F126:F128 H126:H128">
    <cfRule type="expression" dxfId="1702" priority="123">
      <formula>F126&gt;0</formula>
    </cfRule>
    <cfRule type="expression" dxfId="1701" priority="124">
      <formula>F126&lt;0</formula>
    </cfRule>
  </conditionalFormatting>
  <conditionalFormatting sqref="L126:L127">
    <cfRule type="expression" dxfId="1700" priority="121">
      <formula>L126&gt;0</formula>
    </cfRule>
    <cfRule type="expression" dxfId="1699" priority="122">
      <formula>L126&lt;0</formula>
    </cfRule>
  </conditionalFormatting>
  <conditionalFormatting sqref="K123:K125 F123:F125 H123:H125">
    <cfRule type="expression" dxfId="1698" priority="119">
      <formula>F123&gt;0</formula>
    </cfRule>
    <cfRule type="expression" dxfId="1697" priority="120">
      <formula>F123&lt;0</formula>
    </cfRule>
  </conditionalFormatting>
  <conditionalFormatting sqref="L124:L125">
    <cfRule type="expression" dxfId="1696" priority="117">
      <formula>L124&gt;0</formula>
    </cfRule>
    <cfRule type="expression" dxfId="1695" priority="118">
      <formula>L124&lt;0</formula>
    </cfRule>
  </conditionalFormatting>
  <conditionalFormatting sqref="H134:H137 F134:F137">
    <cfRule type="expression" dxfId="1694" priority="111">
      <formula>F134&gt;0</formula>
    </cfRule>
    <cfRule type="expression" dxfId="1693" priority="112">
      <formula>F134&lt;0</formula>
    </cfRule>
  </conditionalFormatting>
  <conditionalFormatting sqref="H138:H141 F138:F141">
    <cfRule type="expression" dxfId="1692" priority="107">
      <formula>F138&gt;0</formula>
    </cfRule>
    <cfRule type="expression" dxfId="1691" priority="108">
      <formula>F138&lt;0</formula>
    </cfRule>
  </conditionalFormatting>
  <conditionalFormatting sqref="F143:F148 H143:H148 K143:K148">
    <cfRule type="expression" dxfId="1690" priority="103">
      <formula>F143&gt;0</formula>
    </cfRule>
    <cfRule type="expression" dxfId="1689" priority="104">
      <formula>F143&lt;0</formula>
    </cfRule>
  </conditionalFormatting>
  <conditionalFormatting sqref="L147:L148">
    <cfRule type="expression" dxfId="1688" priority="97">
      <formula>L147&gt;0</formula>
    </cfRule>
    <cfRule type="expression" dxfId="1687" priority="98">
      <formula>L147&lt;0</formula>
    </cfRule>
  </conditionalFormatting>
  <conditionalFormatting sqref="F149:F151 H149:H151 K149:K152">
    <cfRule type="expression" dxfId="1686" priority="95">
      <formula>F149&gt;0</formula>
    </cfRule>
    <cfRule type="expression" dxfId="1685" priority="96">
      <formula>F149&lt;0</formula>
    </cfRule>
  </conditionalFormatting>
  <conditionalFormatting sqref="F152:F154 H152:H154 K153:K154">
    <cfRule type="expression" dxfId="1684" priority="91">
      <formula>F152&gt;0</formula>
    </cfRule>
    <cfRule type="expression" dxfId="1683" priority="92">
      <formula>F152&lt;0</formula>
    </cfRule>
  </conditionalFormatting>
  <conditionalFormatting sqref="F155:F157 H155:H157 K155:K157">
    <cfRule type="expression" dxfId="1682" priority="87">
      <formula>F155&gt;0</formula>
    </cfRule>
    <cfRule type="expression" dxfId="1681" priority="88">
      <formula>F155&lt;0</formula>
    </cfRule>
  </conditionalFormatting>
  <conditionalFormatting sqref="F158:F160 H158:H160 K158:K160">
    <cfRule type="expression" dxfId="1680" priority="83">
      <formula>F158&gt;0</formula>
    </cfRule>
    <cfRule type="expression" dxfId="1679" priority="84">
      <formula>F158&lt;0</formula>
    </cfRule>
  </conditionalFormatting>
  <conditionalFormatting sqref="F161:F163 H161:H163 K161:K163">
    <cfRule type="expression" dxfId="1678" priority="79">
      <formula>F161&gt;0</formula>
    </cfRule>
    <cfRule type="expression" dxfId="1677" priority="80">
      <formula>F161&lt;0</formula>
    </cfRule>
  </conditionalFormatting>
  <conditionalFormatting sqref="K165:K167 H165:H167 F165:F167">
    <cfRule type="expression" dxfId="1676" priority="75">
      <formula>F165&gt;0</formula>
    </cfRule>
    <cfRule type="expression" dxfId="1675" priority="76">
      <formula>F165&lt;0</formula>
    </cfRule>
  </conditionalFormatting>
  <conditionalFormatting sqref="K168 H168 F168">
    <cfRule type="expression" dxfId="1674" priority="71">
      <formula>F168&gt;0</formula>
    </cfRule>
    <cfRule type="expression" dxfId="1673" priority="72">
      <formula>F168&lt;0</formula>
    </cfRule>
  </conditionalFormatting>
  <conditionalFormatting sqref="H169:H171 F169:F171 K169:K171">
    <cfRule type="expression" dxfId="1672" priority="67">
      <formula>F169&gt;0</formula>
    </cfRule>
    <cfRule type="expression" dxfId="1671" priority="68">
      <formula>F169&lt;0</formula>
    </cfRule>
  </conditionalFormatting>
  <conditionalFormatting sqref="H173:H175 F173:F175 K173:K175">
    <cfRule type="expression" dxfId="1670" priority="59">
      <formula>F173&gt;0</formula>
    </cfRule>
    <cfRule type="expression" dxfId="1669" priority="60">
      <formula>F173&lt;0</formula>
    </cfRule>
  </conditionalFormatting>
  <conditionalFormatting sqref="K172 H172 F172">
    <cfRule type="expression" dxfId="1668" priority="55">
      <formula>F172&gt;0</formula>
    </cfRule>
    <cfRule type="expression" dxfId="1667" priority="56">
      <formula>F172&lt;0</formula>
    </cfRule>
  </conditionalFormatting>
  <conditionalFormatting sqref="K176:K177 H176:H177 F176:F177">
    <cfRule type="expression" dxfId="1666" priority="51">
      <formula>F176&gt;0</formula>
    </cfRule>
    <cfRule type="expression" dxfId="1665" priority="52">
      <formula>F176&lt;0</formula>
    </cfRule>
  </conditionalFormatting>
  <conditionalFormatting sqref="L177">
    <cfRule type="expression" dxfId="1664" priority="49">
      <formula>L177&gt;0</formula>
    </cfRule>
    <cfRule type="expression" dxfId="1663" priority="50">
      <formula>L177&lt;0</formula>
    </cfRule>
  </conditionalFormatting>
  <conditionalFormatting sqref="K178:K180 H178:H180 F178:F180">
    <cfRule type="expression" dxfId="1662" priority="47">
      <formula>F178&gt;0</formula>
    </cfRule>
    <cfRule type="expression" dxfId="1661" priority="48">
      <formula>F178&lt;0</formula>
    </cfRule>
  </conditionalFormatting>
  <conditionalFormatting sqref="L179">
    <cfRule type="expression" dxfId="1660" priority="45">
      <formula>L179&gt;0</formula>
    </cfRule>
    <cfRule type="expression" dxfId="1659" priority="46">
      <formula>L179&lt;0</formula>
    </cfRule>
  </conditionalFormatting>
  <conditionalFormatting sqref="K181 H181 F181">
    <cfRule type="expression" dxfId="1658" priority="43">
      <formula>F181&gt;0</formula>
    </cfRule>
    <cfRule type="expression" dxfId="1657" priority="44">
      <formula>F181&lt;0</formula>
    </cfRule>
  </conditionalFormatting>
  <conditionalFormatting sqref="L181">
    <cfRule type="expression" dxfId="1656" priority="41">
      <formula>L181&gt;0</formula>
    </cfRule>
    <cfRule type="expression" dxfId="1655" priority="42">
      <formula>L181&lt;0</formula>
    </cfRule>
  </conditionalFormatting>
  <conditionalFormatting sqref="H186:H188 F186:F188 K186:K188">
    <cfRule type="expression" dxfId="1654" priority="39">
      <formula>F186&gt;0</formula>
    </cfRule>
    <cfRule type="expression" dxfId="1653" priority="40">
      <formula>F186&lt;0</formula>
    </cfRule>
  </conditionalFormatting>
  <conditionalFormatting sqref="L187">
    <cfRule type="expression" dxfId="1652" priority="37">
      <formula>L187&gt;0</formula>
    </cfRule>
    <cfRule type="expression" dxfId="1651" priority="38">
      <formula>L187&lt;0</formula>
    </cfRule>
  </conditionalFormatting>
  <conditionalFormatting sqref="K185 H185 F185">
    <cfRule type="expression" dxfId="1650" priority="35">
      <formula>F185&gt;0</formula>
    </cfRule>
    <cfRule type="expression" dxfId="1649" priority="36">
      <formula>F185&lt;0</formula>
    </cfRule>
  </conditionalFormatting>
  <conditionalFormatting sqref="L185">
    <cfRule type="expression" dxfId="1648" priority="33">
      <formula>L185&gt;0</formula>
    </cfRule>
    <cfRule type="expression" dxfId="1647" priority="34">
      <formula>L185&lt;0</formula>
    </cfRule>
  </conditionalFormatting>
  <conditionalFormatting sqref="K182:K184 H182:H184 F182:F184">
    <cfRule type="expression" dxfId="1646" priority="31">
      <formula>F182&gt;0</formula>
    </cfRule>
    <cfRule type="expression" dxfId="1645" priority="32">
      <formula>F182&lt;0</formula>
    </cfRule>
  </conditionalFormatting>
  <conditionalFormatting sqref="L183">
    <cfRule type="expression" dxfId="1644" priority="29">
      <formula>L183&gt;0</formula>
    </cfRule>
    <cfRule type="expression" dxfId="1643" priority="30">
      <formula>L183&lt;0</formula>
    </cfRule>
  </conditionalFormatting>
  <conditionalFormatting sqref="K193 H193 F193">
    <cfRule type="expression" dxfId="1642" priority="27">
      <formula>F193&gt;0</formula>
    </cfRule>
    <cfRule type="expression" dxfId="1641" priority="28">
      <formula>F193&lt;0</formula>
    </cfRule>
  </conditionalFormatting>
  <conditionalFormatting sqref="L193">
    <cfRule type="expression" dxfId="1640" priority="25">
      <formula>L193&gt;0</formula>
    </cfRule>
    <cfRule type="expression" dxfId="1639" priority="26">
      <formula>L193&lt;0</formula>
    </cfRule>
  </conditionalFormatting>
  <conditionalFormatting sqref="K190:K192 H190:H192 F190:F192">
    <cfRule type="expression" dxfId="1638" priority="23">
      <formula>F190&gt;0</formula>
    </cfRule>
    <cfRule type="expression" dxfId="1637" priority="24">
      <formula>F190&lt;0</formula>
    </cfRule>
  </conditionalFormatting>
  <conditionalFormatting sqref="K189 H189 F189">
    <cfRule type="expression" dxfId="1636" priority="19">
      <formula>F189&gt;0</formula>
    </cfRule>
    <cfRule type="expression" dxfId="1635" priority="20">
      <formula>F189&lt;0</formula>
    </cfRule>
  </conditionalFormatting>
  <conditionalFormatting sqref="L189">
    <cfRule type="expression" dxfId="1634" priority="17">
      <formula>L189&gt;0</formula>
    </cfRule>
    <cfRule type="expression" dxfId="1633" priority="18">
      <formula>L189&lt;0</formula>
    </cfRule>
  </conditionalFormatting>
  <conditionalFormatting sqref="L201">
    <cfRule type="expression" dxfId="1632" priority="13">
      <formula>L201&gt;0</formula>
    </cfRule>
    <cfRule type="expression" dxfId="1631" priority="14">
      <formula>L201&lt;0</formula>
    </cfRule>
  </conditionalFormatting>
  <conditionalFormatting sqref="F195 H195 K195">
    <cfRule type="expression" dxfId="1630" priority="11">
      <formula>F195&gt;0</formula>
    </cfRule>
    <cfRule type="expression" dxfId="1629" priority="12">
      <formula>F195&lt;0</formula>
    </cfRule>
  </conditionalFormatting>
  <conditionalFormatting sqref="L197">
    <cfRule type="expression" dxfId="1628" priority="9">
      <formula>L197&gt;0</formula>
    </cfRule>
    <cfRule type="expression" dxfId="1627" priority="10">
      <formula>L197&lt;0</formula>
    </cfRule>
  </conditionalFormatting>
  <conditionalFormatting sqref="L195">
    <cfRule type="expression" dxfId="1626" priority="7">
      <formula>L195&gt;0</formula>
    </cfRule>
    <cfRule type="expression" dxfId="1625" priority="8">
      <formula>L195&lt;0</formula>
    </cfRule>
  </conditionalFormatting>
  <conditionalFormatting sqref="K198:K200 F198:F200 H198:H200">
    <cfRule type="expression" dxfId="1624" priority="5">
      <formula>F198&gt;0</formula>
    </cfRule>
    <cfRule type="expression" dxfId="1623" priority="6">
      <formula>F198&lt;0</formula>
    </cfRule>
  </conditionalFormatting>
  <conditionalFormatting sqref="L200">
    <cfRule type="expression" dxfId="1622" priority="3">
      <formula>L200&gt;0</formula>
    </cfRule>
    <cfRule type="expression" dxfId="1621" priority="4">
      <formula>L200&lt;0</formula>
    </cfRule>
  </conditionalFormatting>
  <conditionalFormatting sqref="L198">
    <cfRule type="expression" dxfId="1620" priority="1">
      <formula>L198&gt;0</formula>
    </cfRule>
    <cfRule type="expression" dxfId="1619"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11.3</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79100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17593.011000001687</v>
      </c>
      <c r="R7">
        <v>5819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2977.4400000000605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3.9113766011023052E-2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1.7699115044247787E-2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17.936507936507937</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13.786000000000001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13.673</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13.56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13.447000000000001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13.334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13.221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13.108000000000001</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12.994999999999999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12.882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12.769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12.656000000000002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12.543000000000001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12.430000000000001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12.317000000000002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12.204000000000002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12.091000000000001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11.978000000000002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11.865000000000002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11.752000000000001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11.639000000000001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11.526000000000002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11.413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11.187000000000001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11.074</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10.961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10.848000000000001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10.734999999999999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10.622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10.509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10.396000000000001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10.283000000000001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10.170000000000002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10.057</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9.9440000000000008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9.8310000000000013</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9.718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9.6050000000000004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3"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642</v>
      </c>
      <c r="AJ2">
        <f>$Q$2*$Q$4</f>
        <v>6816</v>
      </c>
      <c r="AK2">
        <f ca="1">AJ2*EXP(-$X$2 * AI2/365.25)</f>
        <v>45494.389528722873</v>
      </c>
      <c r="AM2" s="2">
        <f>Q10</f>
        <v>0</v>
      </c>
      <c r="AO2">
        <f ca="1" xml:space="preserve"> (SUM(AB:AB) - SUM(AE:AE) - SUM(AH:AH) - SUM(AK:AK))/SUM(AB:AB)</f>
        <v>-2.0910296448253258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642</v>
      </c>
      <c r="AJ3">
        <f t="shared" ref="AJ3:AJ17" si="11">$Q$2*$Q$4</f>
        <v>6816</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17.04</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642</v>
      </c>
      <c r="AJ4">
        <f t="shared" si="11"/>
        <v>6816</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6816</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642</v>
      </c>
      <c r="AJ5">
        <f t="shared" si="11"/>
        <v>6816</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642</v>
      </c>
      <c r="AJ6">
        <f t="shared" si="11"/>
        <v>6816</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-3396.489999999998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642</v>
      </c>
      <c r="AJ7">
        <f t="shared" si="11"/>
        <v>6816</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-3396.489999999998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642</v>
      </c>
      <c r="AJ8">
        <f t="shared" si="11"/>
        <v>6816</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-0.33258196580853433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642</v>
      </c>
      <c r="AJ9">
        <f t="shared" si="11"/>
        <v>6816</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642</v>
      </c>
      <c r="AJ10">
        <f t="shared" si="11"/>
        <v>6816</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6.1032863849765265E-2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642</v>
      </c>
      <c r="AJ11">
        <f t="shared" si="11"/>
        <v>6816</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642</v>
      </c>
      <c r="AJ12">
        <f t="shared" si="11"/>
        <v>6816</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10.023529411764706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642</v>
      </c>
      <c r="AJ13">
        <f t="shared" si="11"/>
        <v>6816</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642</v>
      </c>
      <c r="AJ14">
        <f t="shared" si="11"/>
        <v>6816</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642</v>
      </c>
      <c r="AJ15">
        <f t="shared" si="11"/>
        <v>6816</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642</v>
      </c>
      <c r="AJ16">
        <f t="shared" si="11"/>
        <v>6816</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642</v>
      </c>
      <c r="AJ17">
        <f t="shared" si="11"/>
        <v>6816</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18.744</v>
      </c>
      <c r="W19" s="132"/>
    </row>
    <row r="20" spans="1:39" x14ac:dyDescent="0.25">
      <c r="B20" s="70">
        <v>43440</v>
      </c>
      <c r="C20" s="7">
        <v>100</v>
      </c>
      <c r="D20" s="43">
        <v>23.38</v>
      </c>
      <c r="E20" s="43">
        <v>0</v>
      </c>
      <c r="F20" s="43">
        <f t="shared" si="12"/>
        <v>2338</v>
      </c>
      <c r="G20" s="4"/>
      <c r="H20" s="68"/>
      <c r="O20" s="79">
        <v>1.0900000000000001</v>
      </c>
      <c r="P20" s="79">
        <f t="shared" ref="P20:P39" si="13">O20*$Q$4</f>
        <v>18.573599999999999</v>
      </c>
      <c r="T20" s="1">
        <v>43244</v>
      </c>
      <c r="U20" t="s">
        <v>1072</v>
      </c>
      <c r="W20" s="132"/>
    </row>
    <row r="21" spans="1:39" x14ac:dyDescent="0.25">
      <c r="B21" s="70">
        <v>43647</v>
      </c>
      <c r="C21" s="7">
        <v>100</v>
      </c>
      <c r="D21" s="43">
        <v>22.215</v>
      </c>
      <c r="E21" s="43">
        <v>0</v>
      </c>
      <c r="F21" s="43">
        <f t="shared" si="12"/>
        <v>2221.5</v>
      </c>
      <c r="O21" s="79">
        <v>1.08</v>
      </c>
      <c r="P21" s="79">
        <f t="shared" si="13"/>
        <v>18.403200000000002</v>
      </c>
      <c r="W21" s="132"/>
    </row>
    <row r="22" spans="1:39" x14ac:dyDescent="0.25">
      <c r="B22" s="70">
        <v>43657</v>
      </c>
      <c r="C22" s="4">
        <v>100</v>
      </c>
      <c r="D22" s="3">
        <v>21.35</v>
      </c>
      <c r="E22" s="3">
        <v>0</v>
      </c>
      <c r="F22" s="3">
        <f t="shared" si="12"/>
        <v>2135</v>
      </c>
      <c r="H22" s="68"/>
      <c r="O22" s="79">
        <v>1.07</v>
      </c>
      <c r="P22" s="79">
        <f t="shared" si="13"/>
        <v>18.232800000000001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18.0624</v>
      </c>
      <c r="T23" s="703"/>
      <c r="W23" s="132"/>
    </row>
    <row r="24" spans="1:39" x14ac:dyDescent="0.25">
      <c r="A24" t="s">
        <v>1408</v>
      </c>
      <c r="C24" s="4"/>
      <c r="D24" s="3"/>
      <c r="E24" s="3"/>
      <c r="F24" s="3"/>
      <c r="H24" s="68"/>
      <c r="O24" s="79">
        <v>1.05</v>
      </c>
      <c r="P24" s="79">
        <f t="shared" si="13"/>
        <v>17.891999999999999</v>
      </c>
      <c r="T24" s="703"/>
      <c r="W24" s="132"/>
    </row>
    <row r="25" spans="1:39" x14ac:dyDescent="0.25">
      <c r="O25" s="79">
        <v>1.04</v>
      </c>
      <c r="P25" s="79">
        <f t="shared" si="13"/>
        <v>17.721599999999999</v>
      </c>
      <c r="T25" s="688">
        <v>43318</v>
      </c>
      <c r="U25" t="s">
        <v>1158</v>
      </c>
      <c r="W25" s="132"/>
    </row>
    <row r="26" spans="1:39" x14ac:dyDescent="0.25">
      <c r="C26" s="4"/>
      <c r="D26" s="3"/>
      <c r="E26" s="3"/>
      <c r="F26" s="3"/>
      <c r="H26" s="68"/>
      <c r="O26" s="79">
        <v>1.03</v>
      </c>
      <c r="P26" s="79">
        <f t="shared" si="13"/>
        <v>17.551199999999998</v>
      </c>
      <c r="T26" s="703"/>
      <c r="W26" s="132"/>
    </row>
    <row r="27" spans="1:39" x14ac:dyDescent="0.25">
      <c r="O27" s="79">
        <v>1.02</v>
      </c>
      <c r="P27" s="79">
        <f t="shared" si="13"/>
        <v>17.380800000000001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17.2104</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17.04</v>
      </c>
      <c r="U29" t="s">
        <v>1258</v>
      </c>
      <c r="W29" s="132"/>
    </row>
    <row r="30" spans="1:39" x14ac:dyDescent="0.25">
      <c r="O30" s="79">
        <v>0.99</v>
      </c>
      <c r="P30" s="79">
        <f t="shared" si="13"/>
        <v>16.869599999999998</v>
      </c>
      <c r="W30" s="132"/>
    </row>
    <row r="31" spans="1:39" x14ac:dyDescent="0.25">
      <c r="O31" s="79">
        <v>0.98</v>
      </c>
      <c r="P31" s="79">
        <f t="shared" si="13"/>
        <v>16.699199999999998</v>
      </c>
      <c r="T31" s="1">
        <v>43432</v>
      </c>
      <c r="U31" t="s">
        <v>1318</v>
      </c>
      <c r="W31" s="132"/>
    </row>
    <row r="32" spans="1:39" x14ac:dyDescent="0.25">
      <c r="O32" s="79">
        <v>0.97</v>
      </c>
      <c r="P32" s="79">
        <f t="shared" si="13"/>
        <v>16.5288</v>
      </c>
      <c r="U32" t="s">
        <v>1316</v>
      </c>
      <c r="W32" s="132"/>
    </row>
    <row r="33" spans="1:23" x14ac:dyDescent="0.25">
      <c r="O33" s="79">
        <v>0.96</v>
      </c>
      <c r="P33" s="79">
        <f t="shared" si="13"/>
        <v>16.3584</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16.187999999999999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16.017599999999998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15.847200000000001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15.6768</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15.506399999999999</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15.336</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906">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32.380000000000003</v>
      </c>
      <c r="R4" s="420">
        <v>-5.4000000000000003E-3</v>
      </c>
      <c r="T4" s="688"/>
      <c r="U4" s="30"/>
    </row>
    <row r="5" spans="1:21" x14ac:dyDescent="0.25">
      <c r="B5" s="70"/>
      <c r="C5" s="4"/>
      <c r="D5" s="3"/>
      <c r="E5" s="3"/>
      <c r="F5" s="3"/>
      <c r="G5" s="70"/>
      <c r="H5" s="159"/>
      <c r="I5" s="3"/>
      <c r="J5" s="3"/>
      <c r="K5" s="3"/>
      <c r="L5" s="4"/>
      <c r="M5" s="4"/>
      <c r="O5" s="11" t="s">
        <v>67</v>
      </c>
      <c r="Q5" s="3">
        <f>Q4*Q2</f>
        <v>3238.0000000000005</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514.92000000000053</v>
      </c>
      <c r="R7" s="29">
        <v>43770</v>
      </c>
      <c r="T7" s="1"/>
    </row>
    <row r="8" spans="1:21" x14ac:dyDescent="0.25">
      <c r="B8" s="70"/>
      <c r="C8" s="4"/>
      <c r="D8" s="3"/>
      <c r="E8" s="3"/>
      <c r="F8" s="3"/>
      <c r="G8" s="70"/>
      <c r="H8" s="159"/>
      <c r="I8" s="3"/>
      <c r="J8" s="3"/>
      <c r="K8" s="3"/>
      <c r="L8" s="4"/>
      <c r="M8" s="4"/>
      <c r="O8" s="11" t="s">
        <v>179</v>
      </c>
      <c r="P8" s="33"/>
      <c r="Q8" s="2">
        <f>K18+M18-F18+Q2*Q4</f>
        <v>514.92000000000053</v>
      </c>
    </row>
    <row r="9" spans="1:21" x14ac:dyDescent="0.25">
      <c r="B9" s="4"/>
      <c r="C9" s="4"/>
      <c r="D9" s="3"/>
      <c r="E9" s="3"/>
      <c r="F9" s="3"/>
      <c r="G9" s="4"/>
      <c r="H9" s="159"/>
      <c r="I9" s="3"/>
      <c r="J9" s="3"/>
      <c r="K9" s="3"/>
      <c r="L9" s="4"/>
      <c r="M9" s="4"/>
      <c r="O9" s="11" t="s">
        <v>204</v>
      </c>
      <c r="Q9" s="132">
        <f>IF(Q2=0, 0, Q8/Q6)</f>
        <v>0.189094701587908</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2.7177269919703519E-2</v>
      </c>
      <c r="R11">
        <f>0.88/4</f>
        <v>0.22</v>
      </c>
    </row>
    <row r="12" spans="1:21" x14ac:dyDescent="0.25">
      <c r="H12" s="68"/>
      <c r="O12" s="11" t="s">
        <v>921</v>
      </c>
      <c r="Q12" s="1" t="s">
        <v>1403</v>
      </c>
    </row>
    <row r="13" spans="1:21" x14ac:dyDescent="0.25">
      <c r="H13" s="68"/>
      <c r="O13" s="11" t="s">
        <v>947</v>
      </c>
      <c r="Q13" s="2">
        <f>Q4/4.4</f>
        <v>7.3590909090909093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35.618000000000009</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35.294200000000004</v>
      </c>
    </row>
    <row r="19" spans="1:16" ht="15.75" thickBot="1" x14ac:dyDescent="0.3">
      <c r="A19" s="275" t="s">
        <v>191</v>
      </c>
      <c r="B19" s="276"/>
      <c r="C19" s="277">
        <f>SumByColor($A$19,C2:C17)</f>
        <v>100</v>
      </c>
      <c r="D19" s="277"/>
      <c r="E19" s="277"/>
      <c r="F19" s="278">
        <f>SumByColor($A$19,F2:F17)</f>
        <v>6348</v>
      </c>
      <c r="G19" s="277"/>
      <c r="H19" s="277">
        <f>SumByColor($A$19,H2:H17)</f>
        <v>100</v>
      </c>
      <c r="I19" s="277"/>
      <c r="J19" s="277"/>
      <c r="K19" s="278">
        <f>SumByColor($A$19,K2:K17)</f>
        <v>3625</v>
      </c>
      <c r="L19" s="277"/>
      <c r="M19" s="278">
        <f>SumByColor($A$19,M2:M17)</f>
        <v>0</v>
      </c>
      <c r="O19" s="79">
        <v>1.08</v>
      </c>
      <c r="P19" s="79">
        <f t="shared" si="0"/>
        <v>34.970400000000005</v>
      </c>
    </row>
    <row r="20" spans="1:16" x14ac:dyDescent="0.25">
      <c r="O20" s="79">
        <v>1.07</v>
      </c>
      <c r="P20" s="79">
        <f t="shared" si="0"/>
        <v>34.646600000000007</v>
      </c>
    </row>
    <row r="21" spans="1:16" x14ac:dyDescent="0.25">
      <c r="O21" s="79">
        <v>1.06</v>
      </c>
      <c r="P21" s="79">
        <f t="shared" si="0"/>
        <v>34.322800000000008</v>
      </c>
    </row>
    <row r="22" spans="1:16" x14ac:dyDescent="0.25">
      <c r="O22" s="79">
        <v>1.05</v>
      </c>
      <c r="P22" s="79">
        <f t="shared" si="0"/>
        <v>33.999000000000002</v>
      </c>
    </row>
    <row r="23" spans="1:16" x14ac:dyDescent="0.25">
      <c r="O23" s="79">
        <v>1.04</v>
      </c>
      <c r="P23" s="79">
        <f t="shared" si="0"/>
        <v>33.675200000000004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33.351400000000005</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33.027600000000007</v>
      </c>
    </row>
    <row r="26" spans="1:16" x14ac:dyDescent="0.25">
      <c r="B26" s="162">
        <v>43725</v>
      </c>
      <c r="C26" s="10">
        <v>0</v>
      </c>
      <c r="D26" s="39">
        <v>31.2</v>
      </c>
      <c r="E26" s="39">
        <v>36.25</v>
      </c>
      <c r="F26" s="39"/>
      <c r="G26" s="39"/>
      <c r="H26" s="177"/>
      <c r="I26" s="39"/>
      <c r="J26" s="39">
        <v>504.92</v>
      </c>
      <c r="K26" s="39"/>
      <c r="L26" s="39"/>
      <c r="O26" s="79">
        <v>1.01</v>
      </c>
      <c r="P26" s="79">
        <f t="shared" si="0"/>
        <v>32.703800000000001</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32.380000000000003</v>
      </c>
    </row>
    <row r="28" spans="1:16" x14ac:dyDescent="0.25">
      <c r="B28" s="162"/>
      <c r="C28" s="10"/>
      <c r="D28" s="39"/>
      <c r="E28" s="39"/>
      <c r="F28" s="39"/>
      <c r="G28" s="39"/>
      <c r="H28" s="177"/>
      <c r="I28" s="39"/>
      <c r="J28" s="39"/>
      <c r="K28" s="39"/>
      <c r="L28" s="39"/>
      <c r="O28" s="79">
        <v>0.99</v>
      </c>
      <c r="P28" s="79">
        <f t="shared" si="0"/>
        <v>32.056200000000004</v>
      </c>
    </row>
    <row r="29" spans="1:16" x14ac:dyDescent="0.25">
      <c r="B29" s="162"/>
      <c r="C29" s="10"/>
      <c r="D29" s="39"/>
      <c r="E29" s="39"/>
      <c r="F29" s="39"/>
      <c r="G29" s="39"/>
      <c r="H29" s="177"/>
      <c r="I29" s="39"/>
      <c r="J29" s="39"/>
      <c r="K29" s="39"/>
      <c r="L29" s="39"/>
      <c r="O29" s="79">
        <v>0.98</v>
      </c>
      <c r="P29" s="79">
        <f t="shared" si="0"/>
        <v>31.732400000000002</v>
      </c>
    </row>
    <row r="30" spans="1:16" x14ac:dyDescent="0.25">
      <c r="B30" s="162"/>
      <c r="C30" s="10"/>
      <c r="D30" s="39"/>
      <c r="E30" s="39"/>
      <c r="F30" s="39"/>
      <c r="G30" s="39"/>
      <c r="H30" s="177"/>
      <c r="I30" s="39"/>
      <c r="J30" s="39"/>
      <c r="K30" s="39"/>
      <c r="L30" s="39"/>
      <c r="O30" s="79">
        <v>0.97</v>
      </c>
      <c r="P30" s="79">
        <f t="shared" si="0"/>
        <v>31.4086</v>
      </c>
    </row>
    <row r="31" spans="1:16" x14ac:dyDescent="0.25">
      <c r="B31" s="162"/>
      <c r="C31" s="10"/>
      <c r="D31" s="39"/>
      <c r="E31" s="39"/>
      <c r="F31" s="39"/>
      <c r="G31" s="39"/>
      <c r="H31" s="177"/>
      <c r="I31" s="39"/>
      <c r="J31" s="39"/>
      <c r="K31" s="39"/>
      <c r="L31" s="39"/>
      <c r="O31" s="79">
        <v>0.96</v>
      </c>
      <c r="P31" s="79">
        <f t="shared" si="0"/>
        <v>31.084800000000001</v>
      </c>
    </row>
    <row r="32" spans="1:16" x14ac:dyDescent="0.25">
      <c r="B32" s="162"/>
      <c r="C32" s="10"/>
      <c r="D32" s="39"/>
      <c r="E32" s="39"/>
      <c r="F32" s="39"/>
      <c r="G32" s="39"/>
      <c r="H32" s="177"/>
      <c r="I32" s="39"/>
      <c r="J32" s="39"/>
      <c r="K32" s="39"/>
      <c r="L32" s="39"/>
      <c r="O32" s="79">
        <v>0.95</v>
      </c>
      <c r="P32" s="79">
        <f t="shared" si="0"/>
        <v>30.760999999999999</v>
      </c>
    </row>
    <row r="33" spans="2:17" x14ac:dyDescent="0.25">
      <c r="B33" s="162"/>
      <c r="C33" s="10"/>
      <c r="D33" s="39"/>
      <c r="E33" s="39"/>
      <c r="F33" s="39"/>
      <c r="G33" s="39"/>
      <c r="H33" s="177"/>
      <c r="I33" s="39"/>
      <c r="J33" s="39"/>
      <c r="K33" s="39"/>
      <c r="L33" s="39"/>
      <c r="O33" s="79">
        <v>0.94</v>
      </c>
      <c r="P33" s="79">
        <f t="shared" si="0"/>
        <v>30.437200000000001</v>
      </c>
    </row>
    <row r="34" spans="2:17" x14ac:dyDescent="0.25">
      <c r="B34" s="162"/>
      <c r="C34" s="10"/>
      <c r="D34" s="39"/>
      <c r="E34" s="39"/>
      <c r="F34" s="39"/>
      <c r="G34" s="39"/>
      <c r="H34" s="177"/>
      <c r="I34" s="39"/>
      <c r="J34" s="39"/>
      <c r="K34" s="39"/>
      <c r="L34" s="39"/>
      <c r="O34" s="79">
        <v>0.93</v>
      </c>
      <c r="P34" s="79">
        <f t="shared" si="0"/>
        <v>30.113400000000006</v>
      </c>
    </row>
    <row r="35" spans="2:17" x14ac:dyDescent="0.25">
      <c r="B35" s="162"/>
      <c r="C35" s="10"/>
      <c r="D35" s="39"/>
      <c r="E35" s="39"/>
      <c r="F35" s="39"/>
      <c r="G35" s="39"/>
      <c r="H35" s="177"/>
      <c r="I35" s="39"/>
      <c r="J35" s="39"/>
      <c r="K35" s="39"/>
      <c r="L35" s="39"/>
      <c r="O35" s="79">
        <v>0.92</v>
      </c>
      <c r="P35" s="79">
        <f t="shared" si="0"/>
        <v>29.789600000000004</v>
      </c>
    </row>
    <row r="36" spans="2:17" x14ac:dyDescent="0.25">
      <c r="B36" s="162"/>
      <c r="C36" s="10"/>
      <c r="D36" s="39"/>
      <c r="E36" s="39"/>
      <c r="F36" s="39"/>
      <c r="G36" s="39"/>
      <c r="H36" s="177"/>
      <c r="I36" s="39"/>
      <c r="J36" s="39"/>
      <c r="K36" s="39"/>
      <c r="L36" s="39"/>
      <c r="O36" s="79">
        <v>0.91</v>
      </c>
      <c r="P36" s="79">
        <f t="shared" si="0"/>
        <v>29.465800000000005</v>
      </c>
    </row>
    <row r="37" spans="2:17" x14ac:dyDescent="0.25">
      <c r="B37" s="162"/>
      <c r="C37" s="10"/>
      <c r="D37" s="39"/>
      <c r="E37" s="39"/>
      <c r="F37" s="39"/>
      <c r="G37" s="39"/>
      <c r="H37" s="177"/>
      <c r="I37" s="39"/>
      <c r="J37" s="39"/>
      <c r="K37" s="39"/>
      <c r="L37" s="39"/>
      <c r="O37" s="79">
        <v>0.9</v>
      </c>
      <c r="P37" s="79">
        <f t="shared" si="0"/>
        <v>29.142000000000003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3" priority="3">
      <formula>F27&gt;0</formula>
    </cfRule>
    <cfRule type="expression" dxfId="2" priority="4">
      <formula>F27&lt;0</formula>
    </cfRule>
  </conditionalFormatting>
  <conditionalFormatting sqref="H27">
    <cfRule type="expression" dxfId="1" priority="1">
      <formula>H27&gt;0</formula>
    </cfRule>
    <cfRule type="expression" dxfId="0"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6.98</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13960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-10098.480000000021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-10383.450000000026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-0.4265397879100955</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2.8489795918367347</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7.6780000000000008</v>
      </c>
      <c r="T17" s="1">
        <v>43235</v>
      </c>
      <c r="U17" t="s">
        <v>1051</v>
      </c>
    </row>
    <row r="18" spans="1:21" x14ac:dyDescent="0.25">
      <c r="A18" s="895"/>
      <c r="B18" s="363">
        <v>43608</v>
      </c>
      <c r="C18" s="4">
        <v>400</v>
      </c>
      <c r="D18" s="3">
        <v>11.1</v>
      </c>
      <c r="E18" s="3">
        <v>0</v>
      </c>
      <c r="F18" s="3">
        <f t="shared" si="0"/>
        <v>4440</v>
      </c>
      <c r="O18" s="79">
        <v>1.0900000000000001</v>
      </c>
      <c r="P18" s="79">
        <f t="shared" ref="P18:P37" si="2">O18*$Q$4</f>
        <v>7.608200000000001</v>
      </c>
      <c r="U18" t="s">
        <v>1052</v>
      </c>
    </row>
    <row r="19" spans="1:21" x14ac:dyDescent="0.25">
      <c r="A19" s="895"/>
      <c r="B19" s="363">
        <v>43613</v>
      </c>
      <c r="C19" s="4">
        <v>400</v>
      </c>
      <c r="D19" s="3">
        <v>9.32</v>
      </c>
      <c r="E19" s="3">
        <v>0</v>
      </c>
      <c r="F19" s="3">
        <f t="shared" si="0"/>
        <v>3728</v>
      </c>
      <c r="O19" s="79">
        <v>1.08</v>
      </c>
      <c r="P19" s="79">
        <f t="shared" si="2"/>
        <v>7.5384000000000011</v>
      </c>
    </row>
    <row r="20" spans="1:21" x14ac:dyDescent="0.25">
      <c r="A20" t="s">
        <v>942</v>
      </c>
      <c r="B20" s="363">
        <v>43628</v>
      </c>
      <c r="C20" s="7">
        <v>600</v>
      </c>
      <c r="D20" s="43">
        <v>8.2799999999999994</v>
      </c>
      <c r="E20" s="43">
        <v>0</v>
      </c>
      <c r="F20" s="43">
        <f t="shared" si="0"/>
        <v>4968</v>
      </c>
      <c r="O20" s="79">
        <v>1.07</v>
      </c>
      <c r="P20" s="79">
        <f t="shared" si="2"/>
        <v>7.4686000000000012</v>
      </c>
    </row>
    <row r="21" spans="1:21" x14ac:dyDescent="0.25">
      <c r="A21" t="s">
        <v>942</v>
      </c>
      <c r="B21" s="363">
        <v>43628</v>
      </c>
      <c r="C21" s="7">
        <v>800</v>
      </c>
      <c r="D21" s="43">
        <v>8.2799999999999994</v>
      </c>
      <c r="E21" s="43">
        <v>0</v>
      </c>
      <c r="F21" s="43">
        <f t="shared" ref="F21" si="3">C21*D21+E21</f>
        <v>6623.9999999999991</v>
      </c>
      <c r="O21" s="79">
        <v>1.06</v>
      </c>
      <c r="P21" s="79">
        <f t="shared" si="2"/>
        <v>7.3988000000000005</v>
      </c>
      <c r="T21" s="688">
        <v>43314</v>
      </c>
      <c r="U21" t="s">
        <v>1196</v>
      </c>
    </row>
    <row r="22" spans="1:21" x14ac:dyDescent="0.25">
      <c r="B22" s="363">
        <v>43628</v>
      </c>
      <c r="C22" s="7">
        <v>1400</v>
      </c>
      <c r="D22" s="43">
        <v>8.2799999999999994</v>
      </c>
      <c r="E22" s="43">
        <v>0</v>
      </c>
      <c r="F22" s="43">
        <f t="shared" ref="F22:F27" si="4">C22*D22+E22</f>
        <v>11592</v>
      </c>
      <c r="O22" s="79">
        <v>1.05</v>
      </c>
      <c r="P22" s="79">
        <f t="shared" si="2"/>
        <v>7.3290000000000006</v>
      </c>
    </row>
    <row r="23" spans="1:21" x14ac:dyDescent="0.25">
      <c r="B23" s="363">
        <v>43631</v>
      </c>
      <c r="C23" s="4">
        <v>200</v>
      </c>
      <c r="D23" s="2">
        <v>8.23</v>
      </c>
      <c r="E23" s="2">
        <v>0</v>
      </c>
      <c r="F23" s="2">
        <f t="shared" si="4"/>
        <v>1646</v>
      </c>
      <c r="O23" s="79">
        <v>1.04</v>
      </c>
      <c r="P23" s="79">
        <f t="shared" si="2"/>
        <v>7.2592000000000008</v>
      </c>
      <c r="T23" s="1">
        <v>43358</v>
      </c>
      <c r="U23" t="s">
        <v>1267</v>
      </c>
    </row>
    <row r="24" spans="1:21" x14ac:dyDescent="0.25">
      <c r="B24" s="363">
        <v>43636</v>
      </c>
      <c r="C24" s="7">
        <v>400</v>
      </c>
      <c r="D24" s="43">
        <v>8.1</v>
      </c>
      <c r="E24" s="43">
        <v>0</v>
      </c>
      <c r="F24" s="43">
        <f t="shared" si="4"/>
        <v>3240</v>
      </c>
      <c r="O24" s="79">
        <v>1.03</v>
      </c>
      <c r="P24" s="79">
        <f t="shared" si="2"/>
        <v>7.1894000000000009</v>
      </c>
    </row>
    <row r="25" spans="1:21" x14ac:dyDescent="0.25">
      <c r="B25" s="363">
        <v>43683</v>
      </c>
      <c r="C25" s="7">
        <v>500</v>
      </c>
      <c r="D25" s="43">
        <v>7.45</v>
      </c>
      <c r="E25" s="43">
        <v>0</v>
      </c>
      <c r="F25" s="43">
        <f t="shared" si="4"/>
        <v>3725</v>
      </c>
      <c r="O25" s="79">
        <v>1.02</v>
      </c>
      <c r="P25" s="79">
        <f t="shared" si="2"/>
        <v>7.1196000000000002</v>
      </c>
    </row>
    <row r="26" spans="1:21" x14ac:dyDescent="0.25">
      <c r="B26" s="70">
        <v>43692</v>
      </c>
      <c r="C26" s="7">
        <v>1500</v>
      </c>
      <c r="D26" s="43">
        <v>6.08</v>
      </c>
      <c r="E26" s="43">
        <v>0</v>
      </c>
      <c r="F26" s="43">
        <f t="shared" si="4"/>
        <v>9120</v>
      </c>
      <c r="O26" s="79">
        <v>1.01</v>
      </c>
      <c r="P26" s="79">
        <f t="shared" si="2"/>
        <v>7.0498000000000003</v>
      </c>
    </row>
    <row r="27" spans="1:21" x14ac:dyDescent="0.25">
      <c r="B27" s="399">
        <v>43734</v>
      </c>
      <c r="C27" s="7">
        <v>500</v>
      </c>
      <c r="D27" s="43">
        <v>6.56</v>
      </c>
      <c r="E27" s="43">
        <v>0</v>
      </c>
      <c r="F27" s="43">
        <f t="shared" si="4"/>
        <v>3280</v>
      </c>
      <c r="O27" s="79">
        <v>1</v>
      </c>
      <c r="P27" s="79">
        <f t="shared" si="2"/>
        <v>6.98</v>
      </c>
    </row>
    <row r="28" spans="1:21" x14ac:dyDescent="0.25">
      <c r="C28" s="4"/>
      <c r="D28" s="3"/>
      <c r="E28" s="3"/>
      <c r="F28" s="3"/>
      <c r="O28" s="79">
        <v>0.99</v>
      </c>
      <c r="P28" s="79">
        <f t="shared" si="2"/>
        <v>6.9102000000000006</v>
      </c>
    </row>
    <row r="29" spans="1:21" x14ac:dyDescent="0.25">
      <c r="O29" s="79">
        <v>0.98</v>
      </c>
      <c r="P29" s="79">
        <f t="shared" si="2"/>
        <v>6.8404000000000007</v>
      </c>
    </row>
    <row r="30" spans="1:21" x14ac:dyDescent="0.25">
      <c r="C30" s="4"/>
      <c r="D30" s="3"/>
      <c r="E30" s="3"/>
      <c r="F30" s="3"/>
      <c r="O30" s="79">
        <v>0.97</v>
      </c>
      <c r="P30" s="79">
        <f t="shared" si="2"/>
        <v>6.7706</v>
      </c>
    </row>
    <row r="31" spans="1:21" x14ac:dyDescent="0.25">
      <c r="O31" s="79">
        <v>0.96</v>
      </c>
      <c r="P31" s="79">
        <f t="shared" si="2"/>
        <v>6.7008000000000001</v>
      </c>
    </row>
    <row r="32" spans="1:21" x14ac:dyDescent="0.25">
      <c r="C32" s="4"/>
      <c r="D32" s="3"/>
      <c r="E32" s="3"/>
      <c r="F32" s="3"/>
      <c r="O32" s="79">
        <v>0.95</v>
      </c>
      <c r="P32" s="79">
        <f t="shared" si="2"/>
        <v>6.6310000000000002</v>
      </c>
    </row>
    <row r="33" spans="1:18" x14ac:dyDescent="0.25">
      <c r="O33" s="79">
        <v>0.94</v>
      </c>
      <c r="P33" s="79">
        <f t="shared" si="2"/>
        <v>6.5612000000000004</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6.4914000000000005</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6.4216000000000006</v>
      </c>
    </row>
    <row r="36" spans="1:18" x14ac:dyDescent="0.25">
      <c r="O36" s="79">
        <v>0.91</v>
      </c>
      <c r="P36" s="79">
        <f t="shared" si="2"/>
        <v>6.3518000000000008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6.2820000000000009</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7" priority="157">
      <formula>F44&gt;0</formula>
    </cfRule>
    <cfRule type="expression" dxfId="526" priority="158">
      <formula>F44&lt;0</formula>
    </cfRule>
  </conditionalFormatting>
  <conditionalFormatting sqref="H44:H46">
    <cfRule type="expression" dxfId="525" priority="155">
      <formula>H44&gt;0</formula>
    </cfRule>
    <cfRule type="expression" dxfId="524" priority="156">
      <formula>H44&lt;0</formula>
    </cfRule>
  </conditionalFormatting>
  <conditionalFormatting sqref="H47">
    <cfRule type="expression" dxfId="523" priority="151">
      <formula>H47&gt;0</formula>
    </cfRule>
    <cfRule type="expression" dxfId="522" priority="152">
      <formula>H47&lt;0</formula>
    </cfRule>
  </conditionalFormatting>
  <conditionalFormatting sqref="H48:H52">
    <cfRule type="expression" dxfId="521" priority="149">
      <formula>H48&gt;0</formula>
    </cfRule>
    <cfRule type="expression" dxfId="520" priority="150">
      <formula>H48&lt;0</formula>
    </cfRule>
  </conditionalFormatting>
  <conditionalFormatting sqref="F48">
    <cfRule type="expression" dxfId="519" priority="143">
      <formula>F48&gt;0</formula>
    </cfRule>
    <cfRule type="expression" dxfId="518" priority="144">
      <formula>F48&lt;0</formula>
    </cfRule>
  </conditionalFormatting>
  <conditionalFormatting sqref="I42:I46">
    <cfRule type="expression" dxfId="517" priority="141">
      <formula>I42&gt;0</formula>
    </cfRule>
    <cfRule type="expression" dxfId="516" priority="142">
      <formula>I42&lt;0</formula>
    </cfRule>
  </conditionalFormatting>
  <conditionalFormatting sqref="I47:I50 I52 I55 K55 J38:J56 I57:K58 J59:K59">
    <cfRule type="expression" dxfId="515" priority="135">
      <formula>I38&gt;0</formula>
    </cfRule>
    <cfRule type="expression" dxfId="514" priority="136">
      <formula>I38&lt;0</formula>
    </cfRule>
  </conditionalFormatting>
  <conditionalFormatting sqref="I38:I41 K38:K41">
    <cfRule type="expression" dxfId="513" priority="133">
      <formula>I38&gt;0</formula>
    </cfRule>
    <cfRule type="expression" dxfId="512" priority="134">
      <formula>I38&lt;0</formula>
    </cfRule>
  </conditionalFormatting>
  <conditionalFormatting sqref="F49:F52">
    <cfRule type="expression" dxfId="511" priority="131">
      <formula>F49&gt;0</formula>
    </cfRule>
    <cfRule type="expression" dxfId="510" priority="132">
      <formula>F49&lt;0</formula>
    </cfRule>
  </conditionalFormatting>
  <conditionalFormatting sqref="Q8">
    <cfRule type="expression" dxfId="509" priority="127">
      <formula>Q8&gt;0</formula>
    </cfRule>
    <cfRule type="expression" dxfId="508" priority="128">
      <formula>Q8&lt;0</formula>
    </cfRule>
  </conditionalFormatting>
  <conditionalFormatting sqref="Q7">
    <cfRule type="expression" dxfId="507" priority="129">
      <formula>Q7&gt;0</formula>
    </cfRule>
    <cfRule type="expression" dxfId="506" priority="130">
      <formula>Q7&lt;0</formula>
    </cfRule>
  </conditionalFormatting>
  <conditionalFormatting sqref="F125">
    <cfRule type="expression" dxfId="505" priority="115">
      <formula>F125&gt;0</formula>
    </cfRule>
    <cfRule type="expression" dxfId="504" priority="116">
      <formula>F125&lt;0</formula>
    </cfRule>
  </conditionalFormatting>
  <conditionalFormatting sqref="H125">
    <cfRule type="expression" dxfId="503" priority="113">
      <formula>H125&gt;0</formula>
    </cfRule>
    <cfRule type="expression" dxfId="502" priority="114">
      <formula>H125&lt;0</formula>
    </cfRule>
  </conditionalFormatting>
  <conditionalFormatting sqref="I125">
    <cfRule type="expression" dxfId="501" priority="101">
      <formula>I125&gt;0</formula>
    </cfRule>
    <cfRule type="expression" dxfId="500" priority="102">
      <formula>I125&lt;0</formula>
    </cfRule>
  </conditionalFormatting>
  <conditionalFormatting sqref="F42:F43">
    <cfRule type="expression" dxfId="499" priority="97">
      <formula>F42&gt;0</formula>
    </cfRule>
    <cfRule type="expression" dxfId="498" priority="98">
      <formula>F42&lt;0</formula>
    </cfRule>
  </conditionalFormatting>
  <conditionalFormatting sqref="H42:H43">
    <cfRule type="expression" dxfId="497" priority="95">
      <formula>H42&gt;0</formula>
    </cfRule>
    <cfRule type="expression" dxfId="496" priority="96">
      <formula>H42&lt;0</formula>
    </cfRule>
  </conditionalFormatting>
  <conditionalFormatting sqref="F131:F135">
    <cfRule type="expression" dxfId="495" priority="93">
      <formula>F131&gt;0</formula>
    </cfRule>
    <cfRule type="expression" dxfId="494" priority="94">
      <formula>F131&lt;0</formula>
    </cfRule>
  </conditionalFormatting>
  <conditionalFormatting sqref="H131:H133">
    <cfRule type="expression" dxfId="493" priority="91">
      <formula>H131&gt;0</formula>
    </cfRule>
    <cfRule type="expression" dxfId="492" priority="92">
      <formula>H131&lt;0</formula>
    </cfRule>
  </conditionalFormatting>
  <conditionalFormatting sqref="H134:H135">
    <cfRule type="expression" dxfId="491" priority="89">
      <formula>H134&gt;0</formula>
    </cfRule>
    <cfRule type="expression" dxfId="490" priority="90">
      <formula>H134&lt;0</formula>
    </cfRule>
  </conditionalFormatting>
  <conditionalFormatting sqref="H136:H161">
    <cfRule type="expression" dxfId="489" priority="87">
      <formula>H136&gt;0</formula>
    </cfRule>
    <cfRule type="expression" dxfId="488" priority="88">
      <formula>H136&lt;0</formula>
    </cfRule>
  </conditionalFormatting>
  <conditionalFormatting sqref="F126:F129">
    <cfRule type="expression" dxfId="487" priority="85">
      <formula>F126&gt;0</formula>
    </cfRule>
    <cfRule type="expression" dxfId="486" priority="86">
      <formula>F126&lt;0</formula>
    </cfRule>
  </conditionalFormatting>
  <conditionalFormatting sqref="H126:H129">
    <cfRule type="expression" dxfId="485" priority="83">
      <formula>H126&gt;0</formula>
    </cfRule>
    <cfRule type="expression" dxfId="484" priority="84">
      <formula>H126&lt;0</formula>
    </cfRule>
  </conditionalFormatting>
  <conditionalFormatting sqref="F136">
    <cfRule type="expression" dxfId="483" priority="81">
      <formula>F136&gt;0</formula>
    </cfRule>
    <cfRule type="expression" dxfId="482" priority="82">
      <formula>F136&lt;0</formula>
    </cfRule>
  </conditionalFormatting>
  <conditionalFormatting sqref="I130:I132">
    <cfRule type="expression" dxfId="481" priority="79">
      <formula>I130&gt;0</formula>
    </cfRule>
    <cfRule type="expression" dxfId="480" priority="80">
      <formula>I130&lt;0</formula>
    </cfRule>
  </conditionalFormatting>
  <conditionalFormatting sqref="I133">
    <cfRule type="expression" dxfId="479" priority="77">
      <formula>I133&gt;0</formula>
    </cfRule>
    <cfRule type="expression" dxfId="478" priority="78">
      <formula>I133&lt;0</formula>
    </cfRule>
  </conditionalFormatting>
  <conditionalFormatting sqref="I134">
    <cfRule type="expression" dxfId="477" priority="75">
      <formula>I134&gt;0</formula>
    </cfRule>
    <cfRule type="expression" dxfId="476" priority="76">
      <formula>I134&lt;0</formula>
    </cfRule>
  </conditionalFormatting>
  <conditionalFormatting sqref="I135:I138 I140 I143 I145:I161">
    <cfRule type="expression" dxfId="475" priority="73">
      <formula>I135&gt;0</formula>
    </cfRule>
    <cfRule type="expression" dxfId="474" priority="74">
      <formula>I135&lt;0</formula>
    </cfRule>
  </conditionalFormatting>
  <conditionalFormatting sqref="I126:I129">
    <cfRule type="expression" dxfId="473" priority="71">
      <formula>I126&gt;0</formula>
    </cfRule>
    <cfRule type="expression" dxfId="472" priority="72">
      <formula>I126&lt;0</formula>
    </cfRule>
  </conditionalFormatting>
  <conditionalFormatting sqref="F137:F161">
    <cfRule type="expression" dxfId="471" priority="69">
      <formula>F137&gt;0</formula>
    </cfRule>
    <cfRule type="expression" dxfId="470" priority="70">
      <formula>F137&lt;0</formula>
    </cfRule>
  </conditionalFormatting>
  <conditionalFormatting sqref="F130">
    <cfRule type="expression" dxfId="469" priority="67">
      <formula>F130&gt;0</formula>
    </cfRule>
    <cfRule type="expression" dxfId="468" priority="68">
      <formula>F130&lt;0</formula>
    </cfRule>
  </conditionalFormatting>
  <conditionalFormatting sqref="H130">
    <cfRule type="expression" dxfId="467" priority="65">
      <formula>H130&gt;0</formula>
    </cfRule>
    <cfRule type="expression" dxfId="466" priority="66">
      <formula>H130&lt;0</formula>
    </cfRule>
  </conditionalFormatting>
  <conditionalFormatting sqref="F38:F41">
    <cfRule type="expression" dxfId="465" priority="63">
      <formula>F38&gt;0</formula>
    </cfRule>
    <cfRule type="expression" dxfId="464" priority="64">
      <formula>F38&lt;0</formula>
    </cfRule>
  </conditionalFormatting>
  <conditionalFormatting sqref="H38:H41">
    <cfRule type="expression" dxfId="463" priority="61">
      <formula>H38&gt;0</formula>
    </cfRule>
    <cfRule type="expression" dxfId="462" priority="62">
      <formula>H38&lt;0</formula>
    </cfRule>
  </conditionalFormatting>
  <conditionalFormatting sqref="K42:K44 K47:K54">
    <cfRule type="expression" dxfId="461" priority="59">
      <formula>K42&gt;0</formula>
    </cfRule>
    <cfRule type="expression" dxfId="460" priority="60">
      <formula>K42&lt;0</formula>
    </cfRule>
  </conditionalFormatting>
  <conditionalFormatting sqref="H54">
    <cfRule type="expression" dxfId="459" priority="57">
      <formula>H54&gt;0</formula>
    </cfRule>
    <cfRule type="expression" dxfId="458" priority="58">
      <formula>H54&lt;0</formula>
    </cfRule>
  </conditionalFormatting>
  <conditionalFormatting sqref="F54">
    <cfRule type="expression" dxfId="457" priority="55">
      <formula>F54&gt;0</formula>
    </cfRule>
    <cfRule type="expression" dxfId="456" priority="56">
      <formula>F54&lt;0</formula>
    </cfRule>
  </conditionalFormatting>
  <conditionalFormatting sqref="H53">
    <cfRule type="expression" dxfId="455" priority="51">
      <formula>H53&gt;0</formula>
    </cfRule>
    <cfRule type="expression" dxfId="454" priority="52">
      <formula>H53&lt;0</formula>
    </cfRule>
  </conditionalFormatting>
  <conditionalFormatting sqref="F53">
    <cfRule type="expression" dxfId="453" priority="49">
      <formula>F53&gt;0</formula>
    </cfRule>
    <cfRule type="expression" dxfId="452" priority="50">
      <formula>F53&lt;0</formula>
    </cfRule>
  </conditionalFormatting>
  <conditionalFormatting sqref="L55 L68">
    <cfRule type="expression" dxfId="451" priority="45">
      <formula>L55&gt;0</formula>
    </cfRule>
    <cfRule type="expression" dxfId="450" priority="46">
      <formula>L55&lt;0</formula>
    </cfRule>
  </conditionalFormatting>
  <conditionalFormatting sqref="L38:L41">
    <cfRule type="expression" dxfId="449" priority="43">
      <formula>L38&gt;0</formula>
    </cfRule>
    <cfRule type="expression" dxfId="448" priority="44">
      <formula>L38&lt;0</formula>
    </cfRule>
  </conditionalFormatting>
  <conditionalFormatting sqref="L42:L44 L47:L54">
    <cfRule type="expression" dxfId="447" priority="41">
      <formula>L42&gt;0</formula>
    </cfRule>
    <cfRule type="expression" dxfId="446" priority="42">
      <formula>L42&lt;0</formula>
    </cfRule>
  </conditionalFormatting>
  <conditionalFormatting sqref="F71:F72 H71:I72 K71:K72">
    <cfRule type="expression" dxfId="445" priority="39">
      <formula>F71&gt;0</formula>
    </cfRule>
    <cfRule type="expression" dxfId="444" priority="40">
      <formula>F71&lt;0</formula>
    </cfRule>
  </conditionalFormatting>
  <conditionalFormatting sqref="K73:K74 F73:F75 H73:I75">
    <cfRule type="expression" dxfId="443" priority="35">
      <formula>F73&gt;0</formula>
    </cfRule>
    <cfRule type="expression" dxfId="442" priority="36">
      <formula>F73&lt;0</formula>
    </cfRule>
  </conditionalFormatting>
  <conditionalFormatting sqref="H76:I76 F76 K75 K76:L76">
    <cfRule type="expression" dxfId="441" priority="29">
      <formula>F75&gt;0</formula>
    </cfRule>
    <cfRule type="expression" dxfId="440" priority="30">
      <formula>F75&lt;0</formula>
    </cfRule>
  </conditionalFormatting>
  <conditionalFormatting sqref="H81:K81 H82:L82 F81:F83 H83:J83">
    <cfRule type="expression" dxfId="439" priority="27">
      <formula>F81&gt;0</formula>
    </cfRule>
    <cfRule type="expression" dxfId="438" priority="28">
      <formula>F81&lt;0</formula>
    </cfRule>
  </conditionalFormatting>
  <conditionalFormatting sqref="H80:K80 K79 F80 J81:J83">
    <cfRule type="expression" dxfId="437" priority="25">
      <formula>F79&gt;0</formula>
    </cfRule>
    <cfRule type="expression" dxfId="436" priority="26">
      <formula>F79&lt;0</formula>
    </cfRule>
  </conditionalFormatting>
  <conditionalFormatting sqref="H78:L78 H77:I77 K77 H79:J79 F77:F79 J80:J83">
    <cfRule type="expression" dxfId="435" priority="23">
      <formula>F77&gt;0</formula>
    </cfRule>
    <cfRule type="expression" dxfId="434" priority="24">
      <formula>F77&lt;0</formula>
    </cfRule>
  </conditionalFormatting>
  <conditionalFormatting sqref="J77:J83">
    <cfRule type="expression" dxfId="433" priority="21">
      <formula>J77&gt;0</formula>
    </cfRule>
    <cfRule type="expression" dxfId="432" priority="22">
      <formula>J77&lt;0</formula>
    </cfRule>
  </conditionalFormatting>
  <conditionalFormatting sqref="H84:I84 K83 F84 K84:L84">
    <cfRule type="expression" dxfId="431" priority="19">
      <formula>F83&gt;0</formula>
    </cfRule>
    <cfRule type="expression" dxfId="430" priority="20">
      <formula>F83&lt;0</formula>
    </cfRule>
  </conditionalFormatting>
  <conditionalFormatting sqref="H85:K85 H86:L86 K87:L87 H87:J88 F85:F88">
    <cfRule type="expression" dxfId="429" priority="9">
      <formula>F85&gt;0</formula>
    </cfRule>
    <cfRule type="expression" dxfId="428" priority="10">
      <formula>F85&lt;0</formula>
    </cfRule>
  </conditionalFormatting>
  <conditionalFormatting sqref="H89:L89 K88 F89">
    <cfRule type="expression" dxfId="427" priority="7">
      <formula>F88&gt;0</formula>
    </cfRule>
    <cfRule type="expression" dxfId="426" priority="8">
      <formula>F88&lt;0</formula>
    </cfRule>
  </conditionalFormatting>
  <conditionalFormatting sqref="H96:L96 K92 F96">
    <cfRule type="expression" dxfId="425" priority="5">
      <formula>F92&gt;0</formula>
    </cfRule>
    <cfRule type="expression" dxfId="424" priority="6">
      <formula>F92&lt;0</formula>
    </cfRule>
  </conditionalFormatting>
  <conditionalFormatting sqref="H95:L95 H94:K94 F94:F95">
    <cfRule type="expression" dxfId="423" priority="3">
      <formula>F94&gt;0</formula>
    </cfRule>
    <cfRule type="expression" dxfId="422" priority="4">
      <formula>F94&lt;0</formula>
    </cfRule>
  </conditionalFormatting>
  <conditionalFormatting sqref="H93:L93 F93">
    <cfRule type="expression" dxfId="421" priority="1">
      <formula>F93&gt;0</formula>
    </cfRule>
    <cfRule type="expression" dxfId="420"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65" activePane="bottomLeft" state="frozen"/>
      <selection pane="bottomLeft" activeCell="Q12" sqref="Q1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48.47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3877.6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2346.5800000000031</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742.00000000000136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0.23663732618956543</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3.5485867546936251E-2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10.723451327433629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53.317</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52.832300000000004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52.3476</v>
      </c>
      <c r="W19" s="2"/>
      <c r="X19" s="132"/>
      <c r="AD19" s="180"/>
      <c r="AG19" s="180"/>
    </row>
    <row r="20" spans="1:33" x14ac:dyDescent="0.25">
      <c r="P20" s="79">
        <v>1.07</v>
      </c>
      <c r="Q20" s="79">
        <f t="shared" si="2"/>
        <v>51.862900000000003</v>
      </c>
      <c r="W20" s="2"/>
      <c r="X20" s="132"/>
    </row>
    <row r="21" spans="1:33" x14ac:dyDescent="0.25">
      <c r="P21" s="79">
        <v>1.06</v>
      </c>
      <c r="Q21" s="79">
        <f t="shared" si="2"/>
        <v>51.3782</v>
      </c>
      <c r="W21" s="2"/>
      <c r="X21" s="132"/>
      <c r="AD21" s="180"/>
      <c r="AG21" s="180"/>
    </row>
    <row r="22" spans="1:33" x14ac:dyDescent="0.25">
      <c r="P22" s="79">
        <v>1.05</v>
      </c>
      <c r="Q22" s="79">
        <f t="shared" si="2"/>
        <v>50.893500000000003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50.408799999999999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49.924100000000003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49.439399999999999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48.954700000000003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48.47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47.985299999999995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47.500599999999999</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47.015899999999995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46.531199999999998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46.046499999999995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45.561799999999998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45.077100000000002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44.592399999999998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44.107700000000001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43.622999999999998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33.93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10179</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-3074.9500000000116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-3074.9500000000116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-0.23200253509331248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5.3639846743295021E-2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7.37608695652174</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37.323</v>
      </c>
    </row>
    <row r="18" spans="1:20" x14ac:dyDescent="0.25">
      <c r="B18" s="70">
        <v>43682</v>
      </c>
      <c r="C18" s="7">
        <v>100</v>
      </c>
      <c r="D18" s="43">
        <v>35.200000000000003</v>
      </c>
      <c r="E18" s="43">
        <v>0</v>
      </c>
      <c r="F18" s="43">
        <f t="shared" si="0"/>
        <v>3520.0000000000005</v>
      </c>
      <c r="H18" s="68"/>
      <c r="O18" s="79">
        <v>1.0900000000000001</v>
      </c>
      <c r="P18" s="79">
        <f t="shared" ref="P18:P37" si="2">O18*$Q$4</f>
        <v>36.983699999999999</v>
      </c>
      <c r="T18" s="1"/>
    </row>
    <row r="19" spans="1:20" x14ac:dyDescent="0.25">
      <c r="O19" s="79">
        <v>1.08</v>
      </c>
      <c r="P19" s="79">
        <f t="shared" si="2"/>
        <v>36.644400000000005</v>
      </c>
    </row>
    <row r="20" spans="1:20" x14ac:dyDescent="0.25">
      <c r="C20" s="4"/>
      <c r="D20" s="3"/>
      <c r="E20" s="3"/>
      <c r="F20" s="3"/>
      <c r="H20" s="68"/>
      <c r="O20" s="79">
        <v>1.07</v>
      </c>
      <c r="P20" s="79">
        <f t="shared" si="2"/>
        <v>36.305100000000003</v>
      </c>
    </row>
    <row r="21" spans="1:20" x14ac:dyDescent="0.25">
      <c r="O21" s="79">
        <v>1.06</v>
      </c>
      <c r="P21" s="79">
        <f t="shared" si="2"/>
        <v>35.965800000000002</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35.6265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35.287199999999999</v>
      </c>
    </row>
    <row r="24" spans="1:20" x14ac:dyDescent="0.25">
      <c r="O24" s="79">
        <v>1.03</v>
      </c>
      <c r="P24" s="79">
        <f t="shared" si="2"/>
        <v>34.947899999999997</v>
      </c>
    </row>
    <row r="25" spans="1:20" x14ac:dyDescent="0.25">
      <c r="O25" s="79">
        <v>1.02</v>
      </c>
      <c r="P25" s="79">
        <f t="shared" si="2"/>
        <v>34.608600000000003</v>
      </c>
    </row>
    <row r="26" spans="1:20" x14ac:dyDescent="0.25">
      <c r="O26" s="79">
        <v>1.01</v>
      </c>
      <c r="P26" s="79">
        <f t="shared" si="2"/>
        <v>34.269300000000001</v>
      </c>
    </row>
    <row r="27" spans="1:20" x14ac:dyDescent="0.25">
      <c r="O27" s="79">
        <v>1</v>
      </c>
      <c r="P27" s="79">
        <f t="shared" si="2"/>
        <v>33.93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33.590699999999998</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33.251399999999997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32.912100000000002</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32.572800000000001</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32.233499999999999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31.894199999999998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31.5549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31.215600000000002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30.876300000000001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30.536999999999999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7" priority="41">
      <formula>F7&gt;0</formula>
    </cfRule>
    <cfRule type="expression" dxfId="196" priority="42">
      <formula>F7&lt;0</formula>
    </cfRule>
  </conditionalFormatting>
  <conditionalFormatting sqref="Q8">
    <cfRule type="expression" dxfId="195" priority="39">
      <formula>Q8&gt;0</formula>
    </cfRule>
    <cfRule type="expression" dxfId="194" priority="40">
      <formula>Q8&lt;0</formula>
    </cfRule>
  </conditionalFormatting>
  <conditionalFormatting sqref="Q10">
    <cfRule type="expression" dxfId="193" priority="33">
      <formula>Q10&gt;0</formula>
    </cfRule>
    <cfRule type="expression" dxfId="192" priority="34">
      <formula>Q10&lt;0</formula>
    </cfRule>
  </conditionalFormatting>
  <conditionalFormatting sqref="J29:J43">
    <cfRule type="expression" dxfId="191" priority="31">
      <formula>J29&gt;0</formula>
    </cfRule>
    <cfRule type="expression" dxfId="190" priority="32">
      <formula>J29&lt;0</formula>
    </cfRule>
  </conditionalFormatting>
  <conditionalFormatting sqref="K29:K40">
    <cfRule type="expression" dxfId="189" priority="29">
      <formula>K29&gt;0</formula>
    </cfRule>
    <cfRule type="expression" dxfId="188" priority="30">
      <formula>K29&lt;0</formula>
    </cfRule>
  </conditionalFormatting>
  <conditionalFormatting sqref="L29">
    <cfRule type="expression" dxfId="187" priority="27">
      <formula>L29&gt;0</formula>
    </cfRule>
    <cfRule type="expression" dxfId="186" priority="28">
      <formula>L29&lt;0</formula>
    </cfRule>
  </conditionalFormatting>
  <conditionalFormatting sqref="F103:F124">
    <cfRule type="expression" dxfId="185" priority="25">
      <formula>F103&gt;0</formula>
    </cfRule>
    <cfRule type="expression" dxfId="184" priority="26">
      <formula>F103&lt;0</formula>
    </cfRule>
  </conditionalFormatting>
  <conditionalFormatting sqref="H103:H124">
    <cfRule type="expression" dxfId="183" priority="23">
      <formula>H103&gt;0</formula>
    </cfRule>
    <cfRule type="expression" dxfId="182" priority="24">
      <formula>H103&lt;0</formula>
    </cfRule>
  </conditionalFormatting>
  <conditionalFormatting sqref="J103:J116">
    <cfRule type="expression" dxfId="181" priority="21">
      <formula>J103&gt;0</formula>
    </cfRule>
    <cfRule type="expression" dxfId="180" priority="22">
      <formula>J103&lt;0</formula>
    </cfRule>
  </conditionalFormatting>
  <conditionalFormatting sqref="K103:K116">
    <cfRule type="expression" dxfId="179" priority="19">
      <formula>K103&gt;0</formula>
    </cfRule>
    <cfRule type="expression" dxfId="178" priority="20">
      <formula>K103&lt;0</formula>
    </cfRule>
  </conditionalFormatting>
  <conditionalFormatting sqref="L103:L116">
    <cfRule type="expression" dxfId="177" priority="17">
      <formula>L103&gt;0</formula>
    </cfRule>
    <cfRule type="expression" dxfId="176" priority="18">
      <formula>L103&lt;0</formula>
    </cfRule>
  </conditionalFormatting>
  <conditionalFormatting sqref="F29:F33">
    <cfRule type="expression" dxfId="175" priority="15">
      <formula>F29&gt;0</formula>
    </cfRule>
    <cfRule type="expression" dxfId="174" priority="16">
      <formula>F29&lt;0</formula>
    </cfRule>
  </conditionalFormatting>
  <conditionalFormatting sqref="H29:H33">
    <cfRule type="expression" dxfId="173" priority="13">
      <formula>H29&gt;0</formula>
    </cfRule>
    <cfRule type="expression" dxfId="172" priority="14">
      <formula>H29&lt;0</formula>
    </cfRule>
  </conditionalFormatting>
  <conditionalFormatting sqref="H66:H69 F66:F69">
    <cfRule type="expression" dxfId="171" priority="7">
      <formula>F66&gt;0</formula>
    </cfRule>
    <cfRule type="expression" dxfId="170" priority="8">
      <formula>F66&lt;0</formula>
    </cfRule>
  </conditionalFormatting>
  <conditionalFormatting sqref="H74:H75 F74:F75">
    <cfRule type="expression" dxfId="169" priority="5">
      <formula>F74&gt;0</formula>
    </cfRule>
    <cfRule type="expression" dxfId="168" priority="6">
      <formula>F74&lt;0</formula>
    </cfRule>
  </conditionalFormatting>
  <conditionalFormatting sqref="H72:H73 F72:F73">
    <cfRule type="expression" dxfId="167" priority="3">
      <formula>F72&gt;0</formula>
    </cfRule>
    <cfRule type="expression" dxfId="166" priority="4">
      <formula>F72&lt;0</formula>
    </cfRule>
  </conditionalFormatting>
  <conditionalFormatting sqref="H70:H71 F70:F71">
    <cfRule type="expression" dxfId="165" priority="1">
      <formula>F70&gt;0</formula>
    </cfRule>
    <cfRule type="expression" dxfId="164"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3" priority="35">
      <formula>F47&gt;0</formula>
    </cfRule>
    <cfRule type="expression" dxfId="162" priority="36">
      <formula>F47&lt;0</formula>
    </cfRule>
  </conditionalFormatting>
  <conditionalFormatting sqref="Q7">
    <cfRule type="expression" dxfId="161" priority="33">
      <formula>Q7&gt;0</formula>
    </cfRule>
    <cfRule type="expression" dxfId="160" priority="34">
      <formula>Q7&lt;0</formula>
    </cfRule>
  </conditionalFormatting>
  <conditionalFormatting sqref="Q8">
    <cfRule type="expression" dxfId="159" priority="31">
      <formula>Q8&gt;0</formula>
    </cfRule>
    <cfRule type="expression" dxfId="158" priority="32">
      <formula>Q8&lt;0</formula>
    </cfRule>
  </conditionalFormatting>
  <conditionalFormatting sqref="F30:F46">
    <cfRule type="expression" dxfId="157" priority="29">
      <formula>F30&gt;0</formula>
    </cfRule>
    <cfRule type="expression" dxfId="156" priority="30">
      <formula>F30&lt;0</formula>
    </cfRule>
  </conditionalFormatting>
  <conditionalFormatting sqref="H30:H46">
    <cfRule type="expression" dxfId="155" priority="27">
      <formula>H30&gt;0</formula>
    </cfRule>
    <cfRule type="expression" dxfId="154" priority="28">
      <formula>H30&lt;0</formula>
    </cfRule>
  </conditionalFormatting>
  <conditionalFormatting sqref="Q10">
    <cfRule type="expression" dxfId="153" priority="25">
      <formula>Q10&gt;0</formula>
    </cfRule>
    <cfRule type="expression" dxfId="152" priority="26">
      <formula>Q10&lt;0</formula>
    </cfRule>
  </conditionalFormatting>
  <conditionalFormatting sqref="J25:J38">
    <cfRule type="expression" dxfId="151" priority="23">
      <formula>J25&gt;0</formula>
    </cfRule>
    <cfRule type="expression" dxfId="150" priority="24">
      <formula>J25&lt;0</formula>
    </cfRule>
  </conditionalFormatting>
  <conditionalFormatting sqref="K25:K38">
    <cfRule type="expression" dxfId="149" priority="21">
      <formula>K25&gt;0</formula>
    </cfRule>
    <cfRule type="expression" dxfId="148" priority="22">
      <formula>K25&lt;0</formula>
    </cfRule>
  </conditionalFormatting>
  <conditionalFormatting sqref="L25 L38">
    <cfRule type="expression" dxfId="147" priority="19">
      <formula>L25&gt;0</formula>
    </cfRule>
    <cfRule type="expression" dxfId="146" priority="20">
      <formula>L25&lt;0</formula>
    </cfRule>
  </conditionalFormatting>
  <conditionalFormatting sqref="F89:F110">
    <cfRule type="expression" dxfId="145" priority="17">
      <formula>F89&gt;0</formula>
    </cfRule>
    <cfRule type="expression" dxfId="144" priority="18">
      <formula>F89&lt;0</formula>
    </cfRule>
  </conditionalFormatting>
  <conditionalFormatting sqref="H89:H110">
    <cfRule type="expression" dxfId="143" priority="15">
      <formula>H89&gt;0</formula>
    </cfRule>
    <cfRule type="expression" dxfId="142" priority="16">
      <formula>H89&lt;0</formula>
    </cfRule>
  </conditionalFormatting>
  <conditionalFormatting sqref="J89:J102">
    <cfRule type="expression" dxfId="141" priority="13">
      <formula>J89&gt;0</formula>
    </cfRule>
    <cfRule type="expression" dxfId="140" priority="14">
      <formula>J89&lt;0</formula>
    </cfRule>
  </conditionalFormatting>
  <conditionalFormatting sqref="K89:K102">
    <cfRule type="expression" dxfId="139" priority="11">
      <formula>K89&gt;0</formula>
    </cfRule>
    <cfRule type="expression" dxfId="138" priority="12">
      <formula>K89&lt;0</formula>
    </cfRule>
  </conditionalFormatting>
  <conditionalFormatting sqref="L89:L102">
    <cfRule type="expression" dxfId="137" priority="9">
      <formula>L89&gt;0</formula>
    </cfRule>
    <cfRule type="expression" dxfId="136" priority="10">
      <formula>L89&lt;0</formula>
    </cfRule>
  </conditionalFormatting>
  <conditionalFormatting sqref="F29 F25:F27">
    <cfRule type="expression" dxfId="135" priority="7">
      <formula>F25&gt;0</formula>
    </cfRule>
    <cfRule type="expression" dxfId="134" priority="8">
      <formula>F25&lt;0</formula>
    </cfRule>
  </conditionalFormatting>
  <conditionalFormatting sqref="H25:H29">
    <cfRule type="expression" dxfId="133" priority="5">
      <formula>H25&gt;0</formula>
    </cfRule>
    <cfRule type="expression" dxfId="132" priority="6">
      <formula>H25&lt;0</formula>
    </cfRule>
  </conditionalFormatting>
  <conditionalFormatting sqref="F28">
    <cfRule type="expression" dxfId="131" priority="3">
      <formula>F28&gt;0</formula>
    </cfRule>
    <cfRule type="expression" dxfId="13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17" activePane="bottomLeft" state="frozen"/>
      <selection activeCell="A2" sqref="A2"/>
      <selection pane="bottomLeft" activeCell="N33" sqref="N3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8"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23.349014285714286</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20.95</v>
      </c>
      <c r="R4" s="420">
        <v>-9.2999999999999992E-3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14665</v>
      </c>
    </row>
    <row r="6" spans="1:21" x14ac:dyDescent="0.25">
      <c r="B6" s="399">
        <v>43711</v>
      </c>
      <c r="C6" s="7">
        <v>100</v>
      </c>
      <c r="D6" s="43">
        <v>20.85</v>
      </c>
      <c r="E6" s="43">
        <v>0</v>
      </c>
      <c r="F6" s="43">
        <f t="shared" si="0"/>
        <v>2085</v>
      </c>
      <c r="G6" s="70"/>
      <c r="H6" s="159"/>
      <c r="I6" s="3"/>
      <c r="J6" s="3"/>
      <c r="K6" s="3"/>
      <c r="L6" s="4"/>
      <c r="M6" s="4"/>
      <c r="O6" s="11" t="s">
        <v>64</v>
      </c>
      <c r="Q6" s="2">
        <f>Q3*Q2</f>
        <v>16344.310000000001</v>
      </c>
    </row>
    <row r="7" spans="1:21" x14ac:dyDescent="0.25">
      <c r="B7" s="399">
        <v>43734</v>
      </c>
      <c r="C7" s="4">
        <v>200</v>
      </c>
      <c r="D7" s="3">
        <v>22.41</v>
      </c>
      <c r="E7" s="3">
        <v>0</v>
      </c>
      <c r="F7" s="3">
        <f t="shared" si="0"/>
        <v>4482</v>
      </c>
      <c r="G7" s="70"/>
      <c r="H7" s="159"/>
      <c r="I7" s="3"/>
      <c r="J7" s="3"/>
      <c r="K7" s="3"/>
      <c r="L7" s="4"/>
      <c r="M7" s="4"/>
      <c r="O7" s="11" t="s">
        <v>177</v>
      </c>
      <c r="Q7" s="2">
        <f>Q10+Q8</f>
        <v>-1679.3099999999995</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-1679.3099999999995</v>
      </c>
    </row>
    <row r="9" spans="1:21" x14ac:dyDescent="0.25">
      <c r="B9" s="4"/>
      <c r="C9" s="4"/>
      <c r="D9" s="3"/>
      <c r="E9" s="3"/>
      <c r="F9" s="3"/>
      <c r="G9" s="4"/>
      <c r="H9" s="159"/>
      <c r="I9" s="3"/>
      <c r="J9" s="3"/>
      <c r="K9" s="3"/>
      <c r="L9" s="4"/>
      <c r="M9" s="4"/>
      <c r="O9" s="11" t="s">
        <v>204</v>
      </c>
      <c r="Q9" s="132">
        <f>IF(Q2=0, 0, Q8/Q6)</f>
        <v>-0.10274584855524641</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23.045000000000002</v>
      </c>
    </row>
    <row r="18" spans="1:16" x14ac:dyDescent="0.25">
      <c r="A18" s="31" t="s">
        <v>81</v>
      </c>
      <c r="B18" s="14"/>
      <c r="C18" s="14">
        <f>SUM(C2:C9)</f>
        <v>1200</v>
      </c>
      <c r="D18" s="18"/>
      <c r="E18" s="18"/>
      <c r="F18" s="18">
        <f>SUM(F2:F9)</f>
        <v>28069</v>
      </c>
      <c r="G18" s="14"/>
      <c r="H18" s="69">
        <f>SUM(H2:H8)</f>
        <v>500</v>
      </c>
      <c r="I18" s="18"/>
      <c r="J18" s="18"/>
      <c r="K18" s="18">
        <f>SUM(K2:K8)</f>
        <v>11654.75</v>
      </c>
      <c r="L18" s="14"/>
      <c r="M18" s="18">
        <f>SUM(M2:M10)</f>
        <v>69.94</v>
      </c>
      <c r="O18" s="79">
        <v>1.0900000000000001</v>
      </c>
      <c r="P18" s="79">
        <f t="shared" ref="P18:P37" si="1">O18*$Q$4</f>
        <v>22.8355</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22.626000000000001</v>
      </c>
    </row>
    <row r="20" spans="1:16" x14ac:dyDescent="0.25">
      <c r="O20" s="79">
        <v>1.07</v>
      </c>
      <c r="P20" s="79">
        <f t="shared" si="1"/>
        <v>22.416499999999999</v>
      </c>
    </row>
    <row r="21" spans="1:16" x14ac:dyDescent="0.25">
      <c r="O21" s="79">
        <v>1.06</v>
      </c>
      <c r="P21" s="79">
        <f t="shared" si="1"/>
        <v>22.207000000000001</v>
      </c>
    </row>
    <row r="22" spans="1:16" x14ac:dyDescent="0.25">
      <c r="O22" s="79">
        <v>1.05</v>
      </c>
      <c r="P22" s="79">
        <f t="shared" si="1"/>
        <v>21.997499999999999</v>
      </c>
    </row>
    <row r="23" spans="1:16" x14ac:dyDescent="0.25">
      <c r="O23" s="79">
        <v>1.04</v>
      </c>
      <c r="P23" s="79">
        <f t="shared" si="1"/>
        <v>21.788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21.578499999999998</v>
      </c>
    </row>
    <row r="25" spans="1:16" x14ac:dyDescent="0.25">
      <c r="B25" s="162">
        <v>43642</v>
      </c>
      <c r="C25" s="10">
        <v>400</v>
      </c>
      <c r="D25" s="39">
        <v>25.2577</v>
      </c>
      <c r="E25" s="39">
        <v>26.84</v>
      </c>
      <c r="F25" s="39">
        <f t="shared" ref="F25:F38" si="2">(E25-D25)*C25</f>
        <v>632.92000000000007</v>
      </c>
      <c r="G25" s="39">
        <f t="shared" ref="G25:G38" si="3">D25*C25</f>
        <v>10103.08</v>
      </c>
      <c r="H25" s="177">
        <f t="shared" ref="H25:H38" si="4">F25/G25</f>
        <v>6.2646242531980353E-2</v>
      </c>
      <c r="I25" s="39"/>
      <c r="J25" s="39">
        <f t="shared" ref="J25:J38" si="5">F25</f>
        <v>632.92000000000007</v>
      </c>
      <c r="K25" s="39"/>
      <c r="L25" s="39"/>
      <c r="O25" s="79">
        <v>1.02</v>
      </c>
      <c r="P25" s="79">
        <f t="shared" si="1"/>
        <v>21.369</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21.159499999999998</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20.95</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20.740500000000001</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20.530999999999999</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20.3215</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20.111999999999998</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19.9025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19.692999999999998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19.483499999999999</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19.274000000000001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19.064499999999999</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18.855</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c r="C39" s="10"/>
      <c r="D39" s="39"/>
      <c r="E39" s="39"/>
      <c r="F39" s="39"/>
      <c r="G39" s="39"/>
      <c r="H39" s="177"/>
      <c r="I39" s="39"/>
      <c r="J39" s="39"/>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9" priority="43">
      <formula>F54&gt;0</formula>
    </cfRule>
    <cfRule type="expression" dxfId="128" priority="44">
      <formula>F54&lt;0</formula>
    </cfRule>
  </conditionalFormatting>
  <conditionalFormatting sqref="Q7">
    <cfRule type="expression" dxfId="127" priority="41">
      <formula>Q7&gt;0</formula>
    </cfRule>
    <cfRule type="expression" dxfId="126" priority="42">
      <formula>Q7&lt;0</formula>
    </cfRule>
  </conditionalFormatting>
  <conditionalFormatting sqref="Q8">
    <cfRule type="expression" dxfId="125" priority="39">
      <formula>Q8&gt;0</formula>
    </cfRule>
    <cfRule type="expression" dxfId="124" priority="40">
      <formula>Q8&lt;0</formula>
    </cfRule>
  </conditionalFormatting>
  <conditionalFormatting sqref="F33:F36 F38:F53">
    <cfRule type="expression" dxfId="123" priority="37">
      <formula>F33&gt;0</formula>
    </cfRule>
    <cfRule type="expression" dxfId="122" priority="38">
      <formula>F33&lt;0</formula>
    </cfRule>
  </conditionalFormatting>
  <conditionalFormatting sqref="H33:H36 H38:H53">
    <cfRule type="expression" dxfId="121" priority="35">
      <formula>H33&gt;0</formula>
    </cfRule>
    <cfRule type="expression" dxfId="120" priority="36">
      <formula>H33&lt;0</formula>
    </cfRule>
  </conditionalFormatting>
  <conditionalFormatting sqref="Q10">
    <cfRule type="expression" dxfId="119" priority="33">
      <formula>Q10&gt;0</formula>
    </cfRule>
    <cfRule type="expression" dxfId="118" priority="34">
      <formula>Q10&lt;0</formula>
    </cfRule>
  </conditionalFormatting>
  <conditionalFormatting sqref="J25:J37">
    <cfRule type="expression" dxfId="117" priority="31">
      <formula>J25&gt;0</formula>
    </cfRule>
    <cfRule type="expression" dxfId="116" priority="32">
      <formula>J25&lt;0</formula>
    </cfRule>
  </conditionalFormatting>
  <conditionalFormatting sqref="K25:K38">
    <cfRule type="expression" dxfId="115" priority="29">
      <formula>K25&gt;0</formula>
    </cfRule>
    <cfRule type="expression" dxfId="114" priority="30">
      <formula>K25&lt;0</formula>
    </cfRule>
  </conditionalFormatting>
  <conditionalFormatting sqref="L25">
    <cfRule type="expression" dxfId="113" priority="27">
      <formula>L25&gt;0</formula>
    </cfRule>
    <cfRule type="expression" dxfId="112" priority="28">
      <formula>L25&lt;0</formula>
    </cfRule>
  </conditionalFormatting>
  <conditionalFormatting sqref="F89:F110">
    <cfRule type="expression" dxfId="111" priority="25">
      <formula>F89&gt;0</formula>
    </cfRule>
    <cfRule type="expression" dxfId="110" priority="26">
      <formula>F89&lt;0</formula>
    </cfRule>
  </conditionalFormatting>
  <conditionalFormatting sqref="H89:H110">
    <cfRule type="expression" dxfId="109" priority="23">
      <formula>H89&gt;0</formula>
    </cfRule>
    <cfRule type="expression" dxfId="108" priority="24">
      <formula>H89&lt;0</formula>
    </cfRule>
  </conditionalFormatting>
  <conditionalFormatting sqref="J89:J102">
    <cfRule type="expression" dxfId="107" priority="21">
      <formula>J89&gt;0</formula>
    </cfRule>
    <cfRule type="expression" dxfId="106" priority="22">
      <formula>J89&lt;0</formula>
    </cfRule>
  </conditionalFormatting>
  <conditionalFormatting sqref="K89:K102">
    <cfRule type="expression" dxfId="105" priority="19">
      <formula>K89&gt;0</formula>
    </cfRule>
    <cfRule type="expression" dxfId="104" priority="20">
      <formula>K89&lt;0</formula>
    </cfRule>
  </conditionalFormatting>
  <conditionalFormatting sqref="L89:L102">
    <cfRule type="expression" dxfId="103" priority="17">
      <formula>L89&gt;0</formula>
    </cfRule>
    <cfRule type="expression" dxfId="102" priority="18">
      <formula>L89&lt;0</formula>
    </cfRule>
  </conditionalFormatting>
  <conditionalFormatting sqref="F29:F32">
    <cfRule type="expression" dxfId="101" priority="15">
      <formula>F29&gt;0</formula>
    </cfRule>
    <cfRule type="expression" dxfId="100" priority="16">
      <formula>F29&lt;0</formula>
    </cfRule>
  </conditionalFormatting>
  <conditionalFormatting sqref="H29:H32">
    <cfRule type="expression" dxfId="99" priority="13">
      <formula>H29&gt;0</formula>
    </cfRule>
    <cfRule type="expression" dxfId="98" priority="14">
      <formula>H29&lt;0</formula>
    </cfRule>
  </conditionalFormatting>
  <conditionalFormatting sqref="F25:F28">
    <cfRule type="expression" dxfId="97" priority="11">
      <formula>F25&gt;0</formula>
    </cfRule>
    <cfRule type="expression" dxfId="96" priority="12">
      <formula>F25&lt;0</formula>
    </cfRule>
  </conditionalFormatting>
  <conditionalFormatting sqref="H25:H28">
    <cfRule type="expression" dxfId="95" priority="9">
      <formula>H25&gt;0</formula>
    </cfRule>
    <cfRule type="expression" dxfId="94" priority="10">
      <formula>H25&lt;0</formula>
    </cfRule>
  </conditionalFormatting>
  <conditionalFormatting sqref="F37">
    <cfRule type="expression" dxfId="93" priority="7">
      <formula>F37&gt;0</formula>
    </cfRule>
    <cfRule type="expression" dxfId="92" priority="8">
      <formula>F37&lt;0</formula>
    </cfRule>
  </conditionalFormatting>
  <conditionalFormatting sqref="H37">
    <cfRule type="expression" dxfId="91" priority="5">
      <formula>H37&gt;0</formula>
    </cfRule>
    <cfRule type="expression" dxfId="90" priority="6">
      <formula>H37&lt;0</formula>
    </cfRule>
  </conditionalFormatting>
  <conditionalFormatting sqref="J49">
    <cfRule type="expression" dxfId="89" priority="3">
      <formula>J49&gt;0</formula>
    </cfRule>
    <cfRule type="expression" dxfId="88" priority="4">
      <formula>J49&lt;0</formula>
    </cfRule>
  </conditionalFormatting>
  <conditionalFormatting sqref="J38:J48">
    <cfRule type="expression" dxfId="87" priority="1">
      <formula>J38&gt;0</formula>
    </cfRule>
    <cfRule type="expression" dxfId="86"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5" priority="5">
      <formula>F21&gt;0</formula>
    </cfRule>
    <cfRule type="expression" dxfId="84" priority="6">
      <formula>F21&lt;0</formula>
    </cfRule>
  </conditionalFormatting>
  <conditionalFormatting sqref="Q8">
    <cfRule type="expression" dxfId="83" priority="1">
      <formula>Q8&gt;0</formula>
    </cfRule>
    <cfRule type="expression" dxfId="82" priority="2">
      <formula>Q8&lt;0</formula>
    </cfRule>
  </conditionalFormatting>
  <conditionalFormatting sqref="Q7">
    <cfRule type="expression" dxfId="81" priority="3">
      <formula>Q7&gt;0</formula>
    </cfRule>
    <cfRule type="expression" dxfId="8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9" priority="59">
      <formula>F31&gt;0</formula>
    </cfRule>
    <cfRule type="expression" dxfId="78" priority="60">
      <formula>F31&lt;0</formula>
    </cfRule>
  </conditionalFormatting>
  <conditionalFormatting sqref="Q8">
    <cfRule type="expression" dxfId="77" priority="53">
      <formula>Q8&gt;0</formula>
    </cfRule>
    <cfRule type="expression" dxfId="76" priority="54">
      <formula>Q8&lt;0</formula>
    </cfRule>
  </conditionalFormatting>
  <conditionalFormatting sqref="Q7">
    <cfRule type="expression" dxfId="75" priority="55">
      <formula>Q7&gt;0</formula>
    </cfRule>
    <cfRule type="expression" dxfId="74" priority="56">
      <formula>Q7&lt;0</formula>
    </cfRule>
  </conditionalFormatting>
  <conditionalFormatting sqref="M101">
    <cfRule type="expression" dxfId="73" priority="51">
      <formula>M101&gt;0</formula>
    </cfRule>
    <cfRule type="expression" dxfId="72" priority="52">
      <formula>M101&lt;0</formula>
    </cfRule>
  </conditionalFormatting>
  <conditionalFormatting sqref="J45">
    <cfRule type="expression" dxfId="71" priority="49">
      <formula>J45&gt;0</formula>
    </cfRule>
    <cfRule type="expression" dxfId="70" priority="50">
      <formula>J45&lt;0</formula>
    </cfRule>
  </conditionalFormatting>
  <conditionalFormatting sqref="J46:J58 J59:K65 K69:K71 K66:K67">
    <cfRule type="expression" dxfId="69" priority="47">
      <formula>J46&gt;0</formula>
    </cfRule>
    <cfRule type="expression" dxfId="68" priority="48">
      <formula>J46&lt;0</formula>
    </cfRule>
  </conditionalFormatting>
  <conditionalFormatting sqref="Q10">
    <cfRule type="expression" dxfId="67" priority="45">
      <formula>Q10&gt;0</formula>
    </cfRule>
    <cfRule type="expression" dxfId="66" priority="46">
      <formula>Q10&lt;0</formula>
    </cfRule>
  </conditionalFormatting>
  <conditionalFormatting sqref="Q9">
    <cfRule type="expression" dxfId="65" priority="43">
      <formula>Q9&gt;0</formula>
    </cfRule>
    <cfRule type="expression" dxfId="64" priority="44">
      <formula>Q9&lt;0</formula>
    </cfRule>
  </conditionalFormatting>
  <conditionalFormatting sqref="F68 H68">
    <cfRule type="expression" dxfId="63" priority="41">
      <formula>F68&gt;0</formula>
    </cfRule>
    <cfRule type="expression" dxfId="62" priority="42">
      <formula>F68&lt;0</formula>
    </cfRule>
  </conditionalFormatting>
  <conditionalFormatting sqref="K68">
    <cfRule type="expression" dxfId="61" priority="39">
      <formula>K68&gt;0</formula>
    </cfRule>
    <cfRule type="expression" dxfId="60" priority="40">
      <formula>K68&lt;0</formula>
    </cfRule>
  </conditionalFormatting>
  <conditionalFormatting sqref="F69 H69">
    <cfRule type="expression" dxfId="59" priority="37">
      <formula>F69&gt;0</formula>
    </cfRule>
    <cfRule type="expression" dxfId="58" priority="38">
      <formula>F69&lt;0</formula>
    </cfRule>
  </conditionalFormatting>
  <conditionalFormatting sqref="F70:F72 H70:H72">
    <cfRule type="expression" dxfId="57" priority="33">
      <formula>F70&gt;0</formula>
    </cfRule>
    <cfRule type="expression" dxfId="56" priority="34">
      <formula>F70&lt;0</formula>
    </cfRule>
  </conditionalFormatting>
  <conditionalFormatting sqref="L59:L63">
    <cfRule type="expression" dxfId="55" priority="29">
      <formula>L59&gt;0</formula>
    </cfRule>
    <cfRule type="expression" dxfId="54" priority="30">
      <formula>L59&lt;0</formula>
    </cfRule>
  </conditionalFormatting>
  <conditionalFormatting sqref="F73:F75 H73:H75">
    <cfRule type="expression" dxfId="53" priority="25">
      <formula>F73&gt;0</formula>
    </cfRule>
    <cfRule type="expression" dxfId="52" priority="26">
      <formula>F73&lt;0</formula>
    </cfRule>
  </conditionalFormatting>
  <conditionalFormatting sqref="K72:K73">
    <cfRule type="expression" dxfId="51" priority="23">
      <formula>K72&gt;0</formula>
    </cfRule>
    <cfRule type="expression" dxfId="50" priority="24">
      <formula>K72&lt;0</formula>
    </cfRule>
  </conditionalFormatting>
  <conditionalFormatting sqref="K77">
    <cfRule type="expression" dxfId="49" priority="19">
      <formula>K77&gt;0</formula>
    </cfRule>
    <cfRule type="expression" dxfId="48" priority="20">
      <formula>K77&lt;0</formula>
    </cfRule>
  </conditionalFormatting>
  <conditionalFormatting sqref="K80 F79:F83 H79:H83">
    <cfRule type="expression" dxfId="47" priority="17">
      <formula>F79&gt;0</formula>
    </cfRule>
    <cfRule type="expression" dxfId="46" priority="18">
      <formula>F79&lt;0</formula>
    </cfRule>
  </conditionalFormatting>
  <conditionalFormatting sqref="K84 F84:F87 H84:H87">
    <cfRule type="expression" dxfId="45" priority="13">
      <formula>F84&gt;0</formula>
    </cfRule>
    <cfRule type="expression" dxfId="44" priority="14">
      <formula>F84&lt;0</formula>
    </cfRule>
  </conditionalFormatting>
  <conditionalFormatting sqref="K88 F88:F90 H88:H90">
    <cfRule type="expression" dxfId="43" priority="9">
      <formula>F88&gt;0</formula>
    </cfRule>
    <cfRule type="expression" dxfId="42" priority="10">
      <formula>F88&lt;0</formula>
    </cfRule>
  </conditionalFormatting>
  <conditionalFormatting sqref="J96 H96:H97 F96:F97">
    <cfRule type="expression" dxfId="41" priority="7">
      <formula>F96&gt;0</formula>
    </cfRule>
    <cfRule type="expression" dxfId="40" priority="8">
      <formula>F96&lt;0</formula>
    </cfRule>
  </conditionalFormatting>
  <conditionalFormatting sqref="H95 F95">
    <cfRule type="expression" dxfId="39" priority="5">
      <formula>F95&gt;0</formula>
    </cfRule>
    <cfRule type="expression" dxfId="38" priority="6">
      <formula>F95&lt;0</formula>
    </cfRule>
  </conditionalFormatting>
  <conditionalFormatting sqref="H92:H94 F92:F94">
    <cfRule type="expression" dxfId="37" priority="3">
      <formula>F92&gt;0</formula>
    </cfRule>
    <cfRule type="expression" dxfId="36" priority="4">
      <formula>F92&lt;0</formula>
    </cfRule>
  </conditionalFormatting>
  <conditionalFormatting sqref="J95">
    <cfRule type="expression" dxfId="35" priority="1">
      <formula>J95&gt;0</formula>
    </cfRule>
    <cfRule type="expression" dxfId="3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3" priority="7">
      <formula>F22&gt;0</formula>
    </cfRule>
    <cfRule type="expression" dxfId="32" priority="8">
      <formula>F22&lt;0</formula>
    </cfRule>
  </conditionalFormatting>
  <conditionalFormatting sqref="H22:H26">
    <cfRule type="expression" dxfId="31" priority="5">
      <formula>H22&gt;0</formula>
    </cfRule>
    <cfRule type="expression" dxfId="30" priority="6">
      <formula>H22&lt;0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5" priority="17">
      <formula>F21&gt;0</formula>
    </cfRule>
    <cfRule type="expression" dxfId="24" priority="18">
      <formula>F21&lt;0</formula>
    </cfRule>
  </conditionalFormatting>
  <conditionalFormatting sqref="H26 H31:H41 H21">
    <cfRule type="expression" dxfId="23" priority="15">
      <formula>H21&gt;0</formula>
    </cfRule>
    <cfRule type="expression" dxfId="22" priority="16">
      <formula>H21&lt;0</formula>
    </cfRule>
  </conditionalFormatting>
  <conditionalFormatting sqref="Q7">
    <cfRule type="expression" dxfId="21" priority="9">
      <formula>Q7&gt;0</formula>
    </cfRule>
    <cfRule type="expression" dxfId="20" priority="10">
      <formula>Q7&lt;0</formula>
    </cfRule>
  </conditionalFormatting>
  <conditionalFormatting sqref="Q8">
    <cfRule type="expression" dxfId="19" priority="7">
      <formula>Q8&gt;0</formula>
    </cfRule>
    <cfRule type="expression" dxfId="18" priority="8">
      <formula>Q8&lt;0</formula>
    </cfRule>
  </conditionalFormatting>
  <conditionalFormatting sqref="F27:F30 F22:F25">
    <cfRule type="expression" dxfId="17" priority="5">
      <formula>F22&gt;0</formula>
    </cfRule>
    <cfRule type="expression" dxfId="16" priority="6">
      <formula>F22&lt;0</formula>
    </cfRule>
  </conditionalFormatting>
  <conditionalFormatting sqref="H27:H30 H22:H25">
    <cfRule type="expression" dxfId="15" priority="3">
      <formula>H22&gt;0</formula>
    </cfRule>
    <cfRule type="expression" dxfId="14" priority="4">
      <formula>H22&lt;0</formula>
    </cfRule>
  </conditionalFormatting>
  <conditionalFormatting sqref="M43">
    <cfRule type="expression" dxfId="13" priority="1">
      <formula>M43&gt;0</formula>
    </cfRule>
    <cfRule type="expression" dxfId="1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1" priority="7">
      <formula>F21&gt;0</formula>
    </cfRule>
    <cfRule type="expression" dxfId="10" priority="8">
      <formula>F21&lt;0</formula>
    </cfRule>
  </conditionalFormatting>
  <conditionalFormatting sqref="H21:H32">
    <cfRule type="expression" dxfId="9" priority="5">
      <formula>H21&gt;0</formula>
    </cfRule>
    <cfRule type="expression" dxfId="8" priority="6">
      <formula>H21&lt;0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2019-10-03T01:00:17Z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