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VGK" sheetId="59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VGK!$W$1:$AC$70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" i="25" l="1"/>
  <c r="G51" i="25"/>
  <c r="H51" i="25"/>
  <c r="N53" i="35"/>
  <c r="N55" i="35"/>
  <c r="N50" i="35"/>
  <c r="N51" i="35"/>
  <c r="N33" i="35"/>
  <c r="N14" i="35"/>
  <c r="N57" i="35"/>
  <c r="N6" i="35"/>
  <c r="N9" i="35"/>
  <c r="N29" i="35"/>
  <c r="N49" i="35"/>
  <c r="N28" i="35"/>
  <c r="N25" i="35"/>
  <c r="N52" i="35"/>
  <c r="N21" i="35"/>
  <c r="N44" i="35"/>
  <c r="N20" i="35"/>
  <c r="N39" i="35"/>
  <c r="N45" i="35"/>
  <c r="N11" i="35"/>
  <c r="N10" i="35"/>
  <c r="N38" i="35"/>
  <c r="N17" i="35"/>
  <c r="N15" i="35"/>
  <c r="N27" i="35"/>
  <c r="N48" i="35"/>
  <c r="N47" i="35"/>
  <c r="N42" i="35"/>
  <c r="N54" i="35"/>
  <c r="N34" i="35"/>
  <c r="N35" i="35"/>
  <c r="N36" i="35"/>
  <c r="N5" i="35"/>
  <c r="N56" i="35"/>
  <c r="N16" i="35"/>
  <c r="N43" i="35"/>
  <c r="N30" i="35"/>
  <c r="N3" i="35"/>
  <c r="N37" i="35"/>
  <c r="N31" i="35"/>
  <c r="N4" i="35"/>
  <c r="N2" i="35"/>
  <c r="N13" i="35"/>
  <c r="N19" i="35"/>
  <c r="N24" i="35"/>
  <c r="N26" i="35"/>
  <c r="N40" i="35"/>
  <c r="N7" i="35"/>
  <c r="N32" i="35"/>
  <c r="N46" i="35"/>
  <c r="N12" i="35"/>
  <c r="N22" i="35"/>
  <c r="N18" i="35"/>
  <c r="N8" i="35"/>
  <c r="N41" i="35"/>
  <c r="N23" i="35"/>
  <c r="D388" i="38"/>
  <c r="E388" i="38"/>
  <c r="G388" i="38"/>
  <c r="H388" i="38"/>
  <c r="K388" i="38"/>
  <c r="L388" i="38" s="1"/>
  <c r="M388" i="38"/>
  <c r="N388" i="38" s="1"/>
  <c r="R388" i="38"/>
  <c r="T388" i="38"/>
  <c r="U388" i="38"/>
  <c r="F69" i="40"/>
  <c r="G69" i="40"/>
  <c r="H69" i="40"/>
  <c r="F41" i="57"/>
  <c r="G41" i="57"/>
  <c r="H41" i="57"/>
  <c r="F50" i="25"/>
  <c r="G50" i="25"/>
  <c r="H50" i="25"/>
  <c r="L382" i="38"/>
  <c r="L383" i="38"/>
  <c r="L384" i="38"/>
  <c r="L385" i="38"/>
  <c r="L386" i="38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N387" i="38"/>
  <c r="R387" i="38"/>
  <c r="U387" i="38"/>
  <c r="V388" i="38" l="1"/>
  <c r="O388" i="38"/>
  <c r="P388" i="38" s="1"/>
  <c r="W388" i="38"/>
  <c r="O387" i="38"/>
  <c r="V387" i="38"/>
  <c r="W387" i="38"/>
  <c r="Q10" i="41"/>
  <c r="M48" i="41"/>
  <c r="M74" i="41"/>
  <c r="K74" i="41"/>
  <c r="H74" i="41"/>
  <c r="F74" i="41"/>
  <c r="C74" i="41"/>
  <c r="M149" i="1"/>
  <c r="H149" i="1"/>
  <c r="C149" i="1"/>
  <c r="K148" i="1"/>
  <c r="K149" i="1" s="1"/>
  <c r="N149" i="1" s="1"/>
  <c r="O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E386" i="38" l="1"/>
  <c r="H386" i="38"/>
  <c r="K386" i="38"/>
  <c r="O386" i="38"/>
  <c r="M386" i="38"/>
  <c r="T386" i="38" s="1"/>
  <c r="N386" i="38"/>
  <c r="R386" i="38"/>
  <c r="U386" i="38"/>
  <c r="F51" i="17"/>
  <c r="G51" i="17"/>
  <c r="H51" i="17"/>
  <c r="F5" i="17"/>
  <c r="V386" i="38" l="1"/>
  <c r="W386" i="38" s="1"/>
  <c r="E385" i="38"/>
  <c r="H385" i="38"/>
  <c r="K385" i="38"/>
  <c r="O385" i="38"/>
  <c r="M385" i="38"/>
  <c r="T385" i="38" s="1"/>
  <c r="N385" i="38"/>
  <c r="R385" i="38"/>
  <c r="U385" i="38"/>
  <c r="F50" i="17"/>
  <c r="G50" i="17"/>
  <c r="H50" i="17"/>
  <c r="V385" i="38" l="1"/>
  <c r="W385" i="38" s="1"/>
  <c r="D384" i="38"/>
  <c r="E384" i="38"/>
  <c r="H384" i="38"/>
  <c r="K384" i="38"/>
  <c r="O384" i="38"/>
  <c r="M384" i="38"/>
  <c r="T384" i="38" s="1"/>
  <c r="N384" i="38"/>
  <c r="R384" i="38"/>
  <c r="U384" i="38"/>
  <c r="F68" i="40"/>
  <c r="G68" i="40"/>
  <c r="H68" i="40"/>
  <c r="F18" i="40"/>
  <c r="F43" i="70"/>
  <c r="G43" i="70"/>
  <c r="H43" i="70"/>
  <c r="F11" i="70"/>
  <c r="F18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O383" i="38"/>
  <c r="M383" i="38"/>
  <c r="T383" i="38" s="1"/>
  <c r="N383" i="38"/>
  <c r="R383" i="38"/>
  <c r="U383" i="38"/>
  <c r="V384" i="38" l="1"/>
  <c r="W384" i="38" s="1"/>
  <c r="V383" i="38"/>
  <c r="W383" i="38" s="1"/>
  <c r="L376" i="38"/>
  <c r="L377" i="38"/>
  <c r="L378" i="38"/>
  <c r="L379" i="38"/>
  <c r="L380" i="38"/>
  <c r="L381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U382" i="38" s="1"/>
  <c r="E382" i="38"/>
  <c r="H382" i="38"/>
  <c r="K382" i="38"/>
  <c r="V382" i="38" s="1"/>
  <c r="M382" i="38"/>
  <c r="T382" i="38" s="1"/>
  <c r="N382" i="38"/>
  <c r="R382" i="38"/>
  <c r="F251" i="7"/>
  <c r="H251" i="7"/>
  <c r="G251" i="7"/>
  <c r="F108" i="7"/>
  <c r="W382" i="38" l="1"/>
  <c r="O382" i="38"/>
  <c r="F33" i="61"/>
  <c r="G33" i="61"/>
  <c r="H33" i="61"/>
  <c r="K2" i="61"/>
  <c r="E381" i="38"/>
  <c r="H381" i="38"/>
  <c r="K381" i="38"/>
  <c r="M381" i="38"/>
  <c r="T381" i="38" s="1"/>
  <c r="N381" i="38"/>
  <c r="R381" i="38"/>
  <c r="F67" i="40"/>
  <c r="G67" i="40"/>
  <c r="H67" i="40"/>
  <c r="F17" i="40"/>
  <c r="F30" i="58"/>
  <c r="G30" i="58"/>
  <c r="H30" i="58"/>
  <c r="P386" i="38" l="1"/>
  <c r="P387" i="38"/>
  <c r="P385" i="38"/>
  <c r="P384" i="38"/>
  <c r="P383" i="38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P382" i="38" s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580" i="25"/>
  <c r="M580" i="25"/>
  <c r="C580" i="25"/>
  <c r="K580" i="25"/>
  <c r="H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90" i="72"/>
  <c r="F30" i="49"/>
  <c r="H63" i="66"/>
  <c r="M111" i="54"/>
  <c r="M94" i="52"/>
  <c r="M55" i="50"/>
  <c r="K19" i="60"/>
  <c r="C72" i="70"/>
  <c r="K73" i="61"/>
  <c r="H29" i="51"/>
  <c r="F67" i="60"/>
  <c r="C111" i="54"/>
  <c r="K120" i="57"/>
  <c r="K55" i="50"/>
  <c r="F19" i="41"/>
  <c r="H19" i="55"/>
  <c r="K63" i="66"/>
  <c r="F19" i="34"/>
  <c r="M100" i="34"/>
  <c r="F19" i="54"/>
  <c r="K75" i="41"/>
  <c r="M19" i="54"/>
  <c r="F19" i="73"/>
  <c r="F65" i="63"/>
  <c r="H103" i="58"/>
  <c r="K156" i="49"/>
  <c r="F100" i="34"/>
  <c r="M148" i="45"/>
  <c r="F32" i="25"/>
  <c r="M32" i="31"/>
  <c r="H19" i="59"/>
  <c r="C29" i="51"/>
  <c r="F63" i="66"/>
  <c r="C19" i="41"/>
  <c r="C19" i="62"/>
  <c r="C19" i="58"/>
  <c r="M156" i="49"/>
  <c r="M90" i="72"/>
  <c r="M65" i="71"/>
  <c r="C148" i="45"/>
  <c r="F72" i="59"/>
  <c r="M75" i="41"/>
  <c r="F103" i="58"/>
  <c r="K103" i="58"/>
  <c r="M30" i="49"/>
  <c r="K72" i="59"/>
  <c r="M19" i="62"/>
  <c r="M19" i="45"/>
  <c r="C19" i="50"/>
  <c r="K65" i="63"/>
  <c r="F73" i="61"/>
  <c r="H19" i="34"/>
  <c r="H75" i="41"/>
  <c r="C32" i="31"/>
  <c r="M65" i="63"/>
  <c r="M19" i="70"/>
  <c r="F19" i="68"/>
  <c r="F19" i="66"/>
  <c r="M103" i="58"/>
  <c r="F19" i="60"/>
  <c r="F19" i="61"/>
  <c r="F19" i="59"/>
  <c r="C75" i="41"/>
  <c r="H19" i="61"/>
  <c r="M73" i="61"/>
  <c r="H19" i="66"/>
  <c r="H73" i="61"/>
  <c r="C55" i="50"/>
  <c r="M19" i="69"/>
  <c r="H86" i="53"/>
  <c r="C94" i="52"/>
  <c r="M19" i="50"/>
  <c r="F55" i="50"/>
  <c r="C67" i="60"/>
  <c r="F94" i="52"/>
  <c r="K19" i="52"/>
  <c r="F19" i="63"/>
  <c r="C73" i="61"/>
  <c r="H19" i="58"/>
  <c r="H19" i="3"/>
  <c r="F29" i="51"/>
  <c r="C19" i="72"/>
  <c r="C19" i="66"/>
  <c r="F86" i="53"/>
  <c r="F19" i="55"/>
  <c r="C63" i="66"/>
  <c r="F119" i="7"/>
  <c r="K148" i="45"/>
  <c r="C32" i="25"/>
  <c r="F24" i="40"/>
  <c r="K19" i="59"/>
  <c r="H19" i="70"/>
  <c r="K19" i="70"/>
  <c r="M19" i="73"/>
  <c r="K94" i="52"/>
  <c r="F19" i="72"/>
  <c r="H19" i="53"/>
  <c r="F120" i="57"/>
  <c r="H65" i="63"/>
  <c r="F19" i="70"/>
  <c r="K24" i="40"/>
  <c r="F72" i="70"/>
  <c r="M29" i="51"/>
  <c r="C19" i="55"/>
  <c r="C156" i="49"/>
  <c r="F19" i="45"/>
  <c r="M19" i="59"/>
  <c r="K19" i="72"/>
  <c r="F65" i="71"/>
  <c r="F19" i="3"/>
  <c r="C19" i="3"/>
  <c r="H19" i="41"/>
  <c r="F75" i="41"/>
  <c r="K19" i="61"/>
  <c r="C19" i="69"/>
  <c r="H19" i="73"/>
  <c r="H19" i="57"/>
  <c r="C19" i="52"/>
  <c r="C19" i="53"/>
  <c r="M19" i="61"/>
  <c r="F19" i="50"/>
  <c r="F32" i="31"/>
  <c r="M19" i="71"/>
  <c r="F90" i="72"/>
  <c r="F19" i="62"/>
  <c r="K19" i="71"/>
  <c r="K72" i="70"/>
  <c r="K29" i="51"/>
  <c r="F19" i="71"/>
  <c r="H19" i="50"/>
  <c r="H19" i="69"/>
  <c r="M19" i="57"/>
  <c r="K19" i="75"/>
  <c r="C65" i="71"/>
  <c r="C19" i="68"/>
  <c r="K100" i="34"/>
  <c r="H19" i="62"/>
  <c r="H19" i="75"/>
  <c r="K19" i="50"/>
  <c r="M19" i="72"/>
  <c r="H100" i="34"/>
  <c r="M19" i="68"/>
  <c r="H19" i="72"/>
  <c r="M72" i="70"/>
  <c r="K111" i="54"/>
  <c r="H55" i="50"/>
  <c r="C119" i="7"/>
  <c r="H148" i="45"/>
  <c r="H32" i="31"/>
  <c r="M24" i="40"/>
  <c r="C19" i="59"/>
  <c r="K19" i="68"/>
  <c r="H32" i="25"/>
  <c r="C19" i="71"/>
  <c r="C19" i="54"/>
  <c r="H111" i="54"/>
  <c r="C86" i="53"/>
  <c r="C65" i="63"/>
  <c r="H19" i="54"/>
  <c r="M19" i="75"/>
  <c r="K32" i="31"/>
  <c r="H19" i="68"/>
  <c r="C19" i="60"/>
  <c r="M19" i="41"/>
  <c r="K19" i="41"/>
  <c r="M23" i="17"/>
  <c r="K86" i="53"/>
  <c r="C19" i="73"/>
  <c r="F19" i="58"/>
  <c r="C19" i="61"/>
  <c r="M19" i="63"/>
  <c r="M19" i="53"/>
  <c r="M63" i="66"/>
  <c r="M72" i="59"/>
  <c r="C100" i="34"/>
  <c r="K19" i="34"/>
  <c r="K67" i="60"/>
  <c r="F19" i="53"/>
  <c r="C30" i="49"/>
  <c r="K19" i="58"/>
  <c r="F148" i="45"/>
  <c r="M86" i="53"/>
  <c r="H65" i="71"/>
  <c r="M19" i="3"/>
  <c r="C19" i="75"/>
  <c r="H19" i="71"/>
  <c r="M19" i="34"/>
  <c r="F19" i="75"/>
  <c r="K30" i="49"/>
  <c r="C19" i="57"/>
  <c r="C19" i="34"/>
  <c r="K19" i="69"/>
  <c r="K19" i="55"/>
  <c r="K19" i="45"/>
  <c r="H156" i="49"/>
  <c r="K19" i="57"/>
  <c r="K19" i="73"/>
  <c r="M120" i="57"/>
  <c r="K19" i="53"/>
  <c r="H19" i="60"/>
  <c r="C19" i="63"/>
  <c r="F19" i="69"/>
  <c r="C90" i="72"/>
  <c r="H19" i="63"/>
  <c r="C120" i="57"/>
  <c r="F111" i="54"/>
  <c r="H94" i="52"/>
  <c r="M67" i="60"/>
  <c r="C19" i="70"/>
  <c r="C19" i="45"/>
  <c r="H24" i="40"/>
  <c r="C72" i="59"/>
  <c r="H72" i="59"/>
  <c r="K19" i="62"/>
  <c r="K19" i="66"/>
  <c r="M19" i="60"/>
  <c r="K32" i="25"/>
  <c r="H19" i="52"/>
  <c r="F19" i="57"/>
  <c r="K65" i="71"/>
  <c r="M32" i="25"/>
  <c r="F19" i="52"/>
  <c r="H30" i="49"/>
  <c r="M119" i="7"/>
  <c r="F156" i="49"/>
  <c r="M19" i="52"/>
  <c r="C103" i="58"/>
  <c r="C24" i="40"/>
  <c r="M19" i="58"/>
  <c r="K19" i="63"/>
  <c r="K19" i="54"/>
  <c r="H72" i="70"/>
  <c r="H90" i="72"/>
  <c r="M407" i="17"/>
  <c r="K19" i="3"/>
  <c r="M19" i="66"/>
  <c r="H19" i="45"/>
  <c r="H67" i="60"/>
  <c r="H120" i="57"/>
  <c r="M19" i="55"/>
  <c r="H23" i="17"/>
  <c r="F23" i="17"/>
  <c r="K23" i="17"/>
  <c r="C23" i="17"/>
  <c r="F407" i="17"/>
  <c r="K407" i="17"/>
  <c r="C407" i="17"/>
  <c r="H407" i="17"/>
  <c r="K119" i="7"/>
  <c r="H119" i="7"/>
  <c r="K85" i="64"/>
  <c r="C85" i="64"/>
  <c r="F19" i="64"/>
  <c r="F85" i="64"/>
  <c r="M85" i="64"/>
  <c r="K19" i="64"/>
  <c r="H19" i="64"/>
  <c r="H85" i="64"/>
  <c r="M19" i="64"/>
  <c r="C19" i="64"/>
  <c r="U381" i="38" l="1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O258" i="38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N218" i="1" s="1"/>
  <c r="O218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1" i="38" l="1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1" i="38" l="1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<sst xmlns="http://schemas.openxmlformats.org/spreadsheetml/2006/main" count="5605" uniqueCount="783">
  <si>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</si>
  <si>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</si>
  <si>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</si>
  <si>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</si>
  <si>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</si>
  <si>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</si>
  <si>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</si>
  <si>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</si>
  <si>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</si>
  <si>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</si>
  <si>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</si>
  <si>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</si>
  <si>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</si>
  <si>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</si>
  <si>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</si>
  <si>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</si>
  <si>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</si>
  <si>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</si>
  <si>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</si>
  <si>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</si>
  <si>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</si>
  <si>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</si>
  <si>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</si>
  <si>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</si>
  <si>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</si>
  <si>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</si>
  <si>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</si>
  <si>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</si>
  <si>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</si>
  <si>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</si>
  <si>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</si>
  <si>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</si>
  <si>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</si>
  <si>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</si>
  <si>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</si>
  <si>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</si>
  <si>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</si>
  <si>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</si>
  <si>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</si>
  <si>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</si>
  <si>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</si>
  <si>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</si>
  <si>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</si>
  <si>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</si>
  <si>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</si>
  <si>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</si>
  <si>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</si>
  <si>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</si>
  <si>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</si>
  <si>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</si>
  <si>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</si>
  <si>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</si>
  <si>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</si>
  <si>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</si>
  <si>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</si>
  <si>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</si>
  <si>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</si>
  <si>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</si>
  <si>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</si>
  <si>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</si>
  <si>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</si>
  <si>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</si>
  <si>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</si>
  <si>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</si>
  <si>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</si>
  <si>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</si>
  <si>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</si>
  <si>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</si>
  <si>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</si>
  <si>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</si>
  <si>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</si>
  <si>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</si>
  <si>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</si>
  <si>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</si>
  <si>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</si>
  <si>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</si>
  <si>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</si>
  <si>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</si>
  <si>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</si>
  <si>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</si>
  <si>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</si>
  <si>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</si>
  <si>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</si>
  <si>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</si>
  <si>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</si>
  <si>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</si>
  <si>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</si>
  <si>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</si>
  <si>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</si>
  <si>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</si>
  <si>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</si>
  <si>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</si>
  <si>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</si>
  <si>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</si>
  <si>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</si>
  <si>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</si>
  <si>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</si>
  <si>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</si>
  <si>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</si>
  <si>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</si>
  <si>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</si>
  <si>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</si>
  <si>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</si>
  <si>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</si>
  <si>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</si>
  <si>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</si>
  <si>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</si>
  <si>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</si>
  <si>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</si>
  <si>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</si>
  <si>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</si>
  <si>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</si>
  <si>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</si>
  <si>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</si>
  <si>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</si>
  <si>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</si>
  <si>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</si>
  <si>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</si>
  <si>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</si>
  <si>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</si>
  <si>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</si>
  <si>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</si>
  <si>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</si>
  <si>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</si>
  <si>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</si>
  <si>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</si>
  <si>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</si>
  <si>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</si>
  <si>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</si>
  <si>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</si>
  <si>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</si>
  <si>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</si>
  <si>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</si>
  <si>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</si>
  <si>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</si>
  <si>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</si>
  <si>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</si>
  <si>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</si>
  <si>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</si>
  <si>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</si>
  <si>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</si>
  <si>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</si>
  <si>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</si>
  <si>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</si>
  <si>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</si>
  <si>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</si>
  <si>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</si>
  <si>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</si>
  <si>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</si>
  <si>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</si>
  <si>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</si>
  <si>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</si>
  <si>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</si>
  <si>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</si>
  <si>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</si>
  <si>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</si>
  <si>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</si>
  <si>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</si>
  <si>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</si>
  <si>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</si>
  <si>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</si>
  <si>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</si>
  <si>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</si>
  <si>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</si>
  <si>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</si>
  <si>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</si>
  <si>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</si>
  <si>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</si>
  <si>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</si>
  <si>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</si>
  <si>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</si>
  <si>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</si>
  <si>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</si>
  <si>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</si>
  <si>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</si>
  <si>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</si>
  <si>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</si>
  <si>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</si>
  <si>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</si>
  <si>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</si>
  <si>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</si>
  <si>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</si>
  <si>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</si>
  <si>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</si>
  <si>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</si>
  <si>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</si>
  <si>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</si>
  <si>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</si>
  <si>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</si>
  <si>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</si>
  <si>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</si>
  <si>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</si>
  <si>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</si>
  <si>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</si>
  <si>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</si>
  <si>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</si>
  <si>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</si>
  <si>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</si>
  <si>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</si>
  <si>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</si>
  <si>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</si>
  <si>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</si>
  <si>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</si>
  <si>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</si>
  <si>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</si>
  <si>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</si>
  <si>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</si>
  <si>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</si>
  <si>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</si>
  <si>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</si>
  <si>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</si>
  <si>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</si>
  <si>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</si>
  <si>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</si>
  <si>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</si>
  <si>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</si>
  <si>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</si>
  <si>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</si>
  <si>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</si>
  <si>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</si>
  <si>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</si>
  <si>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</si>
  <si>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</si>
  <si>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</si>
  <si>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</si>
  <si>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</si>
  <si>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</si>
  <si>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</si>
  <si>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</si>
  <si>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</si>
  <si>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</si>
  <si>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</si>
  <si>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</si>
  <si>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</si>
  <si>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</si>
  <si>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</si>
  <si>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</si>
  <si>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</si>
  <si>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</si>
  <si>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</si>
  <si>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</si>
  <si>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</si>
  <si>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</si>
  <si>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</si>
  <si>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</si>
  <si>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</si>
  <si>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</si>
  <si>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</si>
  <si>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</si>
  <si>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</si>
  <si>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</si>
  <si>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</si>
  <si>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</si>
  <si>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</si>
  <si>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</si>
  <si>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</si>
  <si>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</si>
  <si>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</si>
  <si>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</si>
  <si>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</si>
  <si>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</si>
  <si>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</si>
  <si>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</si>
  <si>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</si>
  <si>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</si>
  <si>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</si>
  <si>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</si>
  <si>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</si>
  <si>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</si>
  <si>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</si>
  <si>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</si>
  <si>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</si>
  <si>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</si>
  <si>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</si>
  <si>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</si>
  <si>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</si>
  <si>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</si>
  <si>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</si>
  <si>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</si>
  <si>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</si>
  <si>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</si>
  <si>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</si>
  <si>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</si>
  <si>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</si>
  <si>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</si>
  <si>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</si>
  <si>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</si>
  <si>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</si>
  <si>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</si>
  <si>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</si>
  <si>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</si>
  <si>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</si>
  <si>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</si>
  <si>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</si>
  <si>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</si>
  <si>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</si>
  <si>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</si>
  <si>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</si>
  <si>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</si>
  <si>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</si>
  <si>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</si>
  <si>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</si>
  <si>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</si>
  <si>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</si>
  <si>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</si>
  <si>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</si>
  <si>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</si>
  <si>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</si>
  <si>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</si>
  <si>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</si>
  <si>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</si>
  <si>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</si>
  <si>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</si>
  <si>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</si>
  <si>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</si>
  <si>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</si>
  <si>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</si>
  <si>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</si>
  <si>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</si>
  <si>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</si>
  <si>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</si>
  <si>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</si>
  <si>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</si>
  <si>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</si>
  <si>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</si>
  <si>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</si>
  <si>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</si>
  <si>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</si>
  <si>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</si>
  <si>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</si>
  <si>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</si>
  <si>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</si>
  <si>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</si>
  <si>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</si>
  <si>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</si>
  <si>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</si>
  <si>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</si>
  <si>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</si>
  <si>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</si>
  <si>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</si>
  <si>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0.226 Dividend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</si>
  <si>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</si>
  <si>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</si>
  <si>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</si>
  <si>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</si>
  <si>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</si>
  <si>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</si>
  <si>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</si>
  <si>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</si>
  <si>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</si>
  <si>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</si>
  <si>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</si>
  <si>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</si>
  <si>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</si>
  <si>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</si>
  <si>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</si>
  <si>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</si>
  <si>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</si>
  <si>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</si>
  <si>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</si>
  <si>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</si>
  <si>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</si>
  <si>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</si>
  <si>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</si>
  <si>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</si>
  <si>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</si>
  <si>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</si>
  <si>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</si>
  <si>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</si>
  <si>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</si>
  <si>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</si>
  <si>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</si>
  <si>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</si>
  <si>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</si>
  <si>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</si>
  <si>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</si>
  <si>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</si>
  <si>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</si>
  <si>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</si>
  <si>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</si>
  <si>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</si>
  <si>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</si>
  <si>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</si>
  <si>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</si>
  <si>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</si>
  <si>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</si>
  <si>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</si>
  <si>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</si>
  <si>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</si>
  <si>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</si>
  <si>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</si>
  <si>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</si>
  <si>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</si>
  <si>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</si>
  <si>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</si>
  <si>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</si>
  <si>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</si>
  <si>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</si>
  <si>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</si>
  <si>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</si>
  <si>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</si>
  <si>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</si>
  <si>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</si>
  <si>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</si>
  <si>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</si>
  <si>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</si>
  <si>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</si>
  <si>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</si>
  <si>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</si>
  <si>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</si>
  <si>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</si>
  <si>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</si>
  <si>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</si>
  <si>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</si>
  <si>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</si>
  <si>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</si>
  <si>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</si>
  <si>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</si>
  <si>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</si>
  <si>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</si>
  <si>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</si>
  <si>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</si>
  <si>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</si>
  <si>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</si>
  <si>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</si>
  <si>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</si>
  <si>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</si>
  <si>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</si>
  <si>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</si>
  <si>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</si>
  <si>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</si>
  <si>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</si>
  <si>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</si>
  <si>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</si>
  <si>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</si>
  <si>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</si>
  <si>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</si>
  <si>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</si>
  <si>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</si>
  <si>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</si>
  <si>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</si>
  <si>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</si>
  <si>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</si>
  <si>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</si>
  <si>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</si>
  <si>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</si>
  <si>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</si>
  <si>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</si>
  <si>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</si>
  <si>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</si>
  <si>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</si>
  <si>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</si>
  <si>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</si>
  <si>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</si>
  <si>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</si>
  <si>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</si>
  <si>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</si>
  <si>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</si>
  <si>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</si>
  <si>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</si>
  <si>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</si>
  <si>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</si>
  <si>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</si>
  <si>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</si>
  <si>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</si>
  <si>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</si>
  <si>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</si>
  <si>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</si>
  <si>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</si>
  <si>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</si>
  <si>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</si>
  <si>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</si>
  <si>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</si>
  <si>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</si>
  <si>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</si>
  <si>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</si>
  <si>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</si>
  <si>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</si>
  <si>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</si>
  <si>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</si>
  <si>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</si>
  <si>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</si>
  <si>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</si>
  <si>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</si>
  <si>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</si>
  <si>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</si>
  <si>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</si>
  <si>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</si>
  <si>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</si>
  <si>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</si>
  <si>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</si>
  <si>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</si>
  <si>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</si>
  <si>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</si>
  <si>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</si>
  <si>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</si>
  <si>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</si>
  <si>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</si>
  <si>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</si>
  <si>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</si>
  <si>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</si>
  <si>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</si>
  <si>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</si>
  <si>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</si>
  <si>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</si>
  <si>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</si>
  <si>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</si>
  <si>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</si>
  <si>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</si>
  <si>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</si>
  <si>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</si>
  <si>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</si>
  <si>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</si>
  <si>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</si>
  <si>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</si>
  <si>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</si>
  <si>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</si>
  <si>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</si>
  <si>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</si>
  <si>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</si>
  <si>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</si>
  <si>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</si>
  <si>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</si>
  <si>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</si>
  <si>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</si>
  <si>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</si>
  <si>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</si>
  <si>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</si>
  <si>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</si>
  <si>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</si>
  <si>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</si>
  <si>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</si>
  <si>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</si>
  <si>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</si>
  <si>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</si>
  <si>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</si>
  <si>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</si>
  <si>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</si>
  <si>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</si>
  <si>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</si>
  <si>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</si>
  <si>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</si>
  <si>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</si>
  <si>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</si>
  <si>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</si>
  <si>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</si>
  <si>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</si>
  <si>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</si>
  <si>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</si>
  <si>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</si>
  <si>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</si>
  <si>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</si>
  <si>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</si>
  <si>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</si>
  <si>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</si>
  <si>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</si>
  <si>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</si>
  <si>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</si>
  <si>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</si>
  <si>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</si>
  <si>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</si>
  <si>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</si>
  <si>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</si>
  <si>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</si>
  <si>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</si>
  <si>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</si>
  <si>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</si>
  <si>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</si>
  <si>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</si>
  <si>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28.29 - 39.22</t>
  </si>
  <si>
    <t>78.15 - 125.00</t>
  </si>
  <si>
    <t>31.90 - 58.16</t>
  </si>
  <si>
    <t>50.70 - 72.28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</si>
  <si>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</si>
  <si>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</si>
  <si>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</si>
  <si>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</si>
  <si>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</si>
  <si>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</si>
  <si>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</si>
  <si>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</si>
  <si>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</si>
  <si>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57.11 - 99.38</t>
  </si>
  <si>
    <t>0.36 (1.25%)</t>
  </si>
  <si>
    <t>64.36 - 83.09</t>
  </si>
  <si>
    <t>125.26 - 172.14</t>
  </si>
  <si>
    <t>19-Apr-17AXP Earnings announcement</t>
  </si>
  <si>
    <t>107.69 - 129.00</t>
  </si>
  <si>
    <t>49.01 - 62.64</t>
  </si>
  <si>
    <t>42.73 - 52.07</t>
  </si>
  <si>
    <t>0.277 Dividend</t>
  </si>
  <si>
    <t>52.77 - 84.14</t>
  </si>
  <si>
    <t>9-May-17DIS Earnings announcement</t>
  </si>
  <si>
    <t>58.59 - 72.95</t>
  </si>
  <si>
    <t>18-Apr-17UNH Earnings announcement</t>
  </si>
  <si>
    <t>SFM, WFM, publix, WMT</t>
  </si>
  <si>
    <t>Hynix, Samsung, Winbond, Macronix, Nanya</t>
  </si>
  <si>
    <t>62.10 - 124.85</t>
  </si>
  <si>
    <t>0.40 (0.76%)</t>
  </si>
  <si>
    <t>9.77 - 19.28</t>
  </si>
  <si>
    <t>0.60 (2.09%)</t>
  </si>
  <si>
    <t>9.35 - 29.87</t>
  </si>
  <si>
    <t>1.14 (1.67%)</t>
  </si>
  <si>
    <t>42.79 - 55.45</t>
  </si>
  <si>
    <t>1.56 (1.39%)</t>
  </si>
  <si>
    <t>1.92 - 5.75</t>
  </si>
  <si>
    <t>0.50 (0.75%)</t>
  </si>
  <si>
    <t>137.70 - 161.66</t>
  </si>
  <si>
    <t>0.60 (0.39%)</t>
  </si>
  <si>
    <t>2.64 (2.36%)</t>
  </si>
  <si>
    <t>274.00 x 200</t>
  </si>
  <si>
    <t>275.00 x 200</t>
  </si>
  <si>
    <t>25-Apr-17BIIB Earnings announcement</t>
  </si>
  <si>
    <t>272.50 - 276.71</t>
  </si>
  <si>
    <t>59.19B</t>
  </si>
  <si>
    <t>41.65 x 100</t>
  </si>
  <si>
    <t>41.80 x 100</t>
  </si>
  <si>
    <t>41.55 - 42.48</t>
  </si>
  <si>
    <t>22.34B</t>
  </si>
  <si>
    <t>69.15 - 70.57</t>
  </si>
  <si>
    <t>4.81B</t>
  </si>
  <si>
    <t>1.24 (1.82%)</t>
  </si>
  <si>
    <t>143.75 x 200</t>
  </si>
  <si>
    <t>143.78 x 200</t>
  </si>
  <si>
    <t>140.62 - 144.04</t>
  </si>
  <si>
    <t>89.47 - 144.04</t>
  </si>
  <si>
    <t>754.45B</t>
  </si>
  <si>
    <t>2.28 (1.62%)</t>
  </si>
  <si>
    <t>77.39 - 78.86</t>
  </si>
  <si>
    <t>70.88B</t>
  </si>
  <si>
    <t>1.28 (1.64%)</t>
  </si>
  <si>
    <t>68.23 - 68.85</t>
  </si>
  <si>
    <t>18.94B</t>
  </si>
  <si>
    <t>1.04 (1.50%)</t>
  </si>
  <si>
    <t>31.58 x 500</t>
  </si>
  <si>
    <t>34.53 x 200</t>
  </si>
  <si>
    <t>30.82 - 31.89</t>
  </si>
  <si>
    <t>4.53B</t>
  </si>
  <si>
    <t>32.12 x 200</t>
  </si>
  <si>
    <t>32.55 x 500</t>
  </si>
  <si>
    <t>31.75 - 32.58</t>
  </si>
  <si>
    <t>23.33 - 32.58</t>
  </si>
  <si>
    <t>59.58B</t>
  </si>
  <si>
    <t>0.36 (1.14%)</t>
  </si>
  <si>
    <t>52.46 - 54.54</t>
  </si>
  <si>
    <t>33.34B</t>
  </si>
  <si>
    <t>37.79 - 38.24</t>
  </si>
  <si>
    <t>18.07B</t>
  </si>
  <si>
    <t>55.93 - 56.37</t>
  </si>
  <si>
    <t>94.01B</t>
  </si>
  <si>
    <t>1.56 (2.79%)</t>
  </si>
  <si>
    <t>63.01 x 100</t>
  </si>
  <si>
    <t>63.59 x 100</t>
  </si>
  <si>
    <t>63.00 - 63.61</t>
  </si>
  <si>
    <t>10.95B</t>
  </si>
  <si>
    <t>78.28 - 78.95</t>
  </si>
  <si>
    <t>80.55B</t>
  </si>
  <si>
    <t>2.00 (2.55%)</t>
  </si>
  <si>
    <t>14.72 - 15.27</t>
  </si>
  <si>
    <t>12.90B</t>
  </si>
  <si>
    <t>0.20 (1.37%)</t>
  </si>
  <si>
    <t>28.85 - 29.17</t>
  </si>
  <si>
    <t>26.83B</t>
  </si>
  <si>
    <t>0.48 (1.65%)</t>
  </si>
  <si>
    <t>11.48 - 11.80</t>
  </si>
  <si>
    <t>46.30B</t>
  </si>
  <si>
    <t>0.60 (5.16%)</t>
  </si>
  <si>
    <t>124.78 - 125.78</t>
  </si>
  <si>
    <t>340.65B</t>
  </si>
  <si>
    <t>3.20 (2.55%)</t>
  </si>
  <si>
    <t>10.62 - 10.78</t>
  </si>
  <si>
    <t>3.88B</t>
  </si>
  <si>
    <t>93.57 - 96.49</t>
  </si>
  <si>
    <t>20.06B</t>
  </si>
  <si>
    <t>Jun 26 - Jun 30 (Est.)</t>
  </si>
  <si>
    <t>55.79 - 56.78</t>
  </si>
  <si>
    <t>93.68B</t>
  </si>
  <si>
    <t>0.72 (1.28%)</t>
  </si>
  <si>
    <t>28.65 - 29.37</t>
  </si>
  <si>
    <t>10.22B</t>
  </si>
  <si>
    <t>51.53 - 51.79</t>
  </si>
  <si>
    <t>28.70 x 900</t>
  </si>
  <si>
    <t>28.71 x 3300</t>
  </si>
  <si>
    <t>28.62 - 29.06</t>
  </si>
  <si>
    <t>31.63B</t>
  </si>
  <si>
    <t>50.14 - 51.08</t>
  </si>
  <si>
    <t>20.95B</t>
  </si>
  <si>
    <t>1.85 (3.64%)</t>
  </si>
  <si>
    <t>35.60 x 900</t>
  </si>
  <si>
    <t>35.64 x 400</t>
  </si>
  <si>
    <t>35.21 - 35.71</t>
  </si>
  <si>
    <t>168.32B</t>
  </si>
  <si>
    <t>1.09 (3.10%)</t>
  </si>
  <si>
    <t>45.83 - 47.58</t>
  </si>
  <si>
    <t>45.12 - 65.56</t>
  </si>
  <si>
    <t>15.02B</t>
  </si>
  <si>
    <t>1.00 (2.17%)</t>
  </si>
  <si>
    <t>110.78 - 114.38</t>
  </si>
  <si>
    <t>32.93B</t>
  </si>
  <si>
    <t>2.44 (2.20%)</t>
  </si>
  <si>
    <t>48.88 x 100</t>
  </si>
  <si>
    <t>52.30 x 100</t>
  </si>
  <si>
    <t>51.13 - 52.10</t>
  </si>
  <si>
    <t>11.66B</t>
  </si>
  <si>
    <t>233.14 - 235.81</t>
  </si>
  <si>
    <t>97.85 x 100</t>
  </si>
  <si>
    <t>98.20 x 300</t>
  </si>
  <si>
    <t>96.55 - 98.70</t>
  </si>
  <si>
    <t>18.11B</t>
  </si>
  <si>
    <t>1.12 (1.15%)</t>
  </si>
  <si>
    <t>72.74 - 74.10</t>
  </si>
  <si>
    <t>55.73 - 74.10</t>
  </si>
  <si>
    <t>57.28B</t>
  </si>
  <si>
    <t>55.24 - 56.25</t>
  </si>
  <si>
    <t>279.99B</t>
  </si>
  <si>
    <t>1.52 (2.72%)</t>
  </si>
  <si>
    <t>32.45 - 33.64</t>
  </si>
  <si>
    <t>6.06B</t>
  </si>
  <si>
    <t>22.82 - 23.58</t>
  </si>
  <si>
    <t>2.96B</t>
  </si>
  <si>
    <t>29.13 - 30.42</t>
  </si>
  <si>
    <t>7.05B</t>
  </si>
  <si>
    <t>1.20 (4.11%)</t>
  </si>
  <si>
    <t>53.18 - 53.68</t>
  </si>
  <si>
    <t>29.62B</t>
  </si>
  <si>
    <t>2.40 (4.52%)</t>
  </si>
  <si>
    <t>47.24 - 48.04</t>
  </si>
  <si>
    <t>23.01B</t>
  </si>
  <si>
    <t>0.76 (1.59%)</t>
  </si>
  <si>
    <t>37.68 - 38.49</t>
  </si>
  <si>
    <t>6.23B</t>
  </si>
  <si>
    <t>80.73 - 82.10</t>
  </si>
  <si>
    <t>29.90B</t>
  </si>
  <si>
    <t>1.36 (1.68%)</t>
  </si>
  <si>
    <t>220.95 x 400</t>
  </si>
  <si>
    <t>222.00 x 100</t>
  </si>
  <si>
    <t>218.35 - 221.78</t>
  </si>
  <si>
    <t>4.08 (1.86%)</t>
  </si>
  <si>
    <t>81.61 - 82.29</t>
  </si>
  <si>
    <t>25.93B</t>
  </si>
  <si>
    <t>1.80 (2.21%)</t>
  </si>
  <si>
    <t>45.76 - 46.80</t>
  </si>
  <si>
    <t>33.87B</t>
  </si>
  <si>
    <t>0.81 (1.76%)</t>
  </si>
  <si>
    <t>32.79 - 33.20</t>
  </si>
  <si>
    <t>33.59B</t>
  </si>
  <si>
    <t>1.36 (4.15%)</t>
  </si>
  <si>
    <t>112.02 - 113.24</t>
  </si>
  <si>
    <t>90.32 - 113.24</t>
  </si>
  <si>
    <t>178.76B</t>
  </si>
  <si>
    <t>1.97 x 3000</t>
  </si>
  <si>
    <t>1.98 x 5300</t>
  </si>
  <si>
    <t>1.96 - 2.04</t>
  </si>
  <si>
    <t>2.32B</t>
  </si>
  <si>
    <t>0.42 (20.10%)</t>
  </si>
  <si>
    <t>67.10 x 300</t>
  </si>
  <si>
    <t>67.23 x 100</t>
  </si>
  <si>
    <t>66.80 - 67.48</t>
  </si>
  <si>
    <t>87.70B</t>
  </si>
  <si>
    <t>2.08 (3.08%)</t>
  </si>
  <si>
    <t>64.70 x 1000</t>
  </si>
  <si>
    <t>68.40 x 100</t>
  </si>
  <si>
    <t>66.72 - 67.96</t>
  </si>
  <si>
    <t>4.16B</t>
  </si>
  <si>
    <t>Jun 27 - Jul 3 (Est.)</t>
  </si>
  <si>
    <t>58.61 - 59.22</t>
  </si>
  <si>
    <t>34.23B</t>
  </si>
  <si>
    <t>1.92 (3.25%)</t>
  </si>
  <si>
    <t>34.66 - 36.25</t>
  </si>
  <si>
    <t>53.27B</t>
  </si>
  <si>
    <t>1.52 (4.40%)</t>
  </si>
  <si>
    <t>153.54 - 155.38</t>
  </si>
  <si>
    <t>60.37B</t>
  </si>
  <si>
    <t>42.80 - 44.30</t>
  </si>
  <si>
    <t>3.41B</t>
  </si>
  <si>
    <t>1.04 (2.39%)</t>
  </si>
  <si>
    <t>111.32 - 113.15</t>
  </si>
  <si>
    <t>90.38B</t>
  </si>
  <si>
    <t>163.84 - 166.07</t>
  </si>
  <si>
    <t>157.28B</t>
  </si>
  <si>
    <t>2.50 (1.52%)</t>
  </si>
  <si>
    <t>68.18 - 71.09</t>
  </si>
  <si>
    <t>22.26B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</si>
</sst>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3"/>
      <tableStyleElement type="headerRow" dxfId="12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2152"/>
        <c:axId val="535912544"/>
      </c:scatterChart>
      <c:valAx>
        <c:axId val="5359121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12544"/>
        <c:crosses val="autoZero"/>
        <c:crossBetween val="midCat"/>
      </c:valAx>
      <c:valAx>
        <c:axId val="535912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3328"/>
        <c:axId val="671599704"/>
      </c:scatterChart>
      <c:valAx>
        <c:axId val="5359133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9704"/>
        <c:crosses val="autoZero"/>
        <c:crossBetween val="midCat"/>
      </c:valAx>
      <c:valAx>
        <c:axId val="6715997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1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0488"/>
        <c:axId val="671600880"/>
      </c:scatterChart>
      <c:valAx>
        <c:axId val="6716004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0880"/>
        <c:crosses val="autoZero"/>
        <c:crossBetween val="midCat"/>
      </c:valAx>
      <c:valAx>
        <c:axId val="6716008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0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232"/>
        <c:axId val="671603624"/>
      </c:scatterChart>
      <c:valAx>
        <c:axId val="6716032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624"/>
        <c:crosses val="autoZero"/>
        <c:crossBetween val="midCat"/>
      </c:valAx>
      <c:valAx>
        <c:axId val="6716036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4800"/>
        <c:axId val="671605192"/>
      </c:scatterChart>
      <c:valAx>
        <c:axId val="6716048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5192"/>
        <c:crosses val="autoZero"/>
        <c:crossBetween val="midCat"/>
      </c:valAx>
      <c:valAx>
        <c:axId val="67160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5976"/>
        <c:axId val="671606368"/>
      </c:scatterChart>
      <c:valAx>
        <c:axId val="6716059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6368"/>
        <c:crosses val="autoZero"/>
        <c:crossBetween val="midCat"/>
      </c:valAx>
      <c:valAx>
        <c:axId val="6716063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7152"/>
        <c:axId val="671607544"/>
      </c:scatterChart>
      <c:valAx>
        <c:axId val="6716071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7544"/>
        <c:crosses val="autoZero"/>
        <c:crossBetween val="midCat"/>
      </c:valAx>
      <c:valAx>
        <c:axId val="671607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71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275.23</c:v>
                </c:pt>
                <c:pt idx="1">
                  <c:v>274.82</c:v>
                </c:pt>
                <c:pt idx="2">
                  <c:v>275.41000000000003</c:v>
                </c:pt>
                <c:pt idx="3">
                  <c:v>277.87</c:v>
                </c:pt>
                <c:pt idx="4">
                  <c:v>275.79000000000002</c:v>
                </c:pt>
                <c:pt idx="5">
                  <c:v>274.8</c:v>
                </c:pt>
                <c:pt idx="6">
                  <c:v>276.08999999999997</c:v>
                </c:pt>
                <c:pt idx="7">
                  <c:v>278.95999999999998</c:v>
                </c:pt>
                <c:pt idx="8">
                  <c:v>292.64</c:v>
                </c:pt>
                <c:pt idx="9">
                  <c:v>292.47000000000003</c:v>
                </c:pt>
                <c:pt idx="10">
                  <c:v>292.95</c:v>
                </c:pt>
                <c:pt idx="11">
                  <c:v>292.24</c:v>
                </c:pt>
                <c:pt idx="12">
                  <c:v>293.06</c:v>
                </c:pt>
                <c:pt idx="13">
                  <c:v>294.08999999999997</c:v>
                </c:pt>
                <c:pt idx="14">
                  <c:v>291.10000000000002</c:v>
                </c:pt>
                <c:pt idx="15">
                  <c:v>295.66000000000003</c:v>
                </c:pt>
                <c:pt idx="16">
                  <c:v>297.85000000000002</c:v>
                </c:pt>
                <c:pt idx="17">
                  <c:v>293.58999999999997</c:v>
                </c:pt>
                <c:pt idx="18">
                  <c:v>293.26</c:v>
                </c:pt>
                <c:pt idx="19">
                  <c:v>288.60000000000002</c:v>
                </c:pt>
                <c:pt idx="20">
                  <c:v>291.13</c:v>
                </c:pt>
                <c:pt idx="21">
                  <c:v>285.13</c:v>
                </c:pt>
                <c:pt idx="22">
                  <c:v>284.75</c:v>
                </c:pt>
                <c:pt idx="23">
                  <c:v>287.63</c:v>
                </c:pt>
                <c:pt idx="24">
                  <c:v>286.89999999999998</c:v>
                </c:pt>
                <c:pt idx="25">
                  <c:v>288.94</c:v>
                </c:pt>
                <c:pt idx="26">
                  <c:v>290.13</c:v>
                </c:pt>
                <c:pt idx="27">
                  <c:v>292.64</c:v>
                </c:pt>
                <c:pt idx="28">
                  <c:v>285.14</c:v>
                </c:pt>
                <c:pt idx="29">
                  <c:v>278.91000000000003</c:v>
                </c:pt>
                <c:pt idx="30">
                  <c:v>274.76</c:v>
                </c:pt>
                <c:pt idx="31">
                  <c:v>270.44</c:v>
                </c:pt>
                <c:pt idx="32">
                  <c:v>268.74</c:v>
                </c:pt>
                <c:pt idx="33">
                  <c:v>266.11</c:v>
                </c:pt>
                <c:pt idx="34">
                  <c:v>264.91000000000003</c:v>
                </c:pt>
                <c:pt idx="35">
                  <c:v>264.67</c:v>
                </c:pt>
                <c:pt idx="36">
                  <c:v>264.23</c:v>
                </c:pt>
                <c:pt idx="37">
                  <c:v>281.69</c:v>
                </c:pt>
                <c:pt idx="38">
                  <c:v>277.24</c:v>
                </c:pt>
                <c:pt idx="39">
                  <c:v>276.06</c:v>
                </c:pt>
                <c:pt idx="40">
                  <c:v>278.20999999999998</c:v>
                </c:pt>
                <c:pt idx="41">
                  <c:v>278.89</c:v>
                </c:pt>
                <c:pt idx="42">
                  <c:v>273.24</c:v>
                </c:pt>
                <c:pt idx="43">
                  <c:v>273.82</c:v>
                </c:pt>
                <c:pt idx="44">
                  <c:v>276.02</c:v>
                </c:pt>
                <c:pt idx="45">
                  <c:v>280.66000000000003</c:v>
                </c:pt>
                <c:pt idx="46">
                  <c:v>280.35000000000002</c:v>
                </c:pt>
                <c:pt idx="47">
                  <c:v>283.61</c:v>
                </c:pt>
                <c:pt idx="48">
                  <c:v>283.01</c:v>
                </c:pt>
                <c:pt idx="49">
                  <c:v>284.75</c:v>
                </c:pt>
                <c:pt idx="50">
                  <c:v>287.77</c:v>
                </c:pt>
                <c:pt idx="51">
                  <c:v>287.11</c:v>
                </c:pt>
                <c:pt idx="52">
                  <c:v>297.79000000000002</c:v>
                </c:pt>
                <c:pt idx="53">
                  <c:v>299.02</c:v>
                </c:pt>
                <c:pt idx="54">
                  <c:v>295</c:v>
                </c:pt>
                <c:pt idx="55">
                  <c:v>293.57</c:v>
                </c:pt>
                <c:pt idx="56">
                  <c:v>294.05</c:v>
                </c:pt>
                <c:pt idx="57">
                  <c:v>291.70999999999998</c:v>
                </c:pt>
                <c:pt idx="58">
                  <c:v>283.58</c:v>
                </c:pt>
                <c:pt idx="59">
                  <c:v>287.02999999999997</c:v>
                </c:pt>
                <c:pt idx="60">
                  <c:v>289.25</c:v>
                </c:pt>
                <c:pt idx="61">
                  <c:v>291.12</c:v>
                </c:pt>
                <c:pt idx="62">
                  <c:v>287.52999999999997</c:v>
                </c:pt>
                <c:pt idx="63">
                  <c:v>283.07</c:v>
                </c:pt>
                <c:pt idx="64">
                  <c:v>283.11</c:v>
                </c:pt>
                <c:pt idx="65">
                  <c:v>285.58999999999997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04408"/>
        <c:axId val="671602840"/>
      </c:lineChart>
      <c:dateAx>
        <c:axId val="67160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2840"/>
        <c:crosses val="autoZero"/>
        <c:auto val="1"/>
        <c:lblOffset val="100"/>
        <c:baseTimeUnit val="days"/>
      </c:dateAx>
      <c:valAx>
        <c:axId val="6716028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41.71</c:v>
                </c:pt>
                <c:pt idx="1">
                  <c:v>40.96</c:v>
                </c:pt>
                <c:pt idx="2">
                  <c:v>41.61</c:v>
                </c:pt>
                <c:pt idx="3">
                  <c:v>41.7</c:v>
                </c:pt>
                <c:pt idx="4">
                  <c:v>41.67</c:v>
                </c:pt>
                <c:pt idx="5">
                  <c:v>42.17</c:v>
                </c:pt>
                <c:pt idx="6">
                  <c:v>42.03</c:v>
                </c:pt>
                <c:pt idx="7">
                  <c:v>42.49</c:v>
                </c:pt>
                <c:pt idx="8">
                  <c:v>42.83</c:v>
                </c:pt>
                <c:pt idx="9">
                  <c:v>42.77</c:v>
                </c:pt>
                <c:pt idx="10">
                  <c:v>42.98</c:v>
                </c:pt>
                <c:pt idx="11">
                  <c:v>43.4</c:v>
                </c:pt>
                <c:pt idx="12">
                  <c:v>43.23</c:v>
                </c:pt>
                <c:pt idx="13">
                  <c:v>43.47</c:v>
                </c:pt>
                <c:pt idx="14">
                  <c:v>43.33</c:v>
                </c:pt>
                <c:pt idx="15">
                  <c:v>44.04</c:v>
                </c:pt>
                <c:pt idx="16">
                  <c:v>45.18</c:v>
                </c:pt>
                <c:pt idx="17">
                  <c:v>45.28</c:v>
                </c:pt>
                <c:pt idx="18">
                  <c:v>44.87</c:v>
                </c:pt>
                <c:pt idx="19">
                  <c:v>41.85</c:v>
                </c:pt>
                <c:pt idx="20">
                  <c:v>42.44</c:v>
                </c:pt>
                <c:pt idx="21">
                  <c:v>42.16</c:v>
                </c:pt>
                <c:pt idx="22">
                  <c:v>42.33</c:v>
                </c:pt>
                <c:pt idx="23">
                  <c:v>42</c:v>
                </c:pt>
                <c:pt idx="24">
                  <c:v>42.3</c:v>
                </c:pt>
                <c:pt idx="25">
                  <c:v>42.05</c:v>
                </c:pt>
                <c:pt idx="26">
                  <c:v>42</c:v>
                </c:pt>
                <c:pt idx="27">
                  <c:v>42.44</c:v>
                </c:pt>
                <c:pt idx="28">
                  <c:v>40.75</c:v>
                </c:pt>
                <c:pt idx="29">
                  <c:v>39.78</c:v>
                </c:pt>
                <c:pt idx="30">
                  <c:v>39.31</c:v>
                </c:pt>
                <c:pt idx="31">
                  <c:v>39.299999999999997</c:v>
                </c:pt>
                <c:pt idx="32">
                  <c:v>39.19</c:v>
                </c:pt>
                <c:pt idx="33">
                  <c:v>39.39</c:v>
                </c:pt>
                <c:pt idx="34">
                  <c:v>39.979999999999997</c:v>
                </c:pt>
                <c:pt idx="35">
                  <c:v>39.21</c:v>
                </c:pt>
                <c:pt idx="36">
                  <c:v>39</c:v>
                </c:pt>
                <c:pt idx="37">
                  <c:v>38.659999999999997</c:v>
                </c:pt>
                <c:pt idx="38">
                  <c:v>38.049999999999997</c:v>
                </c:pt>
                <c:pt idx="39">
                  <c:v>36.340000000000003</c:v>
                </c:pt>
                <c:pt idx="40">
                  <c:v>36.659999999999997</c:v>
                </c:pt>
                <c:pt idx="41">
                  <c:v>36.1</c:v>
                </c:pt>
                <c:pt idx="42">
                  <c:v>36.479999999999997</c:v>
                </c:pt>
                <c:pt idx="43">
                  <c:v>35.81</c:v>
                </c:pt>
                <c:pt idx="44">
                  <c:v>36.03</c:v>
                </c:pt>
                <c:pt idx="45">
                  <c:v>37.07</c:v>
                </c:pt>
                <c:pt idx="46">
                  <c:v>36.950000000000003</c:v>
                </c:pt>
                <c:pt idx="47">
                  <c:v>37.19</c:v>
                </c:pt>
                <c:pt idx="48">
                  <c:v>37.07</c:v>
                </c:pt>
                <c:pt idx="49">
                  <c:v>36.729999999999997</c:v>
                </c:pt>
                <c:pt idx="50">
                  <c:v>36.770000000000003</c:v>
                </c:pt>
                <c:pt idx="51">
                  <c:v>37.28</c:v>
                </c:pt>
                <c:pt idx="52">
                  <c:v>38.950000000000003</c:v>
                </c:pt>
                <c:pt idx="53">
                  <c:v>38.950000000000003</c:v>
                </c:pt>
                <c:pt idx="54">
                  <c:v>38.5</c:v>
                </c:pt>
                <c:pt idx="55">
                  <c:v>39.159999999999997</c:v>
                </c:pt>
                <c:pt idx="56">
                  <c:v>39.630000000000003</c:v>
                </c:pt>
                <c:pt idx="57">
                  <c:v>39.11</c:v>
                </c:pt>
                <c:pt idx="58">
                  <c:v>38.15</c:v>
                </c:pt>
                <c:pt idx="59">
                  <c:v>37.380000000000003</c:v>
                </c:pt>
                <c:pt idx="60">
                  <c:v>37.21</c:v>
                </c:pt>
                <c:pt idx="61">
                  <c:v>37.58</c:v>
                </c:pt>
                <c:pt idx="62">
                  <c:v>37.5</c:v>
                </c:pt>
                <c:pt idx="63">
                  <c:v>37.31</c:v>
                </c:pt>
                <c:pt idx="64">
                  <c:v>37.520000000000003</c:v>
                </c:pt>
                <c:pt idx="65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09896"/>
        <c:axId val="671610288"/>
      </c:lineChart>
      <c:dateAx>
        <c:axId val="67160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10288"/>
        <c:crosses val="autoZero"/>
        <c:auto val="1"/>
        <c:lblOffset val="100"/>
        <c:baseTimeUnit val="days"/>
      </c:dateAx>
      <c:valAx>
        <c:axId val="6716102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69.66</c:v>
                </c:pt>
                <c:pt idx="1">
                  <c:v>68.27</c:v>
                </c:pt>
                <c:pt idx="2">
                  <c:v>68.239999999999995</c:v>
                </c:pt>
                <c:pt idx="3">
                  <c:v>67.489999999999995</c:v>
                </c:pt>
                <c:pt idx="4">
                  <c:v>66.510000000000005</c:v>
                </c:pt>
                <c:pt idx="5">
                  <c:v>67.5</c:v>
                </c:pt>
                <c:pt idx="6">
                  <c:v>68.25</c:v>
                </c:pt>
                <c:pt idx="7">
                  <c:v>68.86</c:v>
                </c:pt>
                <c:pt idx="8">
                  <c:v>68.36</c:v>
                </c:pt>
                <c:pt idx="9">
                  <c:v>67.83</c:v>
                </c:pt>
                <c:pt idx="10">
                  <c:v>68.680000000000007</c:v>
                </c:pt>
                <c:pt idx="11">
                  <c:v>69.81</c:v>
                </c:pt>
                <c:pt idx="12">
                  <c:v>70.02</c:v>
                </c:pt>
                <c:pt idx="13">
                  <c:v>64.400000000000006</c:v>
                </c:pt>
                <c:pt idx="14">
                  <c:v>63.25</c:v>
                </c:pt>
                <c:pt idx="15">
                  <c:v>65.599999999999994</c:v>
                </c:pt>
                <c:pt idx="16">
                  <c:v>64.58</c:v>
                </c:pt>
                <c:pt idx="17">
                  <c:v>65.959999999999994</c:v>
                </c:pt>
                <c:pt idx="18">
                  <c:v>64.88</c:v>
                </c:pt>
                <c:pt idx="19">
                  <c:v>63.59</c:v>
                </c:pt>
                <c:pt idx="20">
                  <c:v>72.88</c:v>
                </c:pt>
                <c:pt idx="21">
                  <c:v>73.8</c:v>
                </c:pt>
                <c:pt idx="22">
                  <c:v>72.38</c:v>
                </c:pt>
                <c:pt idx="23">
                  <c:v>73.61</c:v>
                </c:pt>
                <c:pt idx="24">
                  <c:v>74.489999999999995</c:v>
                </c:pt>
                <c:pt idx="25">
                  <c:v>73.91</c:v>
                </c:pt>
                <c:pt idx="26">
                  <c:v>73.48</c:v>
                </c:pt>
                <c:pt idx="27">
                  <c:v>75.45</c:v>
                </c:pt>
                <c:pt idx="28">
                  <c:v>74.62</c:v>
                </c:pt>
                <c:pt idx="29">
                  <c:v>73.099999999999994</c:v>
                </c:pt>
                <c:pt idx="30">
                  <c:v>72.89</c:v>
                </c:pt>
                <c:pt idx="31">
                  <c:v>73.62</c:v>
                </c:pt>
                <c:pt idx="32">
                  <c:v>72.45</c:v>
                </c:pt>
                <c:pt idx="33">
                  <c:v>71.95</c:v>
                </c:pt>
                <c:pt idx="34">
                  <c:v>74.06</c:v>
                </c:pt>
                <c:pt idx="35">
                  <c:v>76.3</c:v>
                </c:pt>
                <c:pt idx="36">
                  <c:v>76.12</c:v>
                </c:pt>
                <c:pt idx="37">
                  <c:v>77.010000000000005</c:v>
                </c:pt>
                <c:pt idx="38">
                  <c:v>77.67</c:v>
                </c:pt>
                <c:pt idx="39">
                  <c:v>79.16</c:v>
                </c:pt>
                <c:pt idx="40">
                  <c:v>79.989999999999995</c:v>
                </c:pt>
                <c:pt idx="41">
                  <c:v>81.95</c:v>
                </c:pt>
                <c:pt idx="42">
                  <c:v>82.98</c:v>
                </c:pt>
                <c:pt idx="44">
                  <c:v>82.73</c:v>
                </c:pt>
                <c:pt idx="45">
                  <c:v>80.91</c:v>
                </c:pt>
                <c:pt idx="46">
                  <c:v>80.72</c:v>
                </c:pt>
                <c:pt idx="47">
                  <c:v>80.77</c:v>
                </c:pt>
                <c:pt idx="48">
                  <c:v>82.03</c:v>
                </c:pt>
                <c:pt idx="49">
                  <c:v>81.150000000000006</c:v>
                </c:pt>
                <c:pt idx="50">
                  <c:v>80.78</c:v>
                </c:pt>
                <c:pt idx="51">
                  <c:v>84.36</c:v>
                </c:pt>
                <c:pt idx="52">
                  <c:v>84.7</c:v>
                </c:pt>
                <c:pt idx="53">
                  <c:v>87.46</c:v>
                </c:pt>
                <c:pt idx="54">
                  <c:v>86.12</c:v>
                </c:pt>
                <c:pt idx="55">
                  <c:v>88.22</c:v>
                </c:pt>
                <c:pt idx="56">
                  <c:v>87.97</c:v>
                </c:pt>
                <c:pt idx="57">
                  <c:v>95.63</c:v>
                </c:pt>
                <c:pt idx="58">
                  <c:v>94.94</c:v>
                </c:pt>
                <c:pt idx="59">
                  <c:v>94.26</c:v>
                </c:pt>
                <c:pt idx="60">
                  <c:v>93.95</c:v>
                </c:pt>
                <c:pt idx="61">
                  <c:v>93.7</c:v>
                </c:pt>
                <c:pt idx="62">
                  <c:v>93.71</c:v>
                </c:pt>
                <c:pt idx="63">
                  <c:v>93.21</c:v>
                </c:pt>
                <c:pt idx="64">
                  <c:v>93.4</c:v>
                </c:pt>
                <c:pt idx="65">
                  <c:v>94.76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12248"/>
        <c:axId val="671612640"/>
      </c:lineChart>
      <c:dateAx>
        <c:axId val="67161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12640"/>
        <c:crosses val="autoZero"/>
        <c:auto val="1"/>
        <c:lblOffset val="100"/>
        <c:baseTimeUnit val="days"/>
      </c:dateAx>
      <c:valAx>
        <c:axId val="671612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1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140.88</c:v>
                </c:pt>
                <c:pt idx="1">
                  <c:v>140.63999999999999</c:v>
                </c:pt>
                <c:pt idx="2">
                  <c:v>140.91999999999999</c:v>
                </c:pt>
                <c:pt idx="3">
                  <c:v>141.41999999999999</c:v>
                </c:pt>
                <c:pt idx="4">
                  <c:v>139.84</c:v>
                </c:pt>
                <c:pt idx="5">
                  <c:v>141.46</c:v>
                </c:pt>
                <c:pt idx="6">
                  <c:v>139.99</c:v>
                </c:pt>
                <c:pt idx="7">
                  <c:v>140.69</c:v>
                </c:pt>
                <c:pt idx="8">
                  <c:v>140.46</c:v>
                </c:pt>
                <c:pt idx="9">
                  <c:v>138.99</c:v>
                </c:pt>
                <c:pt idx="10">
                  <c:v>139.19999999999999</c:v>
                </c:pt>
                <c:pt idx="11">
                  <c:v>139.13999999999999</c:v>
                </c:pt>
                <c:pt idx="12">
                  <c:v>138.68</c:v>
                </c:pt>
                <c:pt idx="13">
                  <c:v>139</c:v>
                </c:pt>
                <c:pt idx="14">
                  <c:v>139.52000000000001</c:v>
                </c:pt>
                <c:pt idx="15">
                  <c:v>139.34</c:v>
                </c:pt>
                <c:pt idx="16">
                  <c:v>139.78</c:v>
                </c:pt>
                <c:pt idx="17">
                  <c:v>138.96</c:v>
                </c:pt>
                <c:pt idx="18">
                  <c:v>139.79</c:v>
                </c:pt>
                <c:pt idx="19">
                  <c:v>136.99</c:v>
                </c:pt>
                <c:pt idx="20">
                  <c:v>136.93</c:v>
                </c:pt>
                <c:pt idx="21">
                  <c:v>136.66</c:v>
                </c:pt>
                <c:pt idx="22">
                  <c:v>136.53</c:v>
                </c:pt>
                <c:pt idx="23">
                  <c:v>137.11000000000001</c:v>
                </c:pt>
                <c:pt idx="24">
                  <c:v>136.69999999999999</c:v>
                </c:pt>
                <c:pt idx="25">
                  <c:v>135.72</c:v>
                </c:pt>
                <c:pt idx="26">
                  <c:v>135.35</c:v>
                </c:pt>
                <c:pt idx="27">
                  <c:v>135.51</c:v>
                </c:pt>
                <c:pt idx="28">
                  <c:v>135.02000000000001</c:v>
                </c:pt>
                <c:pt idx="29">
                  <c:v>133.29</c:v>
                </c:pt>
                <c:pt idx="30">
                  <c:v>132.12</c:v>
                </c:pt>
                <c:pt idx="31">
                  <c:v>132.41999999999999</c:v>
                </c:pt>
                <c:pt idx="33">
                  <c:v>132.04</c:v>
                </c:pt>
                <c:pt idx="34">
                  <c:v>131.53</c:v>
                </c:pt>
                <c:pt idx="35">
                  <c:v>130.29</c:v>
                </c:pt>
                <c:pt idx="36">
                  <c:v>129.08000000000001</c:v>
                </c:pt>
                <c:pt idx="37">
                  <c:v>128.53</c:v>
                </c:pt>
                <c:pt idx="38">
                  <c:v>128.75</c:v>
                </c:pt>
                <c:pt idx="39">
                  <c:v>121.35</c:v>
                </c:pt>
                <c:pt idx="40">
                  <c:v>121.63</c:v>
                </c:pt>
                <c:pt idx="41">
                  <c:v>121.95</c:v>
                </c:pt>
                <c:pt idx="42">
                  <c:v>121.94</c:v>
                </c:pt>
                <c:pt idx="43">
                  <c:v>121.88</c:v>
                </c:pt>
                <c:pt idx="44">
                  <c:v>119.97</c:v>
                </c:pt>
                <c:pt idx="45">
                  <c:v>120.08</c:v>
                </c:pt>
                <c:pt idx="46">
                  <c:v>120</c:v>
                </c:pt>
                <c:pt idx="47">
                  <c:v>119.78</c:v>
                </c:pt>
                <c:pt idx="48">
                  <c:v>119.99</c:v>
                </c:pt>
                <c:pt idx="49">
                  <c:v>120</c:v>
                </c:pt>
                <c:pt idx="50">
                  <c:v>119.04</c:v>
                </c:pt>
                <c:pt idx="51">
                  <c:v>119.25</c:v>
                </c:pt>
                <c:pt idx="52">
                  <c:v>119.75</c:v>
                </c:pt>
                <c:pt idx="53">
                  <c:v>119.11</c:v>
                </c:pt>
                <c:pt idx="54">
                  <c:v>118.99</c:v>
                </c:pt>
                <c:pt idx="55">
                  <c:v>117.91</c:v>
                </c:pt>
                <c:pt idx="56">
                  <c:v>116.61</c:v>
                </c:pt>
                <c:pt idx="57">
                  <c:v>116.02</c:v>
                </c:pt>
                <c:pt idx="58">
                  <c:v>116.15</c:v>
                </c:pt>
                <c:pt idx="59">
                  <c:v>115.82</c:v>
                </c:pt>
                <c:pt idx="60">
                  <c:v>116.73</c:v>
                </c:pt>
                <c:pt idx="61">
                  <c:v>116.76</c:v>
                </c:pt>
                <c:pt idx="62">
                  <c:v>117.26</c:v>
                </c:pt>
                <c:pt idx="63">
                  <c:v>116.52</c:v>
                </c:pt>
                <c:pt idx="64">
                  <c:v>116.29</c:v>
                </c:pt>
                <c:pt idx="65">
                  <c:v>117.06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14600"/>
        <c:axId val="671614992"/>
      </c:lineChart>
      <c:dateAx>
        <c:axId val="67161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14992"/>
        <c:crosses val="autoZero"/>
        <c:auto val="1"/>
        <c:lblOffset val="100"/>
        <c:baseTimeUnit val="days"/>
      </c:dateAx>
      <c:valAx>
        <c:axId val="671614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1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77.599999999999994</c:v>
                </c:pt>
                <c:pt idx="1">
                  <c:v>78.2</c:v>
                </c:pt>
                <c:pt idx="2">
                  <c:v>77.84</c:v>
                </c:pt>
                <c:pt idx="3">
                  <c:v>77.67</c:v>
                </c:pt>
                <c:pt idx="4">
                  <c:v>77.53</c:v>
                </c:pt>
                <c:pt idx="5">
                  <c:v>78.849999999999994</c:v>
                </c:pt>
                <c:pt idx="6">
                  <c:v>79.25</c:v>
                </c:pt>
                <c:pt idx="7">
                  <c:v>79.77</c:v>
                </c:pt>
                <c:pt idx="8">
                  <c:v>79.23</c:v>
                </c:pt>
                <c:pt idx="9">
                  <c:v>79.69</c:v>
                </c:pt>
                <c:pt idx="10">
                  <c:v>79.209999999999994</c:v>
                </c:pt>
                <c:pt idx="11">
                  <c:v>79.38</c:v>
                </c:pt>
                <c:pt idx="12">
                  <c:v>79.3</c:v>
                </c:pt>
                <c:pt idx="13">
                  <c:v>79.040000000000006</c:v>
                </c:pt>
                <c:pt idx="14">
                  <c:v>79.58</c:v>
                </c:pt>
                <c:pt idx="15">
                  <c:v>79.5</c:v>
                </c:pt>
                <c:pt idx="16">
                  <c:v>79.88</c:v>
                </c:pt>
                <c:pt idx="17">
                  <c:v>80.099999999999994</c:v>
                </c:pt>
                <c:pt idx="18">
                  <c:v>81.92</c:v>
                </c:pt>
                <c:pt idx="19">
                  <c:v>80.06</c:v>
                </c:pt>
                <c:pt idx="20">
                  <c:v>80.17</c:v>
                </c:pt>
                <c:pt idx="21">
                  <c:v>79.760000000000005</c:v>
                </c:pt>
                <c:pt idx="22">
                  <c:v>80.05</c:v>
                </c:pt>
                <c:pt idx="23">
                  <c:v>79.86</c:v>
                </c:pt>
                <c:pt idx="24">
                  <c:v>79.97</c:v>
                </c:pt>
                <c:pt idx="25">
                  <c:v>79.709999999999994</c:v>
                </c:pt>
                <c:pt idx="26">
                  <c:v>79.510000000000005</c:v>
                </c:pt>
                <c:pt idx="27">
                  <c:v>79.599999999999994</c:v>
                </c:pt>
                <c:pt idx="28">
                  <c:v>79.41</c:v>
                </c:pt>
                <c:pt idx="29">
                  <c:v>78.91</c:v>
                </c:pt>
                <c:pt idx="30">
                  <c:v>78.48</c:v>
                </c:pt>
                <c:pt idx="31">
                  <c:v>78.180000000000007</c:v>
                </c:pt>
                <c:pt idx="32">
                  <c:v>77.8</c:v>
                </c:pt>
                <c:pt idx="33">
                  <c:v>77.72</c:v>
                </c:pt>
                <c:pt idx="34">
                  <c:v>77.819999999999993</c:v>
                </c:pt>
                <c:pt idx="35">
                  <c:v>78.040000000000006</c:v>
                </c:pt>
                <c:pt idx="36">
                  <c:v>76.510000000000005</c:v>
                </c:pt>
                <c:pt idx="37">
                  <c:v>76.760000000000005</c:v>
                </c:pt>
                <c:pt idx="38">
                  <c:v>76.38</c:v>
                </c:pt>
                <c:pt idx="39">
                  <c:v>77.28</c:v>
                </c:pt>
                <c:pt idx="40">
                  <c:v>76.849999999999994</c:v>
                </c:pt>
                <c:pt idx="41">
                  <c:v>76.930000000000007</c:v>
                </c:pt>
                <c:pt idx="42">
                  <c:v>76.89</c:v>
                </c:pt>
                <c:pt idx="43">
                  <c:v>77.430000000000007</c:v>
                </c:pt>
                <c:pt idx="44">
                  <c:v>75.97</c:v>
                </c:pt>
                <c:pt idx="45">
                  <c:v>76.2</c:v>
                </c:pt>
                <c:pt idx="46">
                  <c:v>76.69</c:v>
                </c:pt>
                <c:pt idx="47">
                  <c:v>77.489999999999995</c:v>
                </c:pt>
                <c:pt idx="48">
                  <c:v>76.599999999999994</c:v>
                </c:pt>
                <c:pt idx="49">
                  <c:v>76.62</c:v>
                </c:pt>
                <c:pt idx="50">
                  <c:v>76.88</c:v>
                </c:pt>
                <c:pt idx="51">
                  <c:v>76.91</c:v>
                </c:pt>
                <c:pt idx="52">
                  <c:v>76.650000000000006</c:v>
                </c:pt>
                <c:pt idx="53">
                  <c:v>75.86</c:v>
                </c:pt>
                <c:pt idx="54">
                  <c:v>75.47</c:v>
                </c:pt>
                <c:pt idx="55">
                  <c:v>75.319999999999993</c:v>
                </c:pt>
                <c:pt idx="56">
                  <c:v>76.260000000000005</c:v>
                </c:pt>
                <c:pt idx="58">
                  <c:v>75.349999999999994</c:v>
                </c:pt>
                <c:pt idx="59">
                  <c:v>74.08</c:v>
                </c:pt>
                <c:pt idx="60">
                  <c:v>73.92</c:v>
                </c:pt>
                <c:pt idx="61">
                  <c:v>74.37</c:v>
                </c:pt>
                <c:pt idx="62">
                  <c:v>74.98</c:v>
                </c:pt>
                <c:pt idx="63">
                  <c:v>74.97</c:v>
                </c:pt>
                <c:pt idx="64">
                  <c:v>74.58</c:v>
                </c:pt>
                <c:pt idx="65">
                  <c:v>75.319999999999993</c:v>
                </c:pt>
                <c:pt idx="66">
                  <c:v>75.06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36888"/>
        <c:axId val="673237280"/>
      </c:lineChart>
      <c:dateAx>
        <c:axId val="673236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37280"/>
        <c:crosses val="autoZero"/>
        <c:auto val="1"/>
        <c:lblOffset val="100"/>
        <c:baseTimeUnit val="days"/>
      </c:dateAx>
      <c:valAx>
        <c:axId val="6732372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3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68.97</c:v>
                </c:pt>
                <c:pt idx="1">
                  <c:v>69.48</c:v>
                </c:pt>
                <c:pt idx="2">
                  <c:v>68.900000000000006</c:v>
                </c:pt>
                <c:pt idx="3">
                  <c:v>70.680000000000007</c:v>
                </c:pt>
                <c:pt idx="4">
                  <c:v>70.010000000000005</c:v>
                </c:pt>
                <c:pt idx="5">
                  <c:v>71.599999999999994</c:v>
                </c:pt>
                <c:pt idx="6">
                  <c:v>72.33</c:v>
                </c:pt>
                <c:pt idx="7">
                  <c:v>73.2</c:v>
                </c:pt>
                <c:pt idx="8">
                  <c:v>72.81</c:v>
                </c:pt>
                <c:pt idx="9">
                  <c:v>72.819999999999993</c:v>
                </c:pt>
                <c:pt idx="10">
                  <c:v>72.59</c:v>
                </c:pt>
                <c:pt idx="11">
                  <c:v>72.89</c:v>
                </c:pt>
                <c:pt idx="12">
                  <c:v>73.63</c:v>
                </c:pt>
                <c:pt idx="13">
                  <c:v>72.53</c:v>
                </c:pt>
                <c:pt idx="14">
                  <c:v>71.36</c:v>
                </c:pt>
                <c:pt idx="15">
                  <c:v>72.42</c:v>
                </c:pt>
                <c:pt idx="16">
                  <c:v>73.12</c:v>
                </c:pt>
                <c:pt idx="17">
                  <c:v>74.069999999999993</c:v>
                </c:pt>
                <c:pt idx="18">
                  <c:v>73.349999999999994</c:v>
                </c:pt>
                <c:pt idx="19">
                  <c:v>73.02</c:v>
                </c:pt>
                <c:pt idx="20">
                  <c:v>76.790000000000006</c:v>
                </c:pt>
                <c:pt idx="21">
                  <c:v>77.349999999999994</c:v>
                </c:pt>
                <c:pt idx="22">
                  <c:v>75.92</c:v>
                </c:pt>
                <c:pt idx="23">
                  <c:v>77.38</c:v>
                </c:pt>
                <c:pt idx="24">
                  <c:v>77.86</c:v>
                </c:pt>
                <c:pt idx="25">
                  <c:v>77.67</c:v>
                </c:pt>
                <c:pt idx="26">
                  <c:v>76.02</c:v>
                </c:pt>
                <c:pt idx="27">
                  <c:v>77.38</c:v>
                </c:pt>
                <c:pt idx="28">
                  <c:v>77.14</c:v>
                </c:pt>
                <c:pt idx="29">
                  <c:v>76.02</c:v>
                </c:pt>
                <c:pt idx="30">
                  <c:v>76.790000000000006</c:v>
                </c:pt>
                <c:pt idx="31">
                  <c:v>77.709999999999994</c:v>
                </c:pt>
                <c:pt idx="32">
                  <c:v>75.069999999999993</c:v>
                </c:pt>
                <c:pt idx="33">
                  <c:v>72.8</c:v>
                </c:pt>
                <c:pt idx="34">
                  <c:v>72.260000000000005</c:v>
                </c:pt>
                <c:pt idx="35">
                  <c:v>73.14</c:v>
                </c:pt>
                <c:pt idx="36">
                  <c:v>73.5</c:v>
                </c:pt>
                <c:pt idx="37">
                  <c:v>73.39</c:v>
                </c:pt>
                <c:pt idx="38">
                  <c:v>73.819999999999993</c:v>
                </c:pt>
                <c:pt idx="39">
                  <c:v>72</c:v>
                </c:pt>
                <c:pt idx="40">
                  <c:v>70.31</c:v>
                </c:pt>
                <c:pt idx="41">
                  <c:v>71.69</c:v>
                </c:pt>
                <c:pt idx="42">
                  <c:v>71.959999999999994</c:v>
                </c:pt>
                <c:pt idx="43">
                  <c:v>71.75</c:v>
                </c:pt>
                <c:pt idx="44">
                  <c:v>70.459999999999994</c:v>
                </c:pt>
                <c:pt idx="45">
                  <c:v>71</c:v>
                </c:pt>
                <c:pt idx="46">
                  <c:v>71.010000000000005</c:v>
                </c:pt>
                <c:pt idx="47">
                  <c:v>72.44</c:v>
                </c:pt>
                <c:pt idx="48">
                  <c:v>74.33</c:v>
                </c:pt>
                <c:pt idx="49">
                  <c:v>73.09</c:v>
                </c:pt>
                <c:pt idx="50">
                  <c:v>73.59</c:v>
                </c:pt>
                <c:pt idx="51">
                  <c:v>73.42</c:v>
                </c:pt>
                <c:pt idx="52">
                  <c:v>74.25</c:v>
                </c:pt>
                <c:pt idx="53">
                  <c:v>73.73</c:v>
                </c:pt>
                <c:pt idx="54">
                  <c:v>73.349999999999994</c:v>
                </c:pt>
                <c:pt idx="55">
                  <c:v>74.52</c:v>
                </c:pt>
                <c:pt idx="56">
                  <c:v>76.040000000000006</c:v>
                </c:pt>
                <c:pt idx="57">
                  <c:v>74.19</c:v>
                </c:pt>
                <c:pt idx="58">
                  <c:v>74.069999999999993</c:v>
                </c:pt>
                <c:pt idx="59">
                  <c:v>74.13</c:v>
                </c:pt>
                <c:pt idx="60">
                  <c:v>74.02</c:v>
                </c:pt>
                <c:pt idx="61">
                  <c:v>74.53</c:v>
                </c:pt>
                <c:pt idx="62">
                  <c:v>74.14</c:v>
                </c:pt>
                <c:pt idx="63">
                  <c:v>74.36</c:v>
                </c:pt>
                <c:pt idx="64">
                  <c:v>77.430000000000007</c:v>
                </c:pt>
                <c:pt idx="65">
                  <c:v>77.27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39240"/>
        <c:axId val="673239632"/>
      </c:lineChart>
      <c:dateAx>
        <c:axId val="67323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39632"/>
        <c:crosses val="autoZero"/>
        <c:auto val="1"/>
        <c:lblOffset val="100"/>
        <c:baseTimeUnit val="days"/>
      </c:dateAx>
      <c:valAx>
        <c:axId val="673239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3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30.25</c:v>
                </c:pt>
                <c:pt idx="1">
                  <c:v>30.1</c:v>
                </c:pt>
                <c:pt idx="2">
                  <c:v>29.85</c:v>
                </c:pt>
                <c:pt idx="3">
                  <c:v>30.1</c:v>
                </c:pt>
                <c:pt idx="4">
                  <c:v>30.35</c:v>
                </c:pt>
                <c:pt idx="5">
                  <c:v>30.78</c:v>
                </c:pt>
                <c:pt idx="6">
                  <c:v>31.1</c:v>
                </c:pt>
                <c:pt idx="7">
                  <c:v>31.19</c:v>
                </c:pt>
                <c:pt idx="8">
                  <c:v>31.3</c:v>
                </c:pt>
                <c:pt idx="9">
                  <c:v>30.97</c:v>
                </c:pt>
                <c:pt idx="10">
                  <c:v>31.06</c:v>
                </c:pt>
                <c:pt idx="11">
                  <c:v>30.85</c:v>
                </c:pt>
                <c:pt idx="12">
                  <c:v>30.79</c:v>
                </c:pt>
                <c:pt idx="13">
                  <c:v>30.8</c:v>
                </c:pt>
                <c:pt idx="14">
                  <c:v>30.73</c:v>
                </c:pt>
                <c:pt idx="15">
                  <c:v>31.08</c:v>
                </c:pt>
                <c:pt idx="16">
                  <c:v>31.15</c:v>
                </c:pt>
                <c:pt idx="17">
                  <c:v>31.4</c:v>
                </c:pt>
                <c:pt idx="18">
                  <c:v>31.49</c:v>
                </c:pt>
                <c:pt idx="19">
                  <c:v>31.43</c:v>
                </c:pt>
                <c:pt idx="20">
                  <c:v>32.049999999999997</c:v>
                </c:pt>
                <c:pt idx="21">
                  <c:v>31.34</c:v>
                </c:pt>
                <c:pt idx="22">
                  <c:v>31.44</c:v>
                </c:pt>
                <c:pt idx="23">
                  <c:v>31.73</c:v>
                </c:pt>
                <c:pt idx="24">
                  <c:v>31.61</c:v>
                </c:pt>
                <c:pt idx="25">
                  <c:v>31.35</c:v>
                </c:pt>
                <c:pt idx="26">
                  <c:v>31.2</c:v>
                </c:pt>
                <c:pt idx="27">
                  <c:v>31.44</c:v>
                </c:pt>
                <c:pt idx="28">
                  <c:v>31.95</c:v>
                </c:pt>
                <c:pt idx="29">
                  <c:v>31.55</c:v>
                </c:pt>
                <c:pt idx="30">
                  <c:v>31.33</c:v>
                </c:pt>
                <c:pt idx="31">
                  <c:v>31.47</c:v>
                </c:pt>
                <c:pt idx="32">
                  <c:v>31.08</c:v>
                </c:pt>
                <c:pt idx="33">
                  <c:v>30.75</c:v>
                </c:pt>
                <c:pt idx="34">
                  <c:v>32.18</c:v>
                </c:pt>
                <c:pt idx="35">
                  <c:v>31.84</c:v>
                </c:pt>
                <c:pt idx="36">
                  <c:v>31.48</c:v>
                </c:pt>
                <c:pt idx="37">
                  <c:v>31.65</c:v>
                </c:pt>
                <c:pt idx="38">
                  <c:v>31.86</c:v>
                </c:pt>
                <c:pt idx="39">
                  <c:v>31</c:v>
                </c:pt>
                <c:pt idx="40">
                  <c:v>31.22</c:v>
                </c:pt>
                <c:pt idx="41">
                  <c:v>31.51</c:v>
                </c:pt>
                <c:pt idx="42">
                  <c:v>31.4</c:v>
                </c:pt>
                <c:pt idx="43">
                  <c:v>31.67</c:v>
                </c:pt>
                <c:pt idx="44">
                  <c:v>31.8</c:v>
                </c:pt>
                <c:pt idx="45">
                  <c:v>32.39</c:v>
                </c:pt>
                <c:pt idx="46">
                  <c:v>32.35</c:v>
                </c:pt>
                <c:pt idx="47">
                  <c:v>32.770000000000003</c:v>
                </c:pt>
                <c:pt idx="48">
                  <c:v>32.64</c:v>
                </c:pt>
                <c:pt idx="49">
                  <c:v>32.520000000000003</c:v>
                </c:pt>
                <c:pt idx="50">
                  <c:v>32.11</c:v>
                </c:pt>
                <c:pt idx="51">
                  <c:v>31.85</c:v>
                </c:pt>
                <c:pt idx="52">
                  <c:v>32.1</c:v>
                </c:pt>
                <c:pt idx="53">
                  <c:v>31.79</c:v>
                </c:pt>
                <c:pt idx="54">
                  <c:v>31.81</c:v>
                </c:pt>
                <c:pt idx="55">
                  <c:v>31.12</c:v>
                </c:pt>
                <c:pt idx="56">
                  <c:v>31.11</c:v>
                </c:pt>
                <c:pt idx="57">
                  <c:v>31.08</c:v>
                </c:pt>
                <c:pt idx="58">
                  <c:v>30.36</c:v>
                </c:pt>
                <c:pt idx="59">
                  <c:v>30.43</c:v>
                </c:pt>
                <c:pt idx="60">
                  <c:v>30.29</c:v>
                </c:pt>
                <c:pt idx="61">
                  <c:v>30.64</c:v>
                </c:pt>
                <c:pt idx="62">
                  <c:v>30.3</c:v>
                </c:pt>
                <c:pt idx="63">
                  <c:v>30.44</c:v>
                </c:pt>
                <c:pt idx="64">
                  <c:v>30.44</c:v>
                </c:pt>
                <c:pt idx="65">
                  <c:v>30.26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41592"/>
        <c:axId val="673241984"/>
      </c:lineChart>
      <c:dateAx>
        <c:axId val="67324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1984"/>
        <c:crosses val="autoZero"/>
        <c:auto val="1"/>
        <c:lblOffset val="100"/>
        <c:baseTimeUnit val="days"/>
      </c:dateAx>
      <c:valAx>
        <c:axId val="67324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42807</c:v>
                </c:pt>
                <c:pt idx="12">
                  <c:v>42804</c:v>
                </c:pt>
                <c:pt idx="13">
                  <c:v>42803</c:v>
                </c:pt>
                <c:pt idx="14">
                  <c:v>42802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31.9</c:v>
                </c:pt>
                <c:pt idx="1">
                  <c:v>31.52</c:v>
                </c:pt>
                <c:pt idx="2">
                  <c:v>31.33</c:v>
                </c:pt>
                <c:pt idx="3">
                  <c:v>30.97</c:v>
                </c:pt>
                <c:pt idx="4">
                  <c:v>30.56</c:v>
                </c:pt>
                <c:pt idx="5">
                  <c:v>30.63</c:v>
                </c:pt>
                <c:pt idx="6">
                  <c:v>30.82</c:v>
                </c:pt>
                <c:pt idx="7">
                  <c:v>30.76</c:v>
                </c:pt>
                <c:pt idx="8">
                  <c:v>30.74</c:v>
                </c:pt>
                <c:pt idx="9">
                  <c:v>30.52</c:v>
                </c:pt>
                <c:pt idx="10">
                  <c:v>30.5</c:v>
                </c:pt>
                <c:pt idx="12">
                  <c:v>30.55</c:v>
                </c:pt>
                <c:pt idx="13">
                  <c:v>30.7</c:v>
                </c:pt>
                <c:pt idx="14">
                  <c:v>30.35</c:v>
                </c:pt>
                <c:pt idx="15">
                  <c:v>30.52</c:v>
                </c:pt>
                <c:pt idx="16">
                  <c:v>30.69</c:v>
                </c:pt>
                <c:pt idx="17">
                  <c:v>30.46</c:v>
                </c:pt>
                <c:pt idx="18">
                  <c:v>30.2</c:v>
                </c:pt>
                <c:pt idx="19">
                  <c:v>30.41</c:v>
                </c:pt>
                <c:pt idx="20">
                  <c:v>29.92</c:v>
                </c:pt>
                <c:pt idx="21">
                  <c:v>30.43</c:v>
                </c:pt>
                <c:pt idx="22">
                  <c:v>30.61</c:v>
                </c:pt>
                <c:pt idx="23">
                  <c:v>30.34</c:v>
                </c:pt>
                <c:pt idx="24">
                  <c:v>30.47</c:v>
                </c:pt>
                <c:pt idx="25">
                  <c:v>30.55</c:v>
                </c:pt>
                <c:pt idx="26">
                  <c:v>30.35</c:v>
                </c:pt>
                <c:pt idx="27">
                  <c:v>30.51</c:v>
                </c:pt>
                <c:pt idx="28">
                  <c:v>30.7</c:v>
                </c:pt>
                <c:pt idx="29">
                  <c:v>30.3</c:v>
                </c:pt>
                <c:pt idx="30">
                  <c:v>29.72</c:v>
                </c:pt>
                <c:pt idx="31">
                  <c:v>29.91</c:v>
                </c:pt>
                <c:pt idx="32">
                  <c:v>30.12</c:v>
                </c:pt>
                <c:pt idx="33">
                  <c:v>30.21</c:v>
                </c:pt>
                <c:pt idx="34">
                  <c:v>30.48</c:v>
                </c:pt>
                <c:pt idx="35">
                  <c:v>31.06</c:v>
                </c:pt>
                <c:pt idx="36">
                  <c:v>31.4</c:v>
                </c:pt>
                <c:pt idx="37">
                  <c:v>31.46</c:v>
                </c:pt>
                <c:pt idx="38">
                  <c:v>31.62</c:v>
                </c:pt>
                <c:pt idx="39">
                  <c:v>31.38</c:v>
                </c:pt>
                <c:pt idx="40">
                  <c:v>31.37</c:v>
                </c:pt>
                <c:pt idx="41">
                  <c:v>31.29</c:v>
                </c:pt>
                <c:pt idx="42">
                  <c:v>31</c:v>
                </c:pt>
                <c:pt idx="43">
                  <c:v>30.3</c:v>
                </c:pt>
                <c:pt idx="44">
                  <c:v>30.28</c:v>
                </c:pt>
                <c:pt idx="45">
                  <c:v>30</c:v>
                </c:pt>
                <c:pt idx="46">
                  <c:v>30.05</c:v>
                </c:pt>
                <c:pt idx="47">
                  <c:v>29.8</c:v>
                </c:pt>
                <c:pt idx="48">
                  <c:v>30.27</c:v>
                </c:pt>
                <c:pt idx="49">
                  <c:v>29.93</c:v>
                </c:pt>
                <c:pt idx="50">
                  <c:v>30.03</c:v>
                </c:pt>
                <c:pt idx="51">
                  <c:v>29.81</c:v>
                </c:pt>
                <c:pt idx="52">
                  <c:v>30.08</c:v>
                </c:pt>
                <c:pt idx="53">
                  <c:v>29.67</c:v>
                </c:pt>
                <c:pt idx="54">
                  <c:v>29.47</c:v>
                </c:pt>
                <c:pt idx="55">
                  <c:v>29.52</c:v>
                </c:pt>
                <c:pt idx="56">
                  <c:v>29</c:v>
                </c:pt>
                <c:pt idx="57">
                  <c:v>29.02</c:v>
                </c:pt>
                <c:pt idx="58">
                  <c:v>28.72</c:v>
                </c:pt>
                <c:pt idx="59">
                  <c:v>28.04</c:v>
                </c:pt>
                <c:pt idx="60">
                  <c:v>28.28</c:v>
                </c:pt>
                <c:pt idx="61">
                  <c:v>28.45</c:v>
                </c:pt>
                <c:pt idx="62">
                  <c:v>28.54</c:v>
                </c:pt>
                <c:pt idx="63">
                  <c:v>28.38</c:v>
                </c:pt>
                <c:pt idx="64">
                  <c:v>28.43</c:v>
                </c:pt>
                <c:pt idx="65">
                  <c:v>28.45</c:v>
                </c:pt>
                <c:pt idx="66">
                  <c:v>28.18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43944"/>
        <c:axId val="673244336"/>
      </c:lineChart>
      <c:dateAx>
        <c:axId val="67324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4336"/>
        <c:crosses val="autoZero"/>
        <c:auto val="1"/>
        <c:lblOffset val="100"/>
        <c:baseTimeUnit val="days"/>
      </c:dateAx>
      <c:valAx>
        <c:axId val="673244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18.559999999999999</c:v>
                </c:pt>
                <c:pt idx="1">
                  <c:v>18.73</c:v>
                </c:pt>
                <c:pt idx="2">
                  <c:v>18.88</c:v>
                </c:pt>
                <c:pt idx="3">
                  <c:v>18.77</c:v>
                </c:pt>
                <c:pt idx="4">
                  <c:v>19.2</c:v>
                </c:pt>
                <c:pt idx="5">
                  <c:v>19.41</c:v>
                </c:pt>
                <c:pt idx="6">
                  <c:v>19.45</c:v>
                </c:pt>
                <c:pt idx="7">
                  <c:v>19.55</c:v>
                </c:pt>
                <c:pt idx="8">
                  <c:v>19.43</c:v>
                </c:pt>
                <c:pt idx="9">
                  <c:v>19.2</c:v>
                </c:pt>
                <c:pt idx="10">
                  <c:v>19.13</c:v>
                </c:pt>
                <c:pt idx="11">
                  <c:v>19.52</c:v>
                </c:pt>
                <c:pt idx="12">
                  <c:v>19.2</c:v>
                </c:pt>
                <c:pt idx="13">
                  <c:v>19.59</c:v>
                </c:pt>
                <c:pt idx="14">
                  <c:v>19.14</c:v>
                </c:pt>
                <c:pt idx="15">
                  <c:v>19.04</c:v>
                </c:pt>
                <c:pt idx="16">
                  <c:v>18.829999999999998</c:v>
                </c:pt>
                <c:pt idx="17">
                  <c:v>19.38</c:v>
                </c:pt>
                <c:pt idx="18">
                  <c:v>19.45</c:v>
                </c:pt>
                <c:pt idx="19">
                  <c:v>19.440000000000001</c:v>
                </c:pt>
                <c:pt idx="20">
                  <c:v>19.73</c:v>
                </c:pt>
                <c:pt idx="21">
                  <c:v>19.45</c:v>
                </c:pt>
                <c:pt idx="22">
                  <c:v>19.399999999999999</c:v>
                </c:pt>
                <c:pt idx="23">
                  <c:v>19.329999999999998</c:v>
                </c:pt>
                <c:pt idx="24">
                  <c:v>19.23</c:v>
                </c:pt>
                <c:pt idx="25">
                  <c:v>19.22</c:v>
                </c:pt>
                <c:pt idx="26">
                  <c:v>19.399999999999999</c:v>
                </c:pt>
                <c:pt idx="27">
                  <c:v>18.84</c:v>
                </c:pt>
                <c:pt idx="28">
                  <c:v>19.22</c:v>
                </c:pt>
                <c:pt idx="29">
                  <c:v>19.23</c:v>
                </c:pt>
                <c:pt idx="30">
                  <c:v>20.07</c:v>
                </c:pt>
                <c:pt idx="31">
                  <c:v>19.670000000000002</c:v>
                </c:pt>
                <c:pt idx="32">
                  <c:v>20.29</c:v>
                </c:pt>
                <c:pt idx="33">
                  <c:v>19.61</c:v>
                </c:pt>
                <c:pt idx="34">
                  <c:v>20</c:v>
                </c:pt>
                <c:pt idx="35">
                  <c:v>20.12</c:v>
                </c:pt>
                <c:pt idx="36">
                  <c:v>20.52</c:v>
                </c:pt>
                <c:pt idx="37">
                  <c:v>21.24</c:v>
                </c:pt>
                <c:pt idx="38">
                  <c:v>21.3</c:v>
                </c:pt>
                <c:pt idx="39">
                  <c:v>20.2</c:v>
                </c:pt>
                <c:pt idx="40">
                  <c:v>20.58</c:v>
                </c:pt>
                <c:pt idx="41">
                  <c:v>20.8</c:v>
                </c:pt>
                <c:pt idx="42">
                  <c:v>20.89</c:v>
                </c:pt>
                <c:pt idx="43">
                  <c:v>20.74</c:v>
                </c:pt>
                <c:pt idx="44">
                  <c:v>20.12</c:v>
                </c:pt>
                <c:pt idx="45">
                  <c:v>20.13</c:v>
                </c:pt>
                <c:pt idx="46">
                  <c:v>20.260000000000002</c:v>
                </c:pt>
                <c:pt idx="47">
                  <c:v>20.46</c:v>
                </c:pt>
                <c:pt idx="48">
                  <c:v>20.72</c:v>
                </c:pt>
                <c:pt idx="49">
                  <c:v>20.6</c:v>
                </c:pt>
                <c:pt idx="50">
                  <c:v>20.62</c:v>
                </c:pt>
                <c:pt idx="51">
                  <c:v>20.309999999999999</c:v>
                </c:pt>
                <c:pt idx="52">
                  <c:v>20.58</c:v>
                </c:pt>
                <c:pt idx="53">
                  <c:v>21</c:v>
                </c:pt>
                <c:pt idx="54">
                  <c:v>21</c:v>
                </c:pt>
                <c:pt idx="55">
                  <c:v>21.23</c:v>
                </c:pt>
                <c:pt idx="56">
                  <c:v>20.9</c:v>
                </c:pt>
                <c:pt idx="57">
                  <c:v>21.51</c:v>
                </c:pt>
                <c:pt idx="58">
                  <c:v>21.08</c:v>
                </c:pt>
                <c:pt idx="59">
                  <c:v>21.33</c:v>
                </c:pt>
                <c:pt idx="60">
                  <c:v>21.11</c:v>
                </c:pt>
                <c:pt idx="61">
                  <c:v>21.56</c:v>
                </c:pt>
                <c:pt idx="62">
                  <c:v>22.11</c:v>
                </c:pt>
                <c:pt idx="63">
                  <c:v>21.6</c:v>
                </c:pt>
                <c:pt idx="64">
                  <c:v>22.01</c:v>
                </c:pt>
                <c:pt idx="65">
                  <c:v>21.97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46296"/>
        <c:axId val="673246688"/>
      </c:lineChart>
      <c:dateAx>
        <c:axId val="67324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6688"/>
        <c:crosses val="autoZero"/>
        <c:auto val="1"/>
        <c:lblOffset val="100"/>
        <c:baseTimeUnit val="days"/>
      </c:dateAx>
      <c:valAx>
        <c:axId val="673246688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52.88</c:v>
                </c:pt>
                <c:pt idx="1">
                  <c:v>52.61</c:v>
                </c:pt>
                <c:pt idx="2">
                  <c:v>52.37</c:v>
                </c:pt>
                <c:pt idx="3">
                  <c:v>52.46</c:v>
                </c:pt>
                <c:pt idx="4">
                  <c:v>51.88</c:v>
                </c:pt>
                <c:pt idx="5">
                  <c:v>53.45</c:v>
                </c:pt>
                <c:pt idx="6">
                  <c:v>53.18</c:v>
                </c:pt>
                <c:pt idx="7">
                  <c:v>54.15</c:v>
                </c:pt>
                <c:pt idx="8">
                  <c:v>54.29</c:v>
                </c:pt>
                <c:pt idx="9">
                  <c:v>52.88</c:v>
                </c:pt>
                <c:pt idx="10">
                  <c:v>54.49</c:v>
                </c:pt>
                <c:pt idx="11">
                  <c:v>55.88</c:v>
                </c:pt>
                <c:pt idx="12">
                  <c:v>56.36</c:v>
                </c:pt>
                <c:pt idx="13">
                  <c:v>56.68</c:v>
                </c:pt>
                <c:pt idx="14">
                  <c:v>56.83</c:v>
                </c:pt>
                <c:pt idx="16">
                  <c:v>57.56</c:v>
                </c:pt>
                <c:pt idx="17">
                  <c:v>58.86</c:v>
                </c:pt>
                <c:pt idx="18">
                  <c:v>57.57</c:v>
                </c:pt>
                <c:pt idx="19">
                  <c:v>58.88</c:v>
                </c:pt>
                <c:pt idx="20">
                  <c:v>57.8</c:v>
                </c:pt>
                <c:pt idx="21">
                  <c:v>58.43</c:v>
                </c:pt>
                <c:pt idx="22">
                  <c:v>58.54</c:v>
                </c:pt>
                <c:pt idx="23">
                  <c:v>57.26</c:v>
                </c:pt>
                <c:pt idx="24">
                  <c:v>57.91</c:v>
                </c:pt>
                <c:pt idx="25">
                  <c:v>57.86</c:v>
                </c:pt>
                <c:pt idx="26">
                  <c:v>57.32</c:v>
                </c:pt>
                <c:pt idx="27">
                  <c:v>56.34</c:v>
                </c:pt>
                <c:pt idx="28">
                  <c:v>57.29</c:v>
                </c:pt>
                <c:pt idx="29">
                  <c:v>55.31</c:v>
                </c:pt>
                <c:pt idx="30">
                  <c:v>55.73</c:v>
                </c:pt>
                <c:pt idx="31">
                  <c:v>54.71</c:v>
                </c:pt>
                <c:pt idx="32">
                  <c:v>54.52</c:v>
                </c:pt>
                <c:pt idx="33">
                  <c:v>52.92</c:v>
                </c:pt>
                <c:pt idx="34">
                  <c:v>53.04</c:v>
                </c:pt>
                <c:pt idx="35">
                  <c:v>53.07</c:v>
                </c:pt>
                <c:pt idx="36">
                  <c:v>52.88</c:v>
                </c:pt>
                <c:pt idx="37">
                  <c:v>52.86</c:v>
                </c:pt>
                <c:pt idx="38">
                  <c:v>52.73</c:v>
                </c:pt>
                <c:pt idx="39">
                  <c:v>52.31</c:v>
                </c:pt>
                <c:pt idx="40">
                  <c:v>52.35</c:v>
                </c:pt>
                <c:pt idx="41">
                  <c:v>52.7</c:v>
                </c:pt>
                <c:pt idx="42">
                  <c:v>53.92</c:v>
                </c:pt>
                <c:pt idx="43">
                  <c:v>49.46</c:v>
                </c:pt>
                <c:pt idx="44">
                  <c:v>49.65</c:v>
                </c:pt>
                <c:pt idx="45">
                  <c:v>49.94</c:v>
                </c:pt>
                <c:pt idx="46">
                  <c:v>51.09</c:v>
                </c:pt>
                <c:pt idx="47">
                  <c:v>50.07</c:v>
                </c:pt>
                <c:pt idx="48">
                  <c:v>50.38</c:v>
                </c:pt>
                <c:pt idx="49">
                  <c:v>50.24</c:v>
                </c:pt>
                <c:pt idx="50">
                  <c:v>51.15</c:v>
                </c:pt>
                <c:pt idx="51">
                  <c:v>51.01</c:v>
                </c:pt>
                <c:pt idx="52">
                  <c:v>51.68</c:v>
                </c:pt>
                <c:pt idx="53">
                  <c:v>51.34</c:v>
                </c:pt>
                <c:pt idx="54">
                  <c:v>50.3</c:v>
                </c:pt>
                <c:pt idx="55">
                  <c:v>49.93</c:v>
                </c:pt>
                <c:pt idx="56">
                  <c:v>50.47</c:v>
                </c:pt>
                <c:pt idx="57">
                  <c:v>51.3</c:v>
                </c:pt>
                <c:pt idx="58">
                  <c:v>49.98</c:v>
                </c:pt>
                <c:pt idx="59">
                  <c:v>49.84</c:v>
                </c:pt>
                <c:pt idx="60">
                  <c:v>50.2</c:v>
                </c:pt>
                <c:pt idx="61">
                  <c:v>50.17</c:v>
                </c:pt>
                <c:pt idx="62">
                  <c:v>50.49</c:v>
                </c:pt>
                <c:pt idx="63">
                  <c:v>50.45</c:v>
                </c:pt>
                <c:pt idx="64">
                  <c:v>50.25</c:v>
                </c:pt>
                <c:pt idx="65">
                  <c:v>50.65</c:v>
                </c:pt>
                <c:pt idx="66">
                  <c:v>50.89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48648"/>
        <c:axId val="673249040"/>
      </c:lineChart>
      <c:dateAx>
        <c:axId val="67324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9040"/>
        <c:crosses val="autoZero"/>
        <c:auto val="1"/>
        <c:lblOffset val="100"/>
        <c:baseTimeUnit val="days"/>
      </c:dateAx>
      <c:valAx>
        <c:axId val="6732490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4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37.78</c:v>
                </c:pt>
                <c:pt idx="1">
                  <c:v>37.69</c:v>
                </c:pt>
                <c:pt idx="2">
                  <c:v>37.4</c:v>
                </c:pt>
                <c:pt idx="3">
                  <c:v>36.909999999999997</c:v>
                </c:pt>
                <c:pt idx="4">
                  <c:v>36.380000000000003</c:v>
                </c:pt>
                <c:pt idx="5">
                  <c:v>36.01</c:v>
                </c:pt>
                <c:pt idx="6">
                  <c:v>36.07</c:v>
                </c:pt>
                <c:pt idx="7">
                  <c:v>36.200000000000003</c:v>
                </c:pt>
                <c:pt idx="8">
                  <c:v>35.93</c:v>
                </c:pt>
                <c:pt idx="9">
                  <c:v>35.450000000000003</c:v>
                </c:pt>
                <c:pt idx="10">
                  <c:v>35.75</c:v>
                </c:pt>
                <c:pt idx="11">
                  <c:v>35.68</c:v>
                </c:pt>
                <c:pt idx="12">
                  <c:v>35.36</c:v>
                </c:pt>
                <c:pt idx="13">
                  <c:v>35.479999999999997</c:v>
                </c:pt>
                <c:pt idx="14">
                  <c:v>35.39</c:v>
                </c:pt>
                <c:pt idx="15">
                  <c:v>34.94</c:v>
                </c:pt>
                <c:pt idx="16">
                  <c:v>35.130000000000003</c:v>
                </c:pt>
                <c:pt idx="17">
                  <c:v>34.6</c:v>
                </c:pt>
                <c:pt idx="18">
                  <c:v>34.49</c:v>
                </c:pt>
                <c:pt idx="19">
                  <c:v>34.69</c:v>
                </c:pt>
                <c:pt idx="20">
                  <c:v>35</c:v>
                </c:pt>
                <c:pt idx="21">
                  <c:v>34.950000000000003</c:v>
                </c:pt>
                <c:pt idx="22">
                  <c:v>35.6</c:v>
                </c:pt>
                <c:pt idx="23">
                  <c:v>35.590000000000003</c:v>
                </c:pt>
                <c:pt idx="24">
                  <c:v>35.39</c:v>
                </c:pt>
                <c:pt idx="25">
                  <c:v>35.4</c:v>
                </c:pt>
                <c:pt idx="26">
                  <c:v>35.450000000000003</c:v>
                </c:pt>
                <c:pt idx="27">
                  <c:v>35.46</c:v>
                </c:pt>
                <c:pt idx="28">
                  <c:v>35.090000000000003</c:v>
                </c:pt>
                <c:pt idx="29">
                  <c:v>35.200000000000003</c:v>
                </c:pt>
                <c:pt idx="30">
                  <c:v>35.03</c:v>
                </c:pt>
                <c:pt idx="31">
                  <c:v>35.159999999999997</c:v>
                </c:pt>
                <c:pt idx="32">
                  <c:v>35.65</c:v>
                </c:pt>
                <c:pt idx="33">
                  <c:v>35.33</c:v>
                </c:pt>
                <c:pt idx="34">
                  <c:v>35.119999999999997</c:v>
                </c:pt>
                <c:pt idx="35">
                  <c:v>34.83</c:v>
                </c:pt>
                <c:pt idx="36">
                  <c:v>34.950000000000003</c:v>
                </c:pt>
                <c:pt idx="37">
                  <c:v>34.74</c:v>
                </c:pt>
                <c:pt idx="38">
                  <c:v>34.53</c:v>
                </c:pt>
                <c:pt idx="39">
                  <c:v>34.130000000000003</c:v>
                </c:pt>
                <c:pt idx="40">
                  <c:v>34.33</c:v>
                </c:pt>
                <c:pt idx="41">
                  <c:v>34.43</c:v>
                </c:pt>
                <c:pt idx="42">
                  <c:v>34.81</c:v>
                </c:pt>
                <c:pt idx="43">
                  <c:v>34.549999999999997</c:v>
                </c:pt>
                <c:pt idx="44">
                  <c:v>34.25</c:v>
                </c:pt>
                <c:pt idx="45">
                  <c:v>34.03</c:v>
                </c:pt>
                <c:pt idx="46">
                  <c:v>33.86</c:v>
                </c:pt>
                <c:pt idx="47">
                  <c:v>32.979999999999997</c:v>
                </c:pt>
                <c:pt idx="48">
                  <c:v>32.21</c:v>
                </c:pt>
                <c:pt idx="49">
                  <c:v>32.15</c:v>
                </c:pt>
                <c:pt idx="50">
                  <c:v>32.24</c:v>
                </c:pt>
                <c:pt idx="51">
                  <c:v>32.5</c:v>
                </c:pt>
                <c:pt idx="52">
                  <c:v>31.5</c:v>
                </c:pt>
                <c:pt idx="53">
                  <c:v>31.96</c:v>
                </c:pt>
                <c:pt idx="54">
                  <c:v>31.93</c:v>
                </c:pt>
                <c:pt idx="55">
                  <c:v>31.95</c:v>
                </c:pt>
                <c:pt idx="56">
                  <c:v>31.59</c:v>
                </c:pt>
                <c:pt idx="57">
                  <c:v>31.37</c:v>
                </c:pt>
                <c:pt idx="58">
                  <c:v>31.4</c:v>
                </c:pt>
                <c:pt idx="59">
                  <c:v>31.58</c:v>
                </c:pt>
                <c:pt idx="60">
                  <c:v>31.62</c:v>
                </c:pt>
                <c:pt idx="62">
                  <c:v>31.91</c:v>
                </c:pt>
                <c:pt idx="63">
                  <c:v>32.19</c:v>
                </c:pt>
                <c:pt idx="64">
                  <c:v>32.29</c:v>
                </c:pt>
                <c:pt idx="65">
                  <c:v>32.4</c:v>
                </c:pt>
                <c:pt idx="66">
                  <c:v>32.24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51000"/>
        <c:axId val="673251392"/>
      </c:lineChart>
      <c:dateAx>
        <c:axId val="673251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51392"/>
        <c:crosses val="autoZero"/>
        <c:auto val="1"/>
        <c:lblOffset val="100"/>
        <c:baseTimeUnit val="days"/>
      </c:dateAx>
      <c:valAx>
        <c:axId val="6732513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5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56.04</c:v>
                </c:pt>
                <c:pt idx="1">
                  <c:v>55.89</c:v>
                </c:pt>
                <c:pt idx="2">
                  <c:v>55.77</c:v>
                </c:pt>
                <c:pt idx="3">
                  <c:v>56.36</c:v>
                </c:pt>
                <c:pt idx="4">
                  <c:v>55.71</c:v>
                </c:pt>
                <c:pt idx="5">
                  <c:v>56.41</c:v>
                </c:pt>
                <c:pt idx="6">
                  <c:v>56.29</c:v>
                </c:pt>
                <c:pt idx="7">
                  <c:v>57.31</c:v>
                </c:pt>
                <c:pt idx="8">
                  <c:v>57.65</c:v>
                </c:pt>
                <c:pt idx="9">
                  <c:v>56.69</c:v>
                </c:pt>
                <c:pt idx="10">
                  <c:v>56.93</c:v>
                </c:pt>
                <c:pt idx="11">
                  <c:v>58.32</c:v>
                </c:pt>
                <c:pt idx="12">
                  <c:v>57.99</c:v>
                </c:pt>
                <c:pt idx="13">
                  <c:v>57.12</c:v>
                </c:pt>
                <c:pt idx="14">
                  <c:v>56.33</c:v>
                </c:pt>
                <c:pt idx="15">
                  <c:v>56.97</c:v>
                </c:pt>
                <c:pt idx="16">
                  <c:v>57.26</c:v>
                </c:pt>
                <c:pt idx="17">
                  <c:v>56.86</c:v>
                </c:pt>
                <c:pt idx="18">
                  <c:v>57.18</c:v>
                </c:pt>
                <c:pt idx="19">
                  <c:v>56.71</c:v>
                </c:pt>
                <c:pt idx="20">
                  <c:v>56.56</c:v>
                </c:pt>
                <c:pt idx="21">
                  <c:v>56.44</c:v>
                </c:pt>
                <c:pt idx="22">
                  <c:v>55.77</c:v>
                </c:pt>
                <c:pt idx="23">
                  <c:v>55.35</c:v>
                </c:pt>
                <c:pt idx="24">
                  <c:v>54.78</c:v>
                </c:pt>
                <c:pt idx="25">
                  <c:v>54.59</c:v>
                </c:pt>
                <c:pt idx="26">
                  <c:v>54.28</c:v>
                </c:pt>
                <c:pt idx="27">
                  <c:v>55.03</c:v>
                </c:pt>
                <c:pt idx="28">
                  <c:v>53.71</c:v>
                </c:pt>
                <c:pt idx="29">
                  <c:v>52.03</c:v>
                </c:pt>
                <c:pt idx="30">
                  <c:v>51.65</c:v>
                </c:pt>
                <c:pt idx="31">
                  <c:v>51.51</c:v>
                </c:pt>
                <c:pt idx="32">
                  <c:v>52</c:v>
                </c:pt>
                <c:pt idx="33">
                  <c:v>51.66</c:v>
                </c:pt>
                <c:pt idx="34">
                  <c:v>51.04</c:v>
                </c:pt>
                <c:pt idx="35">
                  <c:v>50.78</c:v>
                </c:pt>
                <c:pt idx="36">
                  <c:v>50.5</c:v>
                </c:pt>
                <c:pt idx="37">
                  <c:v>49.29</c:v>
                </c:pt>
                <c:pt idx="38">
                  <c:v>49.16</c:v>
                </c:pt>
                <c:pt idx="39">
                  <c:v>48.69</c:v>
                </c:pt>
                <c:pt idx="40">
                  <c:v>47.74</c:v>
                </c:pt>
                <c:pt idx="41">
                  <c:v>46.82</c:v>
                </c:pt>
                <c:pt idx="42">
                  <c:v>49.55</c:v>
                </c:pt>
                <c:pt idx="43">
                  <c:v>48.96</c:v>
                </c:pt>
                <c:pt idx="44">
                  <c:v>50</c:v>
                </c:pt>
                <c:pt idx="45">
                  <c:v>49.23</c:v>
                </c:pt>
                <c:pt idx="46">
                  <c:v>55.49</c:v>
                </c:pt>
                <c:pt idx="47">
                  <c:v>56.07</c:v>
                </c:pt>
                <c:pt idx="48">
                  <c:v>56.28</c:v>
                </c:pt>
                <c:pt idx="49">
                  <c:v>56.22</c:v>
                </c:pt>
                <c:pt idx="50">
                  <c:v>56.55</c:v>
                </c:pt>
                <c:pt idx="51">
                  <c:v>56.8</c:v>
                </c:pt>
                <c:pt idx="52">
                  <c:v>59.98</c:v>
                </c:pt>
                <c:pt idx="53">
                  <c:v>59.73</c:v>
                </c:pt>
                <c:pt idx="54">
                  <c:v>59.95</c:v>
                </c:pt>
                <c:pt idx="55">
                  <c:v>60.13</c:v>
                </c:pt>
                <c:pt idx="56">
                  <c:v>59.14</c:v>
                </c:pt>
                <c:pt idx="58">
                  <c:v>59.45</c:v>
                </c:pt>
                <c:pt idx="59">
                  <c:v>58.44</c:v>
                </c:pt>
                <c:pt idx="60">
                  <c:v>58.9</c:v>
                </c:pt>
                <c:pt idx="61">
                  <c:v>58.61</c:v>
                </c:pt>
                <c:pt idx="62">
                  <c:v>59.33</c:v>
                </c:pt>
                <c:pt idx="63">
                  <c:v>59.61</c:v>
                </c:pt>
                <c:pt idx="64">
                  <c:v>58.76</c:v>
                </c:pt>
                <c:pt idx="65">
                  <c:v>58.69</c:v>
                </c:pt>
                <c:pt idx="66">
                  <c:v>59.12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70656"/>
        <c:axId val="535271048"/>
      </c:lineChart>
      <c:dateAx>
        <c:axId val="53527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1048"/>
        <c:crosses val="autoZero"/>
        <c:auto val="1"/>
        <c:lblOffset val="100"/>
        <c:baseTimeUnit val="days"/>
      </c:dateAx>
      <c:valAx>
        <c:axId val="5352710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63.09</c:v>
                </c:pt>
                <c:pt idx="1">
                  <c:v>63.63</c:v>
                </c:pt>
                <c:pt idx="2">
                  <c:v>63.66</c:v>
                </c:pt>
                <c:pt idx="3">
                  <c:v>63.68</c:v>
                </c:pt>
                <c:pt idx="4">
                  <c:v>62.95</c:v>
                </c:pt>
                <c:pt idx="5">
                  <c:v>64.86</c:v>
                </c:pt>
                <c:pt idx="6">
                  <c:v>65</c:v>
                </c:pt>
                <c:pt idx="7">
                  <c:v>64.63</c:v>
                </c:pt>
                <c:pt idx="8">
                  <c:v>64.39</c:v>
                </c:pt>
                <c:pt idx="9">
                  <c:v>63.63</c:v>
                </c:pt>
                <c:pt idx="10">
                  <c:v>64.59</c:v>
                </c:pt>
                <c:pt idx="11">
                  <c:v>64.22</c:v>
                </c:pt>
                <c:pt idx="12">
                  <c:v>64.2</c:v>
                </c:pt>
                <c:pt idx="13">
                  <c:v>63.55</c:v>
                </c:pt>
                <c:pt idx="14">
                  <c:v>63.3</c:v>
                </c:pt>
                <c:pt idx="15">
                  <c:v>63.06</c:v>
                </c:pt>
                <c:pt idx="16">
                  <c:v>63.36</c:v>
                </c:pt>
                <c:pt idx="17">
                  <c:v>63.79</c:v>
                </c:pt>
                <c:pt idx="18">
                  <c:v>63.38</c:v>
                </c:pt>
                <c:pt idx="19">
                  <c:v>62.6</c:v>
                </c:pt>
                <c:pt idx="20">
                  <c:v>62.86</c:v>
                </c:pt>
                <c:pt idx="21">
                  <c:v>62.87</c:v>
                </c:pt>
                <c:pt idx="22">
                  <c:v>62.7</c:v>
                </c:pt>
                <c:pt idx="23">
                  <c:v>63.01</c:v>
                </c:pt>
                <c:pt idx="24">
                  <c:v>62.64</c:v>
                </c:pt>
                <c:pt idx="25">
                  <c:v>62.34</c:v>
                </c:pt>
                <c:pt idx="26">
                  <c:v>64.239999999999995</c:v>
                </c:pt>
                <c:pt idx="27">
                  <c:v>63.9</c:v>
                </c:pt>
                <c:pt idx="28">
                  <c:v>63.55</c:v>
                </c:pt>
                <c:pt idx="29">
                  <c:v>63.6</c:v>
                </c:pt>
                <c:pt idx="30">
                  <c:v>63.95</c:v>
                </c:pt>
                <c:pt idx="31">
                  <c:v>63.85</c:v>
                </c:pt>
                <c:pt idx="32">
                  <c:v>63.55</c:v>
                </c:pt>
                <c:pt idx="33">
                  <c:v>71.12</c:v>
                </c:pt>
                <c:pt idx="34">
                  <c:v>69.709999999999994</c:v>
                </c:pt>
                <c:pt idx="35">
                  <c:v>69.55</c:v>
                </c:pt>
                <c:pt idx="36">
                  <c:v>69.400000000000006</c:v>
                </c:pt>
                <c:pt idx="37">
                  <c:v>68.7</c:v>
                </c:pt>
                <c:pt idx="38">
                  <c:v>68.59</c:v>
                </c:pt>
                <c:pt idx="39">
                  <c:v>67.81</c:v>
                </c:pt>
                <c:pt idx="40">
                  <c:v>67.97</c:v>
                </c:pt>
                <c:pt idx="41">
                  <c:v>67.78</c:v>
                </c:pt>
                <c:pt idx="42">
                  <c:v>68.73</c:v>
                </c:pt>
                <c:pt idx="43">
                  <c:v>67.739999999999995</c:v>
                </c:pt>
                <c:pt idx="44">
                  <c:v>67.97</c:v>
                </c:pt>
                <c:pt idx="45">
                  <c:v>69.150000000000006</c:v>
                </c:pt>
                <c:pt idx="46">
                  <c:v>68.98</c:v>
                </c:pt>
                <c:pt idx="47">
                  <c:v>69.599999999999994</c:v>
                </c:pt>
                <c:pt idx="48">
                  <c:v>69.790000000000006</c:v>
                </c:pt>
                <c:pt idx="49">
                  <c:v>70.02</c:v>
                </c:pt>
                <c:pt idx="50">
                  <c:v>69.930000000000007</c:v>
                </c:pt>
                <c:pt idx="51">
                  <c:v>70.12</c:v>
                </c:pt>
                <c:pt idx="52">
                  <c:v>70.28</c:v>
                </c:pt>
                <c:pt idx="53">
                  <c:v>70</c:v>
                </c:pt>
                <c:pt idx="54">
                  <c:v>69.790000000000006</c:v>
                </c:pt>
                <c:pt idx="55">
                  <c:v>69.55</c:v>
                </c:pt>
                <c:pt idx="56">
                  <c:v>68.33</c:v>
                </c:pt>
                <c:pt idx="57">
                  <c:v>67.569999999999993</c:v>
                </c:pt>
                <c:pt idx="58">
                  <c:v>66.680000000000007</c:v>
                </c:pt>
                <c:pt idx="59">
                  <c:v>67.040000000000006</c:v>
                </c:pt>
                <c:pt idx="60">
                  <c:v>67.27</c:v>
                </c:pt>
                <c:pt idx="61">
                  <c:v>68.09</c:v>
                </c:pt>
                <c:pt idx="62">
                  <c:v>67.63</c:v>
                </c:pt>
                <c:pt idx="63">
                  <c:v>67.37</c:v>
                </c:pt>
                <c:pt idx="64">
                  <c:v>67.87</c:v>
                </c:pt>
                <c:pt idx="65">
                  <c:v>68.7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73008"/>
        <c:axId val="535273400"/>
      </c:lineChart>
      <c:dateAx>
        <c:axId val="53527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3400"/>
        <c:crosses val="autoZero"/>
        <c:auto val="1"/>
        <c:lblOffset val="100"/>
        <c:baseTimeUnit val="days"/>
      </c:dateAx>
      <c:valAx>
        <c:axId val="535273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78.510000000000005</c:v>
                </c:pt>
                <c:pt idx="1">
                  <c:v>78.489999999999995</c:v>
                </c:pt>
                <c:pt idx="2">
                  <c:v>78.3</c:v>
                </c:pt>
                <c:pt idx="3">
                  <c:v>78.459999999999994</c:v>
                </c:pt>
                <c:pt idx="4">
                  <c:v>78.61</c:v>
                </c:pt>
                <c:pt idx="5">
                  <c:v>78.819999999999993</c:v>
                </c:pt>
                <c:pt idx="6">
                  <c:v>78.88</c:v>
                </c:pt>
                <c:pt idx="7">
                  <c:v>79.56</c:v>
                </c:pt>
                <c:pt idx="8">
                  <c:v>79.73</c:v>
                </c:pt>
                <c:pt idx="9">
                  <c:v>79.89</c:v>
                </c:pt>
                <c:pt idx="10">
                  <c:v>80.44</c:v>
                </c:pt>
                <c:pt idx="11">
                  <c:v>80.400000000000006</c:v>
                </c:pt>
                <c:pt idx="12">
                  <c:v>80.7</c:v>
                </c:pt>
                <c:pt idx="13">
                  <c:v>81.040000000000006</c:v>
                </c:pt>
                <c:pt idx="14">
                  <c:v>80.81</c:v>
                </c:pt>
                <c:pt idx="15">
                  <c:v>80.849999999999994</c:v>
                </c:pt>
                <c:pt idx="16">
                  <c:v>81.02</c:v>
                </c:pt>
                <c:pt idx="17">
                  <c:v>81.349999999999994</c:v>
                </c:pt>
                <c:pt idx="18">
                  <c:v>80.7</c:v>
                </c:pt>
                <c:pt idx="19">
                  <c:v>80.58</c:v>
                </c:pt>
                <c:pt idx="20">
                  <c:v>81.41</c:v>
                </c:pt>
                <c:pt idx="21">
                  <c:v>81.48</c:v>
                </c:pt>
                <c:pt idx="22">
                  <c:v>80.86</c:v>
                </c:pt>
                <c:pt idx="23">
                  <c:v>80.16</c:v>
                </c:pt>
                <c:pt idx="24">
                  <c:v>79.760000000000005</c:v>
                </c:pt>
                <c:pt idx="25">
                  <c:v>79.69</c:v>
                </c:pt>
                <c:pt idx="26">
                  <c:v>79.45</c:v>
                </c:pt>
                <c:pt idx="27">
                  <c:v>79.41</c:v>
                </c:pt>
                <c:pt idx="28">
                  <c:v>78.67</c:v>
                </c:pt>
                <c:pt idx="29">
                  <c:v>78.7</c:v>
                </c:pt>
                <c:pt idx="30">
                  <c:v>78.53</c:v>
                </c:pt>
                <c:pt idx="31">
                  <c:v>77.31</c:v>
                </c:pt>
                <c:pt idx="32">
                  <c:v>77.03</c:v>
                </c:pt>
                <c:pt idx="33">
                  <c:v>76.36</c:v>
                </c:pt>
                <c:pt idx="34">
                  <c:v>76.069999999999993</c:v>
                </c:pt>
                <c:pt idx="35">
                  <c:v>75.459999999999994</c:v>
                </c:pt>
                <c:pt idx="36">
                  <c:v>74.8</c:v>
                </c:pt>
                <c:pt idx="37">
                  <c:v>77.97</c:v>
                </c:pt>
                <c:pt idx="38">
                  <c:v>78.81</c:v>
                </c:pt>
                <c:pt idx="39">
                  <c:v>78.680000000000007</c:v>
                </c:pt>
                <c:pt idx="40">
                  <c:v>77.75</c:v>
                </c:pt>
                <c:pt idx="41">
                  <c:v>79.33</c:v>
                </c:pt>
                <c:pt idx="42">
                  <c:v>79.489999999999995</c:v>
                </c:pt>
                <c:pt idx="43">
                  <c:v>81.78</c:v>
                </c:pt>
                <c:pt idx="44">
                  <c:v>81.25</c:v>
                </c:pt>
                <c:pt idx="45">
                  <c:v>81.56</c:v>
                </c:pt>
                <c:pt idx="47">
                  <c:v>83.2</c:v>
                </c:pt>
                <c:pt idx="48">
                  <c:v>83.54</c:v>
                </c:pt>
                <c:pt idx="49">
                  <c:v>83.92</c:v>
                </c:pt>
                <c:pt idx="50">
                  <c:v>81.98</c:v>
                </c:pt>
                <c:pt idx="51">
                  <c:v>82.6</c:v>
                </c:pt>
                <c:pt idx="52">
                  <c:v>82.77</c:v>
                </c:pt>
                <c:pt idx="53">
                  <c:v>82.67</c:v>
                </c:pt>
                <c:pt idx="54">
                  <c:v>81.7</c:v>
                </c:pt>
                <c:pt idx="55">
                  <c:v>82.2</c:v>
                </c:pt>
                <c:pt idx="56">
                  <c:v>81.42</c:v>
                </c:pt>
                <c:pt idx="57">
                  <c:v>79.75</c:v>
                </c:pt>
                <c:pt idx="58">
                  <c:v>80.349999999999994</c:v>
                </c:pt>
                <c:pt idx="59">
                  <c:v>78.91</c:v>
                </c:pt>
                <c:pt idx="60">
                  <c:v>79</c:v>
                </c:pt>
                <c:pt idx="61">
                  <c:v>79.040000000000006</c:v>
                </c:pt>
                <c:pt idx="62">
                  <c:v>79.290000000000006</c:v>
                </c:pt>
                <c:pt idx="63">
                  <c:v>79.14</c:v>
                </c:pt>
                <c:pt idx="64">
                  <c:v>78.790000000000006</c:v>
                </c:pt>
                <c:pt idx="65">
                  <c:v>79.849999999999994</c:v>
                </c:pt>
                <c:pt idx="66">
                  <c:v>79.84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75752"/>
        <c:axId val="535276144"/>
      </c:lineChart>
      <c:dateAx>
        <c:axId val="535275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6144"/>
        <c:crosses val="autoZero"/>
        <c:auto val="1"/>
        <c:lblOffset val="100"/>
        <c:baseTimeUnit val="days"/>
      </c:dateAx>
      <c:valAx>
        <c:axId val="535276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14.75</c:v>
                </c:pt>
                <c:pt idx="1">
                  <c:v>14.61</c:v>
                </c:pt>
                <c:pt idx="2">
                  <c:v>14.68</c:v>
                </c:pt>
                <c:pt idx="3">
                  <c:v>15.02</c:v>
                </c:pt>
                <c:pt idx="4">
                  <c:v>15.05</c:v>
                </c:pt>
                <c:pt idx="5">
                  <c:v>15.48</c:v>
                </c:pt>
                <c:pt idx="6">
                  <c:v>15.46</c:v>
                </c:pt>
                <c:pt idx="7">
                  <c:v>15.55</c:v>
                </c:pt>
                <c:pt idx="8">
                  <c:v>15.56</c:v>
                </c:pt>
                <c:pt idx="9">
                  <c:v>15.32</c:v>
                </c:pt>
                <c:pt idx="10">
                  <c:v>15.84</c:v>
                </c:pt>
                <c:pt idx="11">
                  <c:v>16.16</c:v>
                </c:pt>
                <c:pt idx="12">
                  <c:v>16.07</c:v>
                </c:pt>
                <c:pt idx="13">
                  <c:v>14.87</c:v>
                </c:pt>
                <c:pt idx="14">
                  <c:v>16.28</c:v>
                </c:pt>
                <c:pt idx="15">
                  <c:v>16.47</c:v>
                </c:pt>
                <c:pt idx="16">
                  <c:v>16.18</c:v>
                </c:pt>
                <c:pt idx="17">
                  <c:v>16.14</c:v>
                </c:pt>
                <c:pt idx="18">
                  <c:v>16.45</c:v>
                </c:pt>
                <c:pt idx="19">
                  <c:v>16</c:v>
                </c:pt>
                <c:pt idx="20">
                  <c:v>15.85</c:v>
                </c:pt>
                <c:pt idx="21">
                  <c:v>15.73</c:v>
                </c:pt>
                <c:pt idx="22">
                  <c:v>15.98</c:v>
                </c:pt>
                <c:pt idx="23">
                  <c:v>15.76</c:v>
                </c:pt>
                <c:pt idx="24">
                  <c:v>16.38</c:v>
                </c:pt>
                <c:pt idx="25">
                  <c:v>16.23</c:v>
                </c:pt>
                <c:pt idx="26">
                  <c:v>16.170000000000002</c:v>
                </c:pt>
                <c:pt idx="27">
                  <c:v>16.3</c:v>
                </c:pt>
                <c:pt idx="28">
                  <c:v>16.41</c:v>
                </c:pt>
                <c:pt idx="29">
                  <c:v>16.059999999999999</c:v>
                </c:pt>
                <c:pt idx="31">
                  <c:v>16.190000000000001</c:v>
                </c:pt>
                <c:pt idx="32">
                  <c:v>16.05</c:v>
                </c:pt>
                <c:pt idx="33">
                  <c:v>15.88</c:v>
                </c:pt>
                <c:pt idx="34">
                  <c:v>16.03</c:v>
                </c:pt>
                <c:pt idx="35">
                  <c:v>16.52</c:v>
                </c:pt>
                <c:pt idx="36">
                  <c:v>17.23</c:v>
                </c:pt>
                <c:pt idx="37">
                  <c:v>16.68</c:v>
                </c:pt>
                <c:pt idx="38">
                  <c:v>16.59</c:v>
                </c:pt>
                <c:pt idx="39">
                  <c:v>16.75</c:v>
                </c:pt>
                <c:pt idx="40">
                  <c:v>16.53</c:v>
                </c:pt>
                <c:pt idx="41">
                  <c:v>17.41</c:v>
                </c:pt>
                <c:pt idx="42">
                  <c:v>17.75</c:v>
                </c:pt>
                <c:pt idx="43">
                  <c:v>17.75</c:v>
                </c:pt>
                <c:pt idx="44">
                  <c:v>17.7</c:v>
                </c:pt>
                <c:pt idx="45">
                  <c:v>17.420000000000002</c:v>
                </c:pt>
                <c:pt idx="46">
                  <c:v>17.61</c:v>
                </c:pt>
                <c:pt idx="47">
                  <c:v>17.27</c:v>
                </c:pt>
                <c:pt idx="48">
                  <c:v>17.329999999999998</c:v>
                </c:pt>
                <c:pt idx="49">
                  <c:v>17.440000000000001</c:v>
                </c:pt>
                <c:pt idx="50">
                  <c:v>17.45</c:v>
                </c:pt>
                <c:pt idx="51">
                  <c:v>17.440000000000001</c:v>
                </c:pt>
                <c:pt idx="52">
                  <c:v>17.690000000000001</c:v>
                </c:pt>
                <c:pt idx="53">
                  <c:v>17.48</c:v>
                </c:pt>
                <c:pt idx="54">
                  <c:v>17.399999999999999</c:v>
                </c:pt>
                <c:pt idx="55">
                  <c:v>17.88</c:v>
                </c:pt>
                <c:pt idx="56">
                  <c:v>18.18</c:v>
                </c:pt>
                <c:pt idx="57">
                  <c:v>18.05</c:v>
                </c:pt>
                <c:pt idx="58">
                  <c:v>17.760000000000002</c:v>
                </c:pt>
                <c:pt idx="59">
                  <c:v>17.309999999999999</c:v>
                </c:pt>
                <c:pt idx="60">
                  <c:v>17.57</c:v>
                </c:pt>
                <c:pt idx="61">
                  <c:v>17.850000000000001</c:v>
                </c:pt>
                <c:pt idx="62">
                  <c:v>18.14</c:v>
                </c:pt>
                <c:pt idx="63">
                  <c:v>18.059999999999999</c:v>
                </c:pt>
                <c:pt idx="64">
                  <c:v>18.04</c:v>
                </c:pt>
                <c:pt idx="65">
                  <c:v>18.079999999999998</c:v>
                </c:pt>
                <c:pt idx="66">
                  <c:v>18.309999999999999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78496"/>
        <c:axId val="535278888"/>
      </c:lineChart>
      <c:dateAx>
        <c:axId val="535278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8888"/>
        <c:crosses val="autoZero"/>
        <c:auto val="1"/>
        <c:lblOffset val="100"/>
        <c:baseTimeUnit val="days"/>
      </c:dateAx>
      <c:valAx>
        <c:axId val="5352788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7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28.93</c:v>
                </c:pt>
                <c:pt idx="1">
                  <c:v>29.1</c:v>
                </c:pt>
                <c:pt idx="2">
                  <c:v>29.26</c:v>
                </c:pt>
                <c:pt idx="3">
                  <c:v>28.96</c:v>
                </c:pt>
                <c:pt idx="4">
                  <c:v>28.93</c:v>
                </c:pt>
                <c:pt idx="5">
                  <c:v>29.19</c:v>
                </c:pt>
                <c:pt idx="6">
                  <c:v>29.55</c:v>
                </c:pt>
                <c:pt idx="7">
                  <c:v>29.32</c:v>
                </c:pt>
                <c:pt idx="8">
                  <c:v>28.84</c:v>
                </c:pt>
                <c:pt idx="9">
                  <c:v>28.7</c:v>
                </c:pt>
                <c:pt idx="10">
                  <c:v>28.69</c:v>
                </c:pt>
                <c:pt idx="11">
                  <c:v>28.82</c:v>
                </c:pt>
                <c:pt idx="12">
                  <c:v>28.83</c:v>
                </c:pt>
                <c:pt idx="13">
                  <c:v>29</c:v>
                </c:pt>
                <c:pt idx="14">
                  <c:v>28.81</c:v>
                </c:pt>
                <c:pt idx="15">
                  <c:v>29.37</c:v>
                </c:pt>
                <c:pt idx="16">
                  <c:v>29.63</c:v>
                </c:pt>
                <c:pt idx="17">
                  <c:v>30.67</c:v>
                </c:pt>
                <c:pt idx="18">
                  <c:v>32.06</c:v>
                </c:pt>
                <c:pt idx="19">
                  <c:v>31.8</c:v>
                </c:pt>
                <c:pt idx="20">
                  <c:v>32.22</c:v>
                </c:pt>
                <c:pt idx="21">
                  <c:v>33.29</c:v>
                </c:pt>
                <c:pt idx="22">
                  <c:v>32.99</c:v>
                </c:pt>
                <c:pt idx="23">
                  <c:v>33.229999999999997</c:v>
                </c:pt>
                <c:pt idx="24">
                  <c:v>34.22</c:v>
                </c:pt>
                <c:pt idx="25">
                  <c:v>34.01</c:v>
                </c:pt>
                <c:pt idx="26">
                  <c:v>33.94</c:v>
                </c:pt>
                <c:pt idx="27">
                  <c:v>33.51</c:v>
                </c:pt>
                <c:pt idx="28">
                  <c:v>33.07</c:v>
                </c:pt>
                <c:pt idx="29">
                  <c:v>33.21</c:v>
                </c:pt>
                <c:pt idx="31">
                  <c:v>33.479999999999997</c:v>
                </c:pt>
                <c:pt idx="32">
                  <c:v>33.49</c:v>
                </c:pt>
                <c:pt idx="33">
                  <c:v>32.840000000000003</c:v>
                </c:pt>
                <c:pt idx="34">
                  <c:v>33.08</c:v>
                </c:pt>
                <c:pt idx="35">
                  <c:v>33.69</c:v>
                </c:pt>
                <c:pt idx="36">
                  <c:v>34.020000000000003</c:v>
                </c:pt>
                <c:pt idx="37">
                  <c:v>34.1</c:v>
                </c:pt>
                <c:pt idx="38">
                  <c:v>33.44</c:v>
                </c:pt>
                <c:pt idx="39">
                  <c:v>33.96</c:v>
                </c:pt>
                <c:pt idx="40">
                  <c:v>33.6</c:v>
                </c:pt>
                <c:pt idx="41">
                  <c:v>33.36</c:v>
                </c:pt>
                <c:pt idx="42">
                  <c:v>33.74</c:v>
                </c:pt>
                <c:pt idx="43">
                  <c:v>33.47</c:v>
                </c:pt>
                <c:pt idx="44">
                  <c:v>33.39</c:v>
                </c:pt>
                <c:pt idx="45">
                  <c:v>33.53</c:v>
                </c:pt>
                <c:pt idx="46">
                  <c:v>34.090000000000003</c:v>
                </c:pt>
                <c:pt idx="47">
                  <c:v>34.26</c:v>
                </c:pt>
                <c:pt idx="48">
                  <c:v>34.909999999999997</c:v>
                </c:pt>
                <c:pt idx="49">
                  <c:v>34.840000000000003</c:v>
                </c:pt>
                <c:pt idx="50">
                  <c:v>34.1</c:v>
                </c:pt>
                <c:pt idx="51">
                  <c:v>33.520000000000003</c:v>
                </c:pt>
                <c:pt idx="52">
                  <c:v>33.07</c:v>
                </c:pt>
                <c:pt idx="53">
                  <c:v>33.19</c:v>
                </c:pt>
                <c:pt idx="54">
                  <c:v>32.92</c:v>
                </c:pt>
                <c:pt idx="55">
                  <c:v>33.11</c:v>
                </c:pt>
                <c:pt idx="56">
                  <c:v>33.21</c:v>
                </c:pt>
                <c:pt idx="57">
                  <c:v>33.24</c:v>
                </c:pt>
                <c:pt idx="58">
                  <c:v>33.72</c:v>
                </c:pt>
                <c:pt idx="59">
                  <c:v>34.51</c:v>
                </c:pt>
                <c:pt idx="60">
                  <c:v>34.590000000000003</c:v>
                </c:pt>
                <c:pt idx="61">
                  <c:v>34.68</c:v>
                </c:pt>
                <c:pt idx="62">
                  <c:v>35.17</c:v>
                </c:pt>
                <c:pt idx="63">
                  <c:v>35.08</c:v>
                </c:pt>
                <c:pt idx="64">
                  <c:v>34.979999999999997</c:v>
                </c:pt>
                <c:pt idx="65">
                  <c:v>35.21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80848"/>
        <c:axId val="535281240"/>
      </c:lineChart>
      <c:dateAx>
        <c:axId val="53528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81240"/>
        <c:crosses val="autoZero"/>
        <c:auto val="1"/>
        <c:lblOffset val="100"/>
        <c:baseTimeUnit val="days"/>
      </c:dateAx>
      <c:valAx>
        <c:axId val="5352812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11.46</c:v>
                </c:pt>
                <c:pt idx="1">
                  <c:v>11.62</c:v>
                </c:pt>
                <c:pt idx="2">
                  <c:v>11.67</c:v>
                </c:pt>
                <c:pt idx="3">
                  <c:v>11.77</c:v>
                </c:pt>
                <c:pt idx="4">
                  <c:v>11.72</c:v>
                </c:pt>
                <c:pt idx="5">
                  <c:v>12.28</c:v>
                </c:pt>
                <c:pt idx="6">
                  <c:v>12.48</c:v>
                </c:pt>
                <c:pt idx="7">
                  <c:v>12.7</c:v>
                </c:pt>
                <c:pt idx="8">
                  <c:v>12.65</c:v>
                </c:pt>
                <c:pt idx="9">
                  <c:v>12.55</c:v>
                </c:pt>
                <c:pt idx="10">
                  <c:v>12.54</c:v>
                </c:pt>
                <c:pt idx="11">
                  <c:v>12.53</c:v>
                </c:pt>
                <c:pt idx="12">
                  <c:v>12.5</c:v>
                </c:pt>
                <c:pt idx="13">
                  <c:v>12.53</c:v>
                </c:pt>
                <c:pt idx="14">
                  <c:v>12.46</c:v>
                </c:pt>
                <c:pt idx="15">
                  <c:v>12.52</c:v>
                </c:pt>
                <c:pt idx="16">
                  <c:v>12.65</c:v>
                </c:pt>
                <c:pt idx="17">
                  <c:v>12.66</c:v>
                </c:pt>
                <c:pt idx="18">
                  <c:v>12.69</c:v>
                </c:pt>
                <c:pt idx="19">
                  <c:v>12.53</c:v>
                </c:pt>
                <c:pt idx="20">
                  <c:v>12.66</c:v>
                </c:pt>
                <c:pt idx="21">
                  <c:v>12.47</c:v>
                </c:pt>
                <c:pt idx="22">
                  <c:v>12.56</c:v>
                </c:pt>
                <c:pt idx="23">
                  <c:v>12.67</c:v>
                </c:pt>
                <c:pt idx="24">
                  <c:v>12.69</c:v>
                </c:pt>
                <c:pt idx="25">
                  <c:v>12.58</c:v>
                </c:pt>
                <c:pt idx="26">
                  <c:v>12.54</c:v>
                </c:pt>
                <c:pt idx="27">
                  <c:v>12.63</c:v>
                </c:pt>
                <c:pt idx="28">
                  <c:v>12.65</c:v>
                </c:pt>
                <c:pt idx="29">
                  <c:v>12.56</c:v>
                </c:pt>
                <c:pt idx="30">
                  <c:v>12.51</c:v>
                </c:pt>
                <c:pt idx="31">
                  <c:v>12.38</c:v>
                </c:pt>
                <c:pt idx="32">
                  <c:v>12.38</c:v>
                </c:pt>
                <c:pt idx="33">
                  <c:v>12.34</c:v>
                </c:pt>
                <c:pt idx="34">
                  <c:v>12.52</c:v>
                </c:pt>
                <c:pt idx="35">
                  <c:v>12.56</c:v>
                </c:pt>
                <c:pt idx="36">
                  <c:v>12.28</c:v>
                </c:pt>
                <c:pt idx="37">
                  <c:v>12.32</c:v>
                </c:pt>
                <c:pt idx="38">
                  <c:v>12.36</c:v>
                </c:pt>
                <c:pt idx="39">
                  <c:v>12.37</c:v>
                </c:pt>
                <c:pt idx="40">
                  <c:v>12.49</c:v>
                </c:pt>
                <c:pt idx="41">
                  <c:v>12.37</c:v>
                </c:pt>
                <c:pt idx="42">
                  <c:v>12.79</c:v>
                </c:pt>
                <c:pt idx="43">
                  <c:v>12.61</c:v>
                </c:pt>
                <c:pt idx="44">
                  <c:v>12.31</c:v>
                </c:pt>
                <c:pt idx="45">
                  <c:v>12.36</c:v>
                </c:pt>
                <c:pt idx="46">
                  <c:v>12.43</c:v>
                </c:pt>
                <c:pt idx="47">
                  <c:v>12.41</c:v>
                </c:pt>
                <c:pt idx="49">
                  <c:v>12.61</c:v>
                </c:pt>
                <c:pt idx="50">
                  <c:v>12.63</c:v>
                </c:pt>
                <c:pt idx="51">
                  <c:v>12.59</c:v>
                </c:pt>
                <c:pt idx="52">
                  <c:v>12.67</c:v>
                </c:pt>
                <c:pt idx="53">
                  <c:v>12.85</c:v>
                </c:pt>
                <c:pt idx="54">
                  <c:v>12.63</c:v>
                </c:pt>
                <c:pt idx="55">
                  <c:v>12.76</c:v>
                </c:pt>
                <c:pt idx="56">
                  <c:v>12.77</c:v>
                </c:pt>
                <c:pt idx="57">
                  <c:v>13.17</c:v>
                </c:pt>
                <c:pt idx="58">
                  <c:v>12.59</c:v>
                </c:pt>
                <c:pt idx="59">
                  <c:v>12.13</c:v>
                </c:pt>
                <c:pt idx="60">
                  <c:v>12.23</c:v>
                </c:pt>
                <c:pt idx="61">
                  <c:v>12.25</c:v>
                </c:pt>
                <c:pt idx="62">
                  <c:v>12.39</c:v>
                </c:pt>
                <c:pt idx="63">
                  <c:v>12.46</c:v>
                </c:pt>
                <c:pt idx="64">
                  <c:v>12.4</c:v>
                </c:pt>
                <c:pt idx="65">
                  <c:v>12.64</c:v>
                </c:pt>
                <c:pt idx="66">
                  <c:v>12.78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282808"/>
        <c:axId val="535283200"/>
      </c:lineChart>
      <c:dateAx>
        <c:axId val="53528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83200"/>
        <c:crosses val="autoZero"/>
        <c:auto val="1"/>
        <c:lblOffset val="100"/>
        <c:baseTimeUnit val="days"/>
      </c:dateAx>
      <c:valAx>
        <c:axId val="5352832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8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125.8</c:v>
                </c:pt>
                <c:pt idx="1">
                  <c:v>125.48</c:v>
                </c:pt>
                <c:pt idx="2">
                  <c:v>125.9</c:v>
                </c:pt>
                <c:pt idx="3">
                  <c:v>126.26</c:v>
                </c:pt>
                <c:pt idx="4">
                  <c:v>127.25</c:v>
                </c:pt>
                <c:pt idx="5">
                  <c:v>128.07</c:v>
                </c:pt>
                <c:pt idx="6">
                  <c:v>128.06</c:v>
                </c:pt>
                <c:pt idx="7">
                  <c:v>128.46</c:v>
                </c:pt>
                <c:pt idx="8">
                  <c:v>128.96</c:v>
                </c:pt>
                <c:pt idx="9">
                  <c:v>127.05</c:v>
                </c:pt>
                <c:pt idx="10">
                  <c:v>126.68</c:v>
                </c:pt>
                <c:pt idx="11">
                  <c:v>126.21</c:v>
                </c:pt>
                <c:pt idx="12">
                  <c:v>125.95</c:v>
                </c:pt>
                <c:pt idx="13">
                  <c:v>124.1</c:v>
                </c:pt>
                <c:pt idx="14">
                  <c:v>123.83</c:v>
                </c:pt>
                <c:pt idx="15">
                  <c:v>123.71</c:v>
                </c:pt>
                <c:pt idx="16">
                  <c:v>123.79</c:v>
                </c:pt>
                <c:pt idx="17">
                  <c:v>123.63</c:v>
                </c:pt>
                <c:pt idx="18">
                  <c:v>123.86</c:v>
                </c:pt>
                <c:pt idx="19">
                  <c:v>122.21</c:v>
                </c:pt>
                <c:pt idx="20">
                  <c:v>122.4</c:v>
                </c:pt>
                <c:pt idx="21">
                  <c:v>122.73</c:v>
                </c:pt>
                <c:pt idx="23">
                  <c:v>121.7</c:v>
                </c:pt>
                <c:pt idx="24">
                  <c:v>119.52</c:v>
                </c:pt>
                <c:pt idx="25">
                  <c:v>119.66</c:v>
                </c:pt>
                <c:pt idx="26">
                  <c:v>118.86</c:v>
                </c:pt>
                <c:pt idx="27">
                  <c:v>118.08</c:v>
                </c:pt>
                <c:pt idx="28">
                  <c:v>117.2</c:v>
                </c:pt>
                <c:pt idx="29">
                  <c:v>116.36</c:v>
                </c:pt>
                <c:pt idx="30">
                  <c:v>115.88</c:v>
                </c:pt>
                <c:pt idx="31">
                  <c:v>115.24</c:v>
                </c:pt>
                <c:pt idx="32">
                  <c:v>114.08</c:v>
                </c:pt>
                <c:pt idx="33">
                  <c:v>113.4</c:v>
                </c:pt>
                <c:pt idx="34">
                  <c:v>113.48</c:v>
                </c:pt>
                <c:pt idx="35">
                  <c:v>113.4</c:v>
                </c:pt>
                <c:pt idx="36">
                  <c:v>113.64</c:v>
                </c:pt>
                <c:pt idx="37">
                  <c:v>113.57</c:v>
                </c:pt>
                <c:pt idx="38">
                  <c:v>113.23</c:v>
                </c:pt>
                <c:pt idx="39">
                  <c:v>113.25</c:v>
                </c:pt>
                <c:pt idx="40">
                  <c:v>113.13</c:v>
                </c:pt>
                <c:pt idx="41">
                  <c:v>113.38</c:v>
                </c:pt>
                <c:pt idx="42">
                  <c:v>111.84</c:v>
                </c:pt>
                <c:pt idx="43">
                  <c:v>112.8</c:v>
                </c:pt>
                <c:pt idx="44">
                  <c:v>111.76</c:v>
                </c:pt>
                <c:pt idx="45">
                  <c:v>113.91</c:v>
                </c:pt>
                <c:pt idx="46">
                  <c:v>114.15</c:v>
                </c:pt>
                <c:pt idx="47">
                  <c:v>114.2</c:v>
                </c:pt>
                <c:pt idx="48">
                  <c:v>114.7</c:v>
                </c:pt>
                <c:pt idx="49">
                  <c:v>114.87</c:v>
                </c:pt>
                <c:pt idx="50">
                  <c:v>114.6</c:v>
                </c:pt>
                <c:pt idx="51">
                  <c:v>114.62</c:v>
                </c:pt>
                <c:pt idx="52">
                  <c:v>114.73</c:v>
                </c:pt>
                <c:pt idx="53">
                  <c:v>116.16</c:v>
                </c:pt>
                <c:pt idx="54">
                  <c:v>116.28</c:v>
                </c:pt>
                <c:pt idx="55">
                  <c:v>116.3</c:v>
                </c:pt>
                <c:pt idx="56">
                  <c:v>116.86</c:v>
                </c:pt>
                <c:pt idx="57">
                  <c:v>115.65</c:v>
                </c:pt>
                <c:pt idx="58">
                  <c:v>115.84</c:v>
                </c:pt>
                <c:pt idx="59">
                  <c:v>115.21</c:v>
                </c:pt>
                <c:pt idx="60">
                  <c:v>115.49</c:v>
                </c:pt>
                <c:pt idx="61">
                  <c:v>115.1</c:v>
                </c:pt>
                <c:pt idx="62">
                  <c:v>115.91</c:v>
                </c:pt>
                <c:pt idx="63">
                  <c:v>115.96</c:v>
                </c:pt>
                <c:pt idx="64">
                  <c:v>115.44</c:v>
                </c:pt>
                <c:pt idx="65">
                  <c:v>115.31</c:v>
                </c:pt>
                <c:pt idx="66">
                  <c:v>115.66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56112"/>
        <c:axId val="674656504"/>
      </c:lineChart>
      <c:dateAx>
        <c:axId val="67465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56504"/>
        <c:crosses val="autoZero"/>
        <c:auto val="1"/>
        <c:lblOffset val="100"/>
        <c:baseTimeUnit val="days"/>
      </c:dateAx>
      <c:valAx>
        <c:axId val="67465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5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10.77</c:v>
                </c:pt>
                <c:pt idx="1">
                  <c:v>10.8</c:v>
                </c:pt>
                <c:pt idx="2">
                  <c:v>10.73</c:v>
                </c:pt>
                <c:pt idx="3">
                  <c:v>10.66</c:v>
                </c:pt>
                <c:pt idx="4">
                  <c:v>10.9</c:v>
                </c:pt>
                <c:pt idx="5">
                  <c:v>10.65</c:v>
                </c:pt>
                <c:pt idx="6">
                  <c:v>10.88</c:v>
                </c:pt>
                <c:pt idx="7">
                  <c:v>11.2</c:v>
                </c:pt>
                <c:pt idx="8">
                  <c:v>11.05</c:v>
                </c:pt>
                <c:pt idx="9">
                  <c:v>10.76</c:v>
                </c:pt>
                <c:pt idx="10">
                  <c:v>10.91</c:v>
                </c:pt>
                <c:pt idx="11">
                  <c:v>11.01</c:v>
                </c:pt>
                <c:pt idx="12">
                  <c:v>11.08</c:v>
                </c:pt>
                <c:pt idx="13">
                  <c:v>10.97</c:v>
                </c:pt>
                <c:pt idx="14">
                  <c:v>11.24</c:v>
                </c:pt>
                <c:pt idx="15">
                  <c:v>11.69</c:v>
                </c:pt>
                <c:pt idx="16">
                  <c:v>11.86</c:v>
                </c:pt>
                <c:pt idx="17">
                  <c:v>11.86</c:v>
                </c:pt>
                <c:pt idx="18">
                  <c:v>11.62</c:v>
                </c:pt>
                <c:pt idx="19">
                  <c:v>11.71</c:v>
                </c:pt>
                <c:pt idx="20">
                  <c:v>11.7</c:v>
                </c:pt>
                <c:pt idx="21">
                  <c:v>11.76</c:v>
                </c:pt>
                <c:pt idx="22">
                  <c:v>11.8</c:v>
                </c:pt>
                <c:pt idx="23">
                  <c:v>11.79</c:v>
                </c:pt>
                <c:pt idx="24">
                  <c:v>11.74</c:v>
                </c:pt>
                <c:pt idx="25">
                  <c:v>11.47</c:v>
                </c:pt>
                <c:pt idx="26">
                  <c:v>11.56</c:v>
                </c:pt>
                <c:pt idx="27">
                  <c:v>11.69</c:v>
                </c:pt>
                <c:pt idx="28">
                  <c:v>11.36</c:v>
                </c:pt>
                <c:pt idx="29">
                  <c:v>11.71</c:v>
                </c:pt>
                <c:pt idx="30">
                  <c:v>11.65</c:v>
                </c:pt>
                <c:pt idx="31">
                  <c:v>11.08</c:v>
                </c:pt>
                <c:pt idx="32">
                  <c:v>11.42</c:v>
                </c:pt>
                <c:pt idx="33">
                  <c:v>11.1</c:v>
                </c:pt>
                <c:pt idx="34">
                  <c:v>11.12</c:v>
                </c:pt>
                <c:pt idx="35">
                  <c:v>11.65</c:v>
                </c:pt>
                <c:pt idx="36">
                  <c:v>11.51</c:v>
                </c:pt>
                <c:pt idx="37">
                  <c:v>11.47</c:v>
                </c:pt>
                <c:pt idx="38">
                  <c:v>11.8</c:v>
                </c:pt>
                <c:pt idx="39">
                  <c:v>11.55</c:v>
                </c:pt>
                <c:pt idx="40">
                  <c:v>11.77</c:v>
                </c:pt>
                <c:pt idx="41">
                  <c:v>11.77</c:v>
                </c:pt>
                <c:pt idx="42">
                  <c:v>11.81</c:v>
                </c:pt>
                <c:pt idx="43">
                  <c:v>11.84</c:v>
                </c:pt>
                <c:pt idx="44">
                  <c:v>11.71</c:v>
                </c:pt>
                <c:pt idx="45">
                  <c:v>12.07</c:v>
                </c:pt>
                <c:pt idx="46">
                  <c:v>12.19</c:v>
                </c:pt>
                <c:pt idx="47">
                  <c:v>12.2</c:v>
                </c:pt>
                <c:pt idx="48">
                  <c:v>12.41</c:v>
                </c:pt>
                <c:pt idx="49">
                  <c:v>12.23</c:v>
                </c:pt>
                <c:pt idx="50">
                  <c:v>12.13</c:v>
                </c:pt>
                <c:pt idx="51">
                  <c:v>12.12</c:v>
                </c:pt>
                <c:pt idx="52">
                  <c:v>11.85</c:v>
                </c:pt>
                <c:pt idx="53">
                  <c:v>11.83</c:v>
                </c:pt>
                <c:pt idx="54">
                  <c:v>12.07</c:v>
                </c:pt>
                <c:pt idx="55">
                  <c:v>11.66</c:v>
                </c:pt>
                <c:pt idx="56">
                  <c:v>11.7</c:v>
                </c:pt>
                <c:pt idx="57">
                  <c:v>11.45</c:v>
                </c:pt>
                <c:pt idx="58">
                  <c:v>11.43</c:v>
                </c:pt>
                <c:pt idx="59">
                  <c:v>11.64</c:v>
                </c:pt>
                <c:pt idx="60">
                  <c:v>11.46</c:v>
                </c:pt>
                <c:pt idx="61">
                  <c:v>11.71</c:v>
                </c:pt>
                <c:pt idx="62">
                  <c:v>11.64</c:v>
                </c:pt>
                <c:pt idx="63">
                  <c:v>11.54</c:v>
                </c:pt>
                <c:pt idx="64">
                  <c:v>11.51</c:v>
                </c:pt>
                <c:pt idx="65">
                  <c:v>11.47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58464"/>
        <c:axId val="674658856"/>
      </c:lineChart>
      <c:dateAx>
        <c:axId val="674658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58856"/>
        <c:crosses val="autoZero"/>
        <c:auto val="1"/>
        <c:lblOffset val="100"/>
        <c:baseTimeUnit val="days"/>
      </c:dateAx>
      <c:valAx>
        <c:axId val="6746588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5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95.87</c:v>
                </c:pt>
                <c:pt idx="1">
                  <c:v>95.59</c:v>
                </c:pt>
                <c:pt idx="2">
                  <c:v>94.3</c:v>
                </c:pt>
                <c:pt idx="3">
                  <c:v>93.47</c:v>
                </c:pt>
                <c:pt idx="4">
                  <c:v>92.86</c:v>
                </c:pt>
                <c:pt idx="5">
                  <c:v>94.08</c:v>
                </c:pt>
                <c:pt idx="6">
                  <c:v>94.4</c:v>
                </c:pt>
                <c:pt idx="7">
                  <c:v>92.95</c:v>
                </c:pt>
                <c:pt idx="8">
                  <c:v>93.95</c:v>
                </c:pt>
                <c:pt idx="9">
                  <c:v>93.86</c:v>
                </c:pt>
                <c:pt idx="10">
                  <c:v>93.6</c:v>
                </c:pt>
                <c:pt idx="11">
                  <c:v>92.74</c:v>
                </c:pt>
                <c:pt idx="12">
                  <c:v>93.06</c:v>
                </c:pt>
                <c:pt idx="13">
                  <c:v>89.53</c:v>
                </c:pt>
                <c:pt idx="14">
                  <c:v>90.54</c:v>
                </c:pt>
                <c:pt idx="15">
                  <c:v>89.95</c:v>
                </c:pt>
                <c:pt idx="16">
                  <c:v>92.44</c:v>
                </c:pt>
                <c:pt idx="17">
                  <c:v>93.36</c:v>
                </c:pt>
                <c:pt idx="18">
                  <c:v>93.94</c:v>
                </c:pt>
                <c:pt idx="19">
                  <c:v>94.04</c:v>
                </c:pt>
                <c:pt idx="20">
                  <c:v>94.66</c:v>
                </c:pt>
                <c:pt idx="21">
                  <c:v>94.76</c:v>
                </c:pt>
                <c:pt idx="22">
                  <c:v>95.7</c:v>
                </c:pt>
                <c:pt idx="23">
                  <c:v>92.21</c:v>
                </c:pt>
                <c:pt idx="24">
                  <c:v>92.67</c:v>
                </c:pt>
                <c:pt idx="25">
                  <c:v>89.74</c:v>
                </c:pt>
                <c:pt idx="26">
                  <c:v>89.93</c:v>
                </c:pt>
                <c:pt idx="27">
                  <c:v>90.31</c:v>
                </c:pt>
                <c:pt idx="28">
                  <c:v>89.49</c:v>
                </c:pt>
                <c:pt idx="29">
                  <c:v>89.96</c:v>
                </c:pt>
                <c:pt idx="30">
                  <c:v>90.34</c:v>
                </c:pt>
                <c:pt idx="31">
                  <c:v>90.82</c:v>
                </c:pt>
                <c:pt idx="32">
                  <c:v>90.83</c:v>
                </c:pt>
                <c:pt idx="33">
                  <c:v>90.71</c:v>
                </c:pt>
                <c:pt idx="34">
                  <c:v>89.87</c:v>
                </c:pt>
                <c:pt idx="35">
                  <c:v>90.47</c:v>
                </c:pt>
                <c:pt idx="36">
                  <c:v>89.73</c:v>
                </c:pt>
                <c:pt idx="37">
                  <c:v>98.02</c:v>
                </c:pt>
                <c:pt idx="38">
                  <c:v>96.24</c:v>
                </c:pt>
                <c:pt idx="39">
                  <c:v>96.47</c:v>
                </c:pt>
                <c:pt idx="40">
                  <c:v>97.3</c:v>
                </c:pt>
                <c:pt idx="41">
                  <c:v>95.13</c:v>
                </c:pt>
                <c:pt idx="42">
                  <c:v>96.05</c:v>
                </c:pt>
                <c:pt idx="43">
                  <c:v>94.4</c:v>
                </c:pt>
                <c:pt idx="44">
                  <c:v>95</c:v>
                </c:pt>
                <c:pt idx="45">
                  <c:v>95.51</c:v>
                </c:pt>
                <c:pt idx="46">
                  <c:v>96.29</c:v>
                </c:pt>
                <c:pt idx="47">
                  <c:v>95.79</c:v>
                </c:pt>
                <c:pt idx="48">
                  <c:v>96.88</c:v>
                </c:pt>
                <c:pt idx="49">
                  <c:v>97.13</c:v>
                </c:pt>
                <c:pt idx="50">
                  <c:v>97.59</c:v>
                </c:pt>
                <c:pt idx="51">
                  <c:v>98.65</c:v>
                </c:pt>
                <c:pt idx="52">
                  <c:v>99.14</c:v>
                </c:pt>
                <c:pt idx="53">
                  <c:v>97.95</c:v>
                </c:pt>
                <c:pt idx="54">
                  <c:v>97.07</c:v>
                </c:pt>
                <c:pt idx="55">
                  <c:v>97.19</c:v>
                </c:pt>
                <c:pt idx="56">
                  <c:v>96.54</c:v>
                </c:pt>
                <c:pt idx="57">
                  <c:v>95.52</c:v>
                </c:pt>
                <c:pt idx="58">
                  <c:v>93.7</c:v>
                </c:pt>
                <c:pt idx="59">
                  <c:v>93.71</c:v>
                </c:pt>
                <c:pt idx="60">
                  <c:v>92.71</c:v>
                </c:pt>
                <c:pt idx="61">
                  <c:v>93.35</c:v>
                </c:pt>
                <c:pt idx="62">
                  <c:v>93</c:v>
                </c:pt>
                <c:pt idx="63">
                  <c:v>91.8</c:v>
                </c:pt>
                <c:pt idx="64">
                  <c:v>91.43</c:v>
                </c:pt>
                <c:pt idx="65">
                  <c:v>90.87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60816"/>
        <c:axId val="674661208"/>
      </c:lineChart>
      <c:dateAx>
        <c:axId val="67466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1208"/>
        <c:crosses val="autoZero"/>
        <c:auto val="1"/>
        <c:lblOffset val="100"/>
        <c:baseTimeUnit val="days"/>
      </c:dateAx>
      <c:valAx>
        <c:axId val="674661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55.93</c:v>
                </c:pt>
                <c:pt idx="1">
                  <c:v>56.36</c:v>
                </c:pt>
                <c:pt idx="2">
                  <c:v>55.37</c:v>
                </c:pt>
                <c:pt idx="3">
                  <c:v>53.92</c:v>
                </c:pt>
                <c:pt idx="4">
                  <c:v>58.01</c:v>
                </c:pt>
                <c:pt idx="5">
                  <c:v>58.68</c:v>
                </c:pt>
                <c:pt idx="6">
                  <c:v>57.8</c:v>
                </c:pt>
                <c:pt idx="7">
                  <c:v>57.6</c:v>
                </c:pt>
                <c:pt idx="8">
                  <c:v>57.66</c:v>
                </c:pt>
                <c:pt idx="9">
                  <c:v>57.28</c:v>
                </c:pt>
                <c:pt idx="10">
                  <c:v>56.67</c:v>
                </c:pt>
                <c:pt idx="11">
                  <c:v>56.43</c:v>
                </c:pt>
                <c:pt idx="12">
                  <c:v>56.36</c:v>
                </c:pt>
                <c:pt idx="13">
                  <c:v>56.51</c:v>
                </c:pt>
                <c:pt idx="14">
                  <c:v>56.55</c:v>
                </c:pt>
                <c:pt idx="15">
                  <c:v>56.77</c:v>
                </c:pt>
                <c:pt idx="16">
                  <c:v>56.7</c:v>
                </c:pt>
                <c:pt idx="17">
                  <c:v>57.8</c:v>
                </c:pt>
                <c:pt idx="19">
                  <c:v>57.95</c:v>
                </c:pt>
                <c:pt idx="20">
                  <c:v>57.16</c:v>
                </c:pt>
                <c:pt idx="21">
                  <c:v>57.69</c:v>
                </c:pt>
                <c:pt idx="22">
                  <c:v>57.86</c:v>
                </c:pt>
                <c:pt idx="23">
                  <c:v>57.39</c:v>
                </c:pt>
                <c:pt idx="24">
                  <c:v>58.24</c:v>
                </c:pt>
                <c:pt idx="25">
                  <c:v>57.36</c:v>
                </c:pt>
                <c:pt idx="26">
                  <c:v>56.75</c:v>
                </c:pt>
                <c:pt idx="27">
                  <c:v>56.29</c:v>
                </c:pt>
                <c:pt idx="28">
                  <c:v>56.64</c:v>
                </c:pt>
                <c:pt idx="29">
                  <c:v>56.45</c:v>
                </c:pt>
                <c:pt idx="30">
                  <c:v>56.09</c:v>
                </c:pt>
                <c:pt idx="31">
                  <c:v>56.22</c:v>
                </c:pt>
                <c:pt idx="32">
                  <c:v>55.31</c:v>
                </c:pt>
                <c:pt idx="33">
                  <c:v>53.88</c:v>
                </c:pt>
                <c:pt idx="34">
                  <c:v>52.81</c:v>
                </c:pt>
                <c:pt idx="35">
                  <c:v>52.8</c:v>
                </c:pt>
                <c:pt idx="36">
                  <c:v>52.36</c:v>
                </c:pt>
                <c:pt idx="37">
                  <c:v>52.8</c:v>
                </c:pt>
                <c:pt idx="38">
                  <c:v>53.02</c:v>
                </c:pt>
                <c:pt idx="39">
                  <c:v>52.9</c:v>
                </c:pt>
                <c:pt idx="40">
                  <c:v>53.08</c:v>
                </c:pt>
                <c:pt idx="41">
                  <c:v>53.19</c:v>
                </c:pt>
                <c:pt idx="42">
                  <c:v>53.65</c:v>
                </c:pt>
                <c:pt idx="43">
                  <c:v>53.86</c:v>
                </c:pt>
                <c:pt idx="44">
                  <c:v>53.45</c:v>
                </c:pt>
                <c:pt idx="45">
                  <c:v>53.24</c:v>
                </c:pt>
                <c:pt idx="46">
                  <c:v>53.2</c:v>
                </c:pt>
                <c:pt idx="47">
                  <c:v>52.93</c:v>
                </c:pt>
                <c:pt idx="48">
                  <c:v>53.27</c:v>
                </c:pt>
                <c:pt idx="49">
                  <c:v>53.65</c:v>
                </c:pt>
                <c:pt idx="50">
                  <c:v>52.92</c:v>
                </c:pt>
                <c:pt idx="51">
                  <c:v>52.4</c:v>
                </c:pt>
                <c:pt idx="52">
                  <c:v>52.69</c:v>
                </c:pt>
                <c:pt idx="53">
                  <c:v>53.11</c:v>
                </c:pt>
                <c:pt idx="54">
                  <c:v>53.38</c:v>
                </c:pt>
                <c:pt idx="55">
                  <c:v>53.91</c:v>
                </c:pt>
                <c:pt idx="56">
                  <c:v>53.06</c:v>
                </c:pt>
                <c:pt idx="57">
                  <c:v>53.07</c:v>
                </c:pt>
                <c:pt idx="58">
                  <c:v>51.98</c:v>
                </c:pt>
                <c:pt idx="59">
                  <c:v>50.83</c:v>
                </c:pt>
                <c:pt idx="60">
                  <c:v>51.06</c:v>
                </c:pt>
                <c:pt idx="61">
                  <c:v>51.02</c:v>
                </c:pt>
                <c:pt idx="62">
                  <c:v>51.29</c:v>
                </c:pt>
                <c:pt idx="63">
                  <c:v>51.91</c:v>
                </c:pt>
                <c:pt idx="64">
                  <c:v>52.14</c:v>
                </c:pt>
                <c:pt idx="65">
                  <c:v>52.3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63168"/>
        <c:axId val="674663560"/>
      </c:lineChart>
      <c:dateAx>
        <c:axId val="67466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3560"/>
        <c:crosses val="autoZero"/>
        <c:auto val="1"/>
        <c:lblOffset val="100"/>
        <c:baseTimeUnit val="days"/>
      </c:dateAx>
      <c:valAx>
        <c:axId val="6746635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28.64</c:v>
                </c:pt>
                <c:pt idx="1">
                  <c:v>28.75</c:v>
                </c:pt>
                <c:pt idx="2">
                  <c:v>29</c:v>
                </c:pt>
                <c:pt idx="3">
                  <c:v>28.75</c:v>
                </c:pt>
                <c:pt idx="4">
                  <c:v>28.64</c:v>
                </c:pt>
                <c:pt idx="5">
                  <c:v>29.25</c:v>
                </c:pt>
                <c:pt idx="6">
                  <c:v>29.17</c:v>
                </c:pt>
                <c:pt idx="7">
                  <c:v>28.99</c:v>
                </c:pt>
                <c:pt idx="8">
                  <c:v>29.14</c:v>
                </c:pt>
                <c:pt idx="9">
                  <c:v>28.6</c:v>
                </c:pt>
                <c:pt idx="10">
                  <c:v>29.12</c:v>
                </c:pt>
                <c:pt idx="11">
                  <c:v>29.19</c:v>
                </c:pt>
                <c:pt idx="12">
                  <c:v>29</c:v>
                </c:pt>
                <c:pt idx="13">
                  <c:v>28.67</c:v>
                </c:pt>
                <c:pt idx="14">
                  <c:v>29.18</c:v>
                </c:pt>
                <c:pt idx="15">
                  <c:v>29.65</c:v>
                </c:pt>
                <c:pt idx="16">
                  <c:v>30.22</c:v>
                </c:pt>
                <c:pt idx="17">
                  <c:v>30.42</c:v>
                </c:pt>
                <c:pt idx="18">
                  <c:v>31.03</c:v>
                </c:pt>
                <c:pt idx="19">
                  <c:v>31.19</c:v>
                </c:pt>
                <c:pt idx="21">
                  <c:v>31.54</c:v>
                </c:pt>
                <c:pt idx="22">
                  <c:v>31.42</c:v>
                </c:pt>
                <c:pt idx="23">
                  <c:v>31.83</c:v>
                </c:pt>
                <c:pt idx="24">
                  <c:v>33.130000000000003</c:v>
                </c:pt>
                <c:pt idx="25">
                  <c:v>33.64</c:v>
                </c:pt>
                <c:pt idx="26">
                  <c:v>33.590000000000003</c:v>
                </c:pt>
                <c:pt idx="27">
                  <c:v>33.15</c:v>
                </c:pt>
                <c:pt idx="28">
                  <c:v>33.78</c:v>
                </c:pt>
                <c:pt idx="29">
                  <c:v>34.020000000000003</c:v>
                </c:pt>
                <c:pt idx="30">
                  <c:v>33.75</c:v>
                </c:pt>
                <c:pt idx="31">
                  <c:v>32.86</c:v>
                </c:pt>
                <c:pt idx="32">
                  <c:v>31.83</c:v>
                </c:pt>
                <c:pt idx="33">
                  <c:v>32.21</c:v>
                </c:pt>
                <c:pt idx="34">
                  <c:v>32.229999999999997</c:v>
                </c:pt>
                <c:pt idx="35">
                  <c:v>32.03</c:v>
                </c:pt>
                <c:pt idx="36">
                  <c:v>31.85</c:v>
                </c:pt>
                <c:pt idx="37">
                  <c:v>31.45</c:v>
                </c:pt>
                <c:pt idx="38">
                  <c:v>31.68</c:v>
                </c:pt>
                <c:pt idx="39">
                  <c:v>31.37</c:v>
                </c:pt>
                <c:pt idx="40">
                  <c:v>30.97</c:v>
                </c:pt>
                <c:pt idx="41">
                  <c:v>31.42</c:v>
                </c:pt>
                <c:pt idx="42">
                  <c:v>31.84</c:v>
                </c:pt>
                <c:pt idx="43">
                  <c:v>33.26</c:v>
                </c:pt>
                <c:pt idx="44">
                  <c:v>33.450000000000003</c:v>
                </c:pt>
                <c:pt idx="45">
                  <c:v>31.55</c:v>
                </c:pt>
                <c:pt idx="46">
                  <c:v>31.28</c:v>
                </c:pt>
                <c:pt idx="47">
                  <c:v>30.25</c:v>
                </c:pt>
                <c:pt idx="48">
                  <c:v>30.6</c:v>
                </c:pt>
                <c:pt idx="49">
                  <c:v>30.77</c:v>
                </c:pt>
                <c:pt idx="50">
                  <c:v>31.25</c:v>
                </c:pt>
                <c:pt idx="51">
                  <c:v>31.41</c:v>
                </c:pt>
                <c:pt idx="52">
                  <c:v>31.43</c:v>
                </c:pt>
                <c:pt idx="53">
                  <c:v>30.72</c:v>
                </c:pt>
                <c:pt idx="54">
                  <c:v>30.71</c:v>
                </c:pt>
                <c:pt idx="55">
                  <c:v>30.8</c:v>
                </c:pt>
                <c:pt idx="56">
                  <c:v>30.87</c:v>
                </c:pt>
                <c:pt idx="57">
                  <c:v>30.81</c:v>
                </c:pt>
                <c:pt idx="58">
                  <c:v>29.53</c:v>
                </c:pt>
                <c:pt idx="59">
                  <c:v>29.33</c:v>
                </c:pt>
                <c:pt idx="60">
                  <c:v>29.33</c:v>
                </c:pt>
                <c:pt idx="61">
                  <c:v>29.06</c:v>
                </c:pt>
                <c:pt idx="62">
                  <c:v>30.04</c:v>
                </c:pt>
                <c:pt idx="63">
                  <c:v>29.18</c:v>
                </c:pt>
                <c:pt idx="64">
                  <c:v>29.35</c:v>
                </c:pt>
                <c:pt idx="65">
                  <c:v>28.78</c:v>
                </c:pt>
                <c:pt idx="66">
                  <c:v>28.16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65520"/>
        <c:axId val="674665912"/>
      </c:lineChart>
      <c:dateAx>
        <c:axId val="67466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5912"/>
        <c:crosses val="autoZero"/>
        <c:auto val="1"/>
        <c:lblOffset val="100"/>
        <c:baseTimeUnit val="days"/>
      </c:dateAx>
      <c:valAx>
        <c:axId val="674665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VGK!$W$2:$W$70</c:f>
              <c:strCache>
                <c:ptCount val="69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22-Mar-17</c:v>
                </c:pt>
                <c:pt idx="5">
                  <c:v>21-Mar-17</c:v>
                </c:pt>
                <c:pt idx="6">
                  <c:v>20-Mar-17</c:v>
                </c:pt>
                <c:pt idx="7">
                  <c:v>17-Mar-17</c:v>
                </c:pt>
                <c:pt idx="8">
                  <c:v>16-Mar-17</c:v>
                </c:pt>
                <c:pt idx="9">
                  <c:v>15-Mar-17</c:v>
                </c:pt>
                <c:pt idx="10">
                  <c:v>14-Mar-17</c:v>
                </c:pt>
                <c:pt idx="11">
                  <c:v>13-Mar-17</c:v>
                </c:pt>
                <c:pt idx="12">
                  <c:v>10-Mar-17</c:v>
                </c:pt>
                <c:pt idx="13">
                  <c:v>9-Mar-17</c:v>
                </c:pt>
                <c:pt idx="14">
                  <c:v>8-Mar-17</c:v>
                </c:pt>
                <c:pt idx="15">
                  <c:v>7-Mar-17</c:v>
                </c:pt>
                <c:pt idx="16">
                  <c:v>6-Mar-17</c:v>
                </c:pt>
                <c:pt idx="17">
                  <c:v>3-Mar-17</c:v>
                </c:pt>
                <c:pt idx="18">
                  <c:v>2-Mar-17</c:v>
                </c:pt>
                <c:pt idx="19">
                  <c:v>1-Mar-17</c:v>
                </c:pt>
                <c:pt idx="20">
                  <c:v>28-Feb-17</c:v>
                </c:pt>
                <c:pt idx="21">
                  <c:v>27-Feb-17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20-Dec-16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VGK!$AA$2:$AA$70</c:f>
              <c:numCache>
                <c:formatCode>General</c:formatCode>
                <c:ptCount val="69"/>
                <c:pt idx="0">
                  <c:v>51.59</c:v>
                </c:pt>
                <c:pt idx="1">
                  <c:v>51.37</c:v>
                </c:pt>
                <c:pt idx="2">
                  <c:v>51.28</c:v>
                </c:pt>
                <c:pt idx="3">
                  <c:v>51.11</c:v>
                </c:pt>
                <c:pt idx="5">
                  <c:v>51.36</c:v>
                </c:pt>
                <c:pt idx="6">
                  <c:v>51.51</c:v>
                </c:pt>
                <c:pt idx="7">
                  <c:v>51.63</c:v>
                </c:pt>
                <c:pt idx="8">
                  <c:v>51.56</c:v>
                </c:pt>
                <c:pt idx="9">
                  <c:v>51.03</c:v>
                </c:pt>
                <c:pt idx="10">
                  <c:v>50.29</c:v>
                </c:pt>
                <c:pt idx="11">
                  <c:v>50.7</c:v>
                </c:pt>
                <c:pt idx="12">
                  <c:v>50.52</c:v>
                </c:pt>
                <c:pt idx="13">
                  <c:v>50.07</c:v>
                </c:pt>
                <c:pt idx="14">
                  <c:v>49.69</c:v>
                </c:pt>
                <c:pt idx="15">
                  <c:v>49.89</c:v>
                </c:pt>
                <c:pt idx="16">
                  <c:v>50.14</c:v>
                </c:pt>
                <c:pt idx="17">
                  <c:v>50.38</c:v>
                </c:pt>
                <c:pt idx="18">
                  <c:v>49.98</c:v>
                </c:pt>
                <c:pt idx="19">
                  <c:v>50.17</c:v>
                </c:pt>
                <c:pt idx="20">
                  <c:v>49.65</c:v>
                </c:pt>
                <c:pt idx="21">
                  <c:v>49.7</c:v>
                </c:pt>
                <c:pt idx="22">
                  <c:v>49.58</c:v>
                </c:pt>
                <c:pt idx="23">
                  <c:v>50.03</c:v>
                </c:pt>
                <c:pt idx="24">
                  <c:v>49.91</c:v>
                </c:pt>
                <c:pt idx="25">
                  <c:v>49.92</c:v>
                </c:pt>
                <c:pt idx="26">
                  <c:v>49.91</c:v>
                </c:pt>
                <c:pt idx="27">
                  <c:v>50.09</c:v>
                </c:pt>
                <c:pt idx="28">
                  <c:v>49.89</c:v>
                </c:pt>
                <c:pt idx="29">
                  <c:v>49.66</c:v>
                </c:pt>
                <c:pt idx="30">
                  <c:v>49.65</c:v>
                </c:pt>
                <c:pt idx="31">
                  <c:v>49.47</c:v>
                </c:pt>
                <c:pt idx="32">
                  <c:v>49.46</c:v>
                </c:pt>
                <c:pt idx="33">
                  <c:v>49.29</c:v>
                </c:pt>
                <c:pt idx="34">
                  <c:v>49.2</c:v>
                </c:pt>
                <c:pt idx="35">
                  <c:v>49.18</c:v>
                </c:pt>
                <c:pt idx="36">
                  <c:v>49.65</c:v>
                </c:pt>
                <c:pt idx="37">
                  <c:v>49.47</c:v>
                </c:pt>
                <c:pt idx="38">
                  <c:v>49.51</c:v>
                </c:pt>
                <c:pt idx="39">
                  <c:v>49.36</c:v>
                </c:pt>
                <c:pt idx="40">
                  <c:v>49.12</c:v>
                </c:pt>
                <c:pt idx="41">
                  <c:v>49.53</c:v>
                </c:pt>
                <c:pt idx="42">
                  <c:v>49.54</c:v>
                </c:pt>
                <c:pt idx="43">
                  <c:v>49.86</c:v>
                </c:pt>
                <c:pt idx="44">
                  <c:v>49.27</c:v>
                </c:pt>
                <c:pt idx="45">
                  <c:v>49.16</c:v>
                </c:pt>
                <c:pt idx="46">
                  <c:v>49</c:v>
                </c:pt>
                <c:pt idx="47">
                  <c:v>48.73</c:v>
                </c:pt>
                <c:pt idx="48">
                  <c:v>48.83</c:v>
                </c:pt>
                <c:pt idx="49">
                  <c:v>49.03</c:v>
                </c:pt>
                <c:pt idx="50">
                  <c:v>49.03</c:v>
                </c:pt>
                <c:pt idx="51">
                  <c:v>48.82</c:v>
                </c:pt>
                <c:pt idx="52">
                  <c:v>48.77</c:v>
                </c:pt>
                <c:pt idx="53">
                  <c:v>48.52</c:v>
                </c:pt>
                <c:pt idx="54">
                  <c:v>48.53</c:v>
                </c:pt>
                <c:pt idx="55">
                  <c:v>48.7</c:v>
                </c:pt>
                <c:pt idx="56">
                  <c:v>48.94</c:v>
                </c:pt>
                <c:pt idx="57">
                  <c:v>48.5</c:v>
                </c:pt>
                <c:pt idx="58">
                  <c:v>48.1</c:v>
                </c:pt>
                <c:pt idx="59">
                  <c:v>47.94</c:v>
                </c:pt>
                <c:pt idx="60">
                  <c:v>47.68</c:v>
                </c:pt>
                <c:pt idx="61">
                  <c:v>47.35</c:v>
                </c:pt>
                <c:pt idx="62">
                  <c:v>47.65</c:v>
                </c:pt>
                <c:pt idx="63">
                  <c:v>47.58</c:v>
                </c:pt>
                <c:pt idx="64">
                  <c:v>47.39</c:v>
                </c:pt>
                <c:pt idx="65">
                  <c:v>47.48</c:v>
                </c:pt>
                <c:pt idx="66">
                  <c:v>47.36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67872"/>
        <c:axId val="674668264"/>
      </c:lineChart>
      <c:catAx>
        <c:axId val="67466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8264"/>
        <c:crosses val="autoZero"/>
        <c:auto val="1"/>
        <c:lblAlgn val="ctr"/>
        <c:lblOffset val="100"/>
        <c:noMultiLvlLbl val="0"/>
      </c:catAx>
      <c:valAx>
        <c:axId val="674668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28.76</c:v>
                </c:pt>
                <c:pt idx="1">
                  <c:v>28.43</c:v>
                </c:pt>
                <c:pt idx="2">
                  <c:v>26.47</c:v>
                </c:pt>
                <c:pt idx="3">
                  <c:v>26.06</c:v>
                </c:pt>
                <c:pt idx="4">
                  <c:v>25.52</c:v>
                </c:pt>
                <c:pt idx="5">
                  <c:v>26.21</c:v>
                </c:pt>
                <c:pt idx="6">
                  <c:v>25.8</c:v>
                </c:pt>
                <c:pt idx="7">
                  <c:v>26.04</c:v>
                </c:pt>
                <c:pt idx="8">
                  <c:v>26.12</c:v>
                </c:pt>
                <c:pt idx="9">
                  <c:v>25.58</c:v>
                </c:pt>
                <c:pt idx="10">
                  <c:v>25.7</c:v>
                </c:pt>
                <c:pt idx="11">
                  <c:v>25.18</c:v>
                </c:pt>
                <c:pt idx="12">
                  <c:v>25.15</c:v>
                </c:pt>
                <c:pt idx="13">
                  <c:v>25.38</c:v>
                </c:pt>
                <c:pt idx="14">
                  <c:v>25.64</c:v>
                </c:pt>
                <c:pt idx="15">
                  <c:v>25.71</c:v>
                </c:pt>
                <c:pt idx="16">
                  <c:v>25.57</c:v>
                </c:pt>
                <c:pt idx="17">
                  <c:v>24.7</c:v>
                </c:pt>
                <c:pt idx="18">
                  <c:v>24.55</c:v>
                </c:pt>
                <c:pt idx="19">
                  <c:v>23.44</c:v>
                </c:pt>
                <c:pt idx="20">
                  <c:v>23.76</c:v>
                </c:pt>
                <c:pt idx="21">
                  <c:v>23.24</c:v>
                </c:pt>
                <c:pt idx="22">
                  <c:v>23.48</c:v>
                </c:pt>
                <c:pt idx="23">
                  <c:v>23.75</c:v>
                </c:pt>
                <c:pt idx="24">
                  <c:v>23.77</c:v>
                </c:pt>
                <c:pt idx="25">
                  <c:v>23.35</c:v>
                </c:pt>
                <c:pt idx="26">
                  <c:v>22.98</c:v>
                </c:pt>
                <c:pt idx="27">
                  <c:v>23.02</c:v>
                </c:pt>
                <c:pt idx="28">
                  <c:v>23.12</c:v>
                </c:pt>
                <c:pt idx="29">
                  <c:v>23.9</c:v>
                </c:pt>
                <c:pt idx="30">
                  <c:v>24.05</c:v>
                </c:pt>
                <c:pt idx="31">
                  <c:v>24.45</c:v>
                </c:pt>
                <c:pt idx="32">
                  <c:v>24.21</c:v>
                </c:pt>
                <c:pt idx="33">
                  <c:v>24.6</c:v>
                </c:pt>
                <c:pt idx="34">
                  <c:v>24.34</c:v>
                </c:pt>
                <c:pt idx="35">
                  <c:v>24.6</c:v>
                </c:pt>
                <c:pt idx="36">
                  <c:v>24.79</c:v>
                </c:pt>
                <c:pt idx="37">
                  <c:v>24.75</c:v>
                </c:pt>
                <c:pt idx="38">
                  <c:v>24.11</c:v>
                </c:pt>
                <c:pt idx="39">
                  <c:v>24.18</c:v>
                </c:pt>
                <c:pt idx="40">
                  <c:v>23.97</c:v>
                </c:pt>
                <c:pt idx="41">
                  <c:v>23.52</c:v>
                </c:pt>
                <c:pt idx="42">
                  <c:v>23.56</c:v>
                </c:pt>
                <c:pt idx="43">
                  <c:v>22.85</c:v>
                </c:pt>
                <c:pt idx="44">
                  <c:v>21.89</c:v>
                </c:pt>
                <c:pt idx="45">
                  <c:v>21.96</c:v>
                </c:pt>
                <c:pt idx="46">
                  <c:v>21.71</c:v>
                </c:pt>
                <c:pt idx="47">
                  <c:v>22.32</c:v>
                </c:pt>
                <c:pt idx="48">
                  <c:v>21.74</c:v>
                </c:pt>
                <c:pt idx="49">
                  <c:v>22.18</c:v>
                </c:pt>
                <c:pt idx="50">
                  <c:v>22.31</c:v>
                </c:pt>
                <c:pt idx="51">
                  <c:v>22.79</c:v>
                </c:pt>
                <c:pt idx="52">
                  <c:v>22.48</c:v>
                </c:pt>
                <c:pt idx="53">
                  <c:v>22.34</c:v>
                </c:pt>
                <c:pt idx="54">
                  <c:v>22.04</c:v>
                </c:pt>
                <c:pt idx="55">
                  <c:v>22.11</c:v>
                </c:pt>
                <c:pt idx="56">
                  <c:v>22.36</c:v>
                </c:pt>
                <c:pt idx="57">
                  <c:v>22.55</c:v>
                </c:pt>
                <c:pt idx="58">
                  <c:v>21.92</c:v>
                </c:pt>
                <c:pt idx="59">
                  <c:v>22.27</c:v>
                </c:pt>
                <c:pt idx="60">
                  <c:v>22.78</c:v>
                </c:pt>
                <c:pt idx="61">
                  <c:v>23.3</c:v>
                </c:pt>
                <c:pt idx="62">
                  <c:v>23.26</c:v>
                </c:pt>
                <c:pt idx="63">
                  <c:v>23.19</c:v>
                </c:pt>
                <c:pt idx="64">
                  <c:v>20.58</c:v>
                </c:pt>
                <c:pt idx="65">
                  <c:v>20.65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70224"/>
        <c:axId val="674670616"/>
      </c:lineChart>
      <c:dateAx>
        <c:axId val="67467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70616"/>
        <c:crosses val="autoZero"/>
        <c:auto val="1"/>
        <c:lblOffset val="100"/>
        <c:baseTimeUnit val="days"/>
      </c:dateAx>
      <c:valAx>
        <c:axId val="6746706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7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50.27</c:v>
                </c:pt>
                <c:pt idx="1">
                  <c:v>50.81</c:v>
                </c:pt>
                <c:pt idx="2">
                  <c:v>51.31</c:v>
                </c:pt>
                <c:pt idx="3">
                  <c:v>51.17</c:v>
                </c:pt>
                <c:pt idx="4">
                  <c:v>50.92</c:v>
                </c:pt>
                <c:pt idx="5">
                  <c:v>52.22</c:v>
                </c:pt>
                <c:pt idx="6">
                  <c:v>51.36</c:v>
                </c:pt>
                <c:pt idx="7">
                  <c:v>51.46</c:v>
                </c:pt>
                <c:pt idx="8">
                  <c:v>51.36</c:v>
                </c:pt>
                <c:pt idx="9">
                  <c:v>50.68</c:v>
                </c:pt>
                <c:pt idx="10">
                  <c:v>50.69</c:v>
                </c:pt>
                <c:pt idx="11">
                  <c:v>50.7</c:v>
                </c:pt>
                <c:pt idx="12">
                  <c:v>50.73</c:v>
                </c:pt>
                <c:pt idx="13">
                  <c:v>51.54</c:v>
                </c:pt>
                <c:pt idx="14">
                  <c:v>51.48</c:v>
                </c:pt>
                <c:pt idx="15">
                  <c:v>52.33</c:v>
                </c:pt>
                <c:pt idx="16">
                  <c:v>54</c:v>
                </c:pt>
                <c:pt idx="17">
                  <c:v>53.72</c:v>
                </c:pt>
                <c:pt idx="18">
                  <c:v>53.67</c:v>
                </c:pt>
                <c:pt idx="19">
                  <c:v>52.7</c:v>
                </c:pt>
                <c:pt idx="20">
                  <c:v>52.89</c:v>
                </c:pt>
                <c:pt idx="21">
                  <c:v>52.62</c:v>
                </c:pt>
                <c:pt idx="22">
                  <c:v>52.22</c:v>
                </c:pt>
                <c:pt idx="23">
                  <c:v>52.03</c:v>
                </c:pt>
                <c:pt idx="24">
                  <c:v>52.76</c:v>
                </c:pt>
                <c:pt idx="25">
                  <c:v>52.15</c:v>
                </c:pt>
                <c:pt idx="26">
                  <c:v>53.38</c:v>
                </c:pt>
                <c:pt idx="27">
                  <c:v>52.76</c:v>
                </c:pt>
                <c:pt idx="28">
                  <c:v>52.88</c:v>
                </c:pt>
                <c:pt idx="29">
                  <c:v>52.68</c:v>
                </c:pt>
                <c:pt idx="31">
                  <c:v>52.89</c:v>
                </c:pt>
                <c:pt idx="32">
                  <c:v>52.16</c:v>
                </c:pt>
                <c:pt idx="33">
                  <c:v>53.1</c:v>
                </c:pt>
                <c:pt idx="34">
                  <c:v>52.13</c:v>
                </c:pt>
                <c:pt idx="35">
                  <c:v>51.6</c:v>
                </c:pt>
                <c:pt idx="36">
                  <c:v>53.01</c:v>
                </c:pt>
                <c:pt idx="37">
                  <c:v>53.35</c:v>
                </c:pt>
                <c:pt idx="38">
                  <c:v>56.5</c:v>
                </c:pt>
                <c:pt idx="39">
                  <c:v>56.6</c:v>
                </c:pt>
                <c:pt idx="40">
                  <c:v>56.89</c:v>
                </c:pt>
                <c:pt idx="41">
                  <c:v>57.34</c:v>
                </c:pt>
                <c:pt idx="42">
                  <c:v>57.51</c:v>
                </c:pt>
                <c:pt idx="43">
                  <c:v>57.99</c:v>
                </c:pt>
                <c:pt idx="44">
                  <c:v>55.9</c:v>
                </c:pt>
                <c:pt idx="45">
                  <c:v>54.31</c:v>
                </c:pt>
                <c:pt idx="46">
                  <c:v>53.69</c:v>
                </c:pt>
                <c:pt idx="47">
                  <c:v>52.68</c:v>
                </c:pt>
                <c:pt idx="48">
                  <c:v>53.03</c:v>
                </c:pt>
                <c:pt idx="49">
                  <c:v>52.99</c:v>
                </c:pt>
                <c:pt idx="50">
                  <c:v>53.55</c:v>
                </c:pt>
                <c:pt idx="51">
                  <c:v>53.67</c:v>
                </c:pt>
                <c:pt idx="52">
                  <c:v>54.14</c:v>
                </c:pt>
                <c:pt idx="53">
                  <c:v>53.78</c:v>
                </c:pt>
                <c:pt idx="54">
                  <c:v>53.62</c:v>
                </c:pt>
                <c:pt idx="55">
                  <c:v>53.72</c:v>
                </c:pt>
                <c:pt idx="56">
                  <c:v>53.61</c:v>
                </c:pt>
                <c:pt idx="57">
                  <c:v>54.05</c:v>
                </c:pt>
                <c:pt idx="58">
                  <c:v>53.39</c:v>
                </c:pt>
                <c:pt idx="59">
                  <c:v>53.06</c:v>
                </c:pt>
                <c:pt idx="60">
                  <c:v>53.37</c:v>
                </c:pt>
                <c:pt idx="61">
                  <c:v>53.38</c:v>
                </c:pt>
                <c:pt idx="62">
                  <c:v>54.28</c:v>
                </c:pt>
                <c:pt idx="63">
                  <c:v>54.03</c:v>
                </c:pt>
                <c:pt idx="64">
                  <c:v>53.79</c:v>
                </c:pt>
                <c:pt idx="65">
                  <c:v>53.95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89864"/>
        <c:axId val="675490256"/>
      </c:lineChart>
      <c:dateAx>
        <c:axId val="67548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0256"/>
        <c:crosses val="autoZero"/>
        <c:auto val="1"/>
        <c:lblOffset val="100"/>
        <c:baseTimeUnit val="days"/>
      </c:dateAx>
      <c:valAx>
        <c:axId val="675490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8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13-Mar-17</c:v>
                </c:pt>
                <c:pt idx="11">
                  <c:v>10-Mar-17</c:v>
                </c:pt>
                <c:pt idx="12">
                  <c:v>9-Mar-17</c:v>
                </c:pt>
                <c:pt idx="13">
                  <c:v>8-Mar-17</c:v>
                </c:pt>
                <c:pt idx="14">
                  <c:v>7-Mar-17</c:v>
                </c:pt>
                <c:pt idx="15">
                  <c:v>6-Mar-17</c:v>
                </c:pt>
                <c:pt idx="16">
                  <c:v>3-Mar-17</c:v>
                </c:pt>
                <c:pt idx="17">
                  <c:v>2-Mar-17</c:v>
                </c:pt>
                <c:pt idx="18">
                  <c:v>1-Mar-17</c:v>
                </c:pt>
                <c:pt idx="19">
                  <c:v>28-Feb-17</c:v>
                </c:pt>
                <c:pt idx="20">
                  <c:v>27-Feb-17</c:v>
                </c:pt>
                <c:pt idx="21">
                  <c:v>24-Feb-17</c:v>
                </c:pt>
                <c:pt idx="22">
                  <c:v>23-Feb-17</c:v>
                </c:pt>
                <c:pt idx="23">
                  <c:v>22-Feb-17</c:v>
                </c:pt>
                <c:pt idx="24">
                  <c:v>21-Feb-17</c:v>
                </c:pt>
                <c:pt idx="25">
                  <c:v>17-Feb-17</c:v>
                </c:pt>
                <c:pt idx="26">
                  <c:v>16-Feb-17</c:v>
                </c:pt>
                <c:pt idx="27">
                  <c:v>15-Feb-17</c:v>
                </c:pt>
                <c:pt idx="28">
                  <c:v>14-Feb-17</c:v>
                </c:pt>
                <c:pt idx="29">
                  <c:v>13-Feb-17</c:v>
                </c:pt>
                <c:pt idx="30">
                  <c:v>10-Feb-17</c:v>
                </c:pt>
                <c:pt idx="31">
                  <c:v>9-Feb-17</c:v>
                </c:pt>
                <c:pt idx="32">
                  <c:v>8-Feb-17</c:v>
                </c:pt>
                <c:pt idx="33">
                  <c:v>7-Feb-17</c:v>
                </c:pt>
                <c:pt idx="34">
                  <c:v>6-Feb-17</c:v>
                </c:pt>
                <c:pt idx="35">
                  <c:v>3-Feb-17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35.39</c:v>
                </c:pt>
                <c:pt idx="1">
                  <c:v>35.159999999999997</c:v>
                </c:pt>
                <c:pt idx="2">
                  <c:v>35.270000000000003</c:v>
                </c:pt>
                <c:pt idx="3">
                  <c:v>35.369999999999997</c:v>
                </c:pt>
                <c:pt idx="4">
                  <c:v>35.04</c:v>
                </c:pt>
                <c:pt idx="5">
                  <c:v>35.43</c:v>
                </c:pt>
                <c:pt idx="6">
                  <c:v>35.270000000000003</c:v>
                </c:pt>
                <c:pt idx="7">
                  <c:v>35.14</c:v>
                </c:pt>
                <c:pt idx="8">
                  <c:v>35.1</c:v>
                </c:pt>
                <c:pt idx="9">
                  <c:v>35.18</c:v>
                </c:pt>
                <c:pt idx="10">
                  <c:v>35.159999999999997</c:v>
                </c:pt>
                <c:pt idx="11">
                  <c:v>35.909999999999997</c:v>
                </c:pt>
                <c:pt idx="12">
                  <c:v>35.82</c:v>
                </c:pt>
                <c:pt idx="13">
                  <c:v>35.619999999999997</c:v>
                </c:pt>
                <c:pt idx="14">
                  <c:v>35.799999999999997</c:v>
                </c:pt>
                <c:pt idx="15">
                  <c:v>35.57</c:v>
                </c:pt>
                <c:pt idx="16">
                  <c:v>35.9</c:v>
                </c:pt>
                <c:pt idx="17">
                  <c:v>35.909999999999997</c:v>
                </c:pt>
                <c:pt idx="18">
                  <c:v>35.93</c:v>
                </c:pt>
                <c:pt idx="19">
                  <c:v>36.200000000000003</c:v>
                </c:pt>
                <c:pt idx="20">
                  <c:v>36.51</c:v>
                </c:pt>
                <c:pt idx="21">
                  <c:v>36.53</c:v>
                </c:pt>
                <c:pt idx="22">
                  <c:v>36.18</c:v>
                </c:pt>
                <c:pt idx="23">
                  <c:v>36.07</c:v>
                </c:pt>
                <c:pt idx="24">
                  <c:v>36.520000000000003</c:v>
                </c:pt>
                <c:pt idx="25">
                  <c:v>36.479999999999997</c:v>
                </c:pt>
                <c:pt idx="26">
                  <c:v>36.409999999999997</c:v>
                </c:pt>
                <c:pt idx="27">
                  <c:v>36.049999999999997</c:v>
                </c:pt>
                <c:pt idx="28">
                  <c:v>35.93</c:v>
                </c:pt>
                <c:pt idx="29">
                  <c:v>35.799999999999997</c:v>
                </c:pt>
                <c:pt idx="30">
                  <c:v>35.340000000000003</c:v>
                </c:pt>
                <c:pt idx="31">
                  <c:v>35.46</c:v>
                </c:pt>
                <c:pt idx="32">
                  <c:v>36.380000000000003</c:v>
                </c:pt>
                <c:pt idx="33">
                  <c:v>36.35</c:v>
                </c:pt>
                <c:pt idx="34">
                  <c:v>36.270000000000003</c:v>
                </c:pt>
                <c:pt idx="35">
                  <c:v>36.520000000000003</c:v>
                </c:pt>
                <c:pt idx="37">
                  <c:v>36.68</c:v>
                </c:pt>
                <c:pt idx="38">
                  <c:v>36.520000000000003</c:v>
                </c:pt>
                <c:pt idx="39">
                  <c:v>36.82</c:v>
                </c:pt>
                <c:pt idx="40">
                  <c:v>37.42</c:v>
                </c:pt>
                <c:pt idx="41">
                  <c:v>37.979999999999997</c:v>
                </c:pt>
                <c:pt idx="42">
                  <c:v>37.56</c:v>
                </c:pt>
                <c:pt idx="43">
                  <c:v>37.799999999999997</c:v>
                </c:pt>
                <c:pt idx="44">
                  <c:v>37.619999999999997</c:v>
                </c:pt>
                <c:pt idx="45">
                  <c:v>36.770000000000003</c:v>
                </c:pt>
                <c:pt idx="46">
                  <c:v>36.94</c:v>
                </c:pt>
                <c:pt idx="47">
                  <c:v>36.57</c:v>
                </c:pt>
                <c:pt idx="48">
                  <c:v>36.76</c:v>
                </c:pt>
                <c:pt idx="49">
                  <c:v>36.799999999999997</c:v>
                </c:pt>
                <c:pt idx="50">
                  <c:v>36.79</c:v>
                </c:pt>
                <c:pt idx="51">
                  <c:v>36.71</c:v>
                </c:pt>
                <c:pt idx="52">
                  <c:v>36.950000000000003</c:v>
                </c:pt>
                <c:pt idx="53">
                  <c:v>36.54</c:v>
                </c:pt>
                <c:pt idx="54">
                  <c:v>36.61</c:v>
                </c:pt>
                <c:pt idx="55">
                  <c:v>36.479999999999997</c:v>
                </c:pt>
                <c:pt idx="56">
                  <c:v>36.35</c:v>
                </c:pt>
                <c:pt idx="57">
                  <c:v>36.409999999999997</c:v>
                </c:pt>
                <c:pt idx="58">
                  <c:v>36.6</c:v>
                </c:pt>
                <c:pt idx="59">
                  <c:v>36.270000000000003</c:v>
                </c:pt>
                <c:pt idx="60">
                  <c:v>36.659999999999997</c:v>
                </c:pt>
                <c:pt idx="61">
                  <c:v>36.630000000000003</c:v>
                </c:pt>
                <c:pt idx="62">
                  <c:v>37.07</c:v>
                </c:pt>
                <c:pt idx="63">
                  <c:v>36.97</c:v>
                </c:pt>
                <c:pt idx="64">
                  <c:v>36.93</c:v>
                </c:pt>
                <c:pt idx="65">
                  <c:v>36.979999999999997</c:v>
                </c:pt>
                <c:pt idx="66">
                  <c:v>37.21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92216"/>
        <c:axId val="675492608"/>
      </c:lineChart>
      <c:catAx>
        <c:axId val="67549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2608"/>
        <c:crosses val="autoZero"/>
        <c:auto val="1"/>
        <c:lblAlgn val="ctr"/>
        <c:lblOffset val="100"/>
        <c:noMultiLvlLbl val="0"/>
      </c:catAx>
      <c:valAx>
        <c:axId val="675492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42807</c:v>
                </c:pt>
                <c:pt idx="12">
                  <c:v>42804</c:v>
                </c:pt>
                <c:pt idx="13">
                  <c:v>42803</c:v>
                </c:pt>
                <c:pt idx="14">
                  <c:v>42802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45.79</c:v>
                </c:pt>
                <c:pt idx="1">
                  <c:v>46.1</c:v>
                </c:pt>
                <c:pt idx="2">
                  <c:v>46.54</c:v>
                </c:pt>
                <c:pt idx="3">
                  <c:v>46.84</c:v>
                </c:pt>
                <c:pt idx="4">
                  <c:v>47.67</c:v>
                </c:pt>
                <c:pt idx="5">
                  <c:v>48.3</c:v>
                </c:pt>
                <c:pt idx="6">
                  <c:v>48.26</c:v>
                </c:pt>
                <c:pt idx="7">
                  <c:v>48.59</c:v>
                </c:pt>
                <c:pt idx="8">
                  <c:v>49.15</c:v>
                </c:pt>
                <c:pt idx="9">
                  <c:v>47.17</c:v>
                </c:pt>
                <c:pt idx="10">
                  <c:v>47.79</c:v>
                </c:pt>
                <c:pt idx="12">
                  <c:v>47.42</c:v>
                </c:pt>
                <c:pt idx="13">
                  <c:v>48.38</c:v>
                </c:pt>
                <c:pt idx="14">
                  <c:v>47.87</c:v>
                </c:pt>
                <c:pt idx="15">
                  <c:v>49.51</c:v>
                </c:pt>
                <c:pt idx="16">
                  <c:v>51.03</c:v>
                </c:pt>
                <c:pt idx="17">
                  <c:v>51.03</c:v>
                </c:pt>
                <c:pt idx="18">
                  <c:v>51.76</c:v>
                </c:pt>
                <c:pt idx="19">
                  <c:v>51.66</c:v>
                </c:pt>
                <c:pt idx="20">
                  <c:v>51.44</c:v>
                </c:pt>
                <c:pt idx="21">
                  <c:v>52.69</c:v>
                </c:pt>
                <c:pt idx="22">
                  <c:v>52.49</c:v>
                </c:pt>
                <c:pt idx="23">
                  <c:v>52.52</c:v>
                </c:pt>
                <c:pt idx="24">
                  <c:v>51.56</c:v>
                </c:pt>
                <c:pt idx="25">
                  <c:v>52.82</c:v>
                </c:pt>
                <c:pt idx="26">
                  <c:v>51.75</c:v>
                </c:pt>
                <c:pt idx="27">
                  <c:v>51.3</c:v>
                </c:pt>
                <c:pt idx="28">
                  <c:v>51.05</c:v>
                </c:pt>
                <c:pt idx="29">
                  <c:v>52</c:v>
                </c:pt>
                <c:pt idx="30">
                  <c:v>51.88</c:v>
                </c:pt>
                <c:pt idx="31">
                  <c:v>52.51</c:v>
                </c:pt>
                <c:pt idx="32">
                  <c:v>52.32</c:v>
                </c:pt>
                <c:pt idx="33">
                  <c:v>51.54</c:v>
                </c:pt>
                <c:pt idx="34">
                  <c:v>51.51</c:v>
                </c:pt>
                <c:pt idx="35">
                  <c:v>53.16</c:v>
                </c:pt>
                <c:pt idx="36">
                  <c:v>54.31</c:v>
                </c:pt>
                <c:pt idx="37">
                  <c:v>53.96</c:v>
                </c:pt>
                <c:pt idx="38">
                  <c:v>53.51</c:v>
                </c:pt>
                <c:pt idx="39">
                  <c:v>54.18</c:v>
                </c:pt>
                <c:pt idx="40">
                  <c:v>53.94</c:v>
                </c:pt>
                <c:pt idx="41">
                  <c:v>54.87</c:v>
                </c:pt>
                <c:pt idx="42">
                  <c:v>56.17</c:v>
                </c:pt>
                <c:pt idx="43">
                  <c:v>56.46</c:v>
                </c:pt>
                <c:pt idx="44">
                  <c:v>57.52</c:v>
                </c:pt>
                <c:pt idx="45">
                  <c:v>57.15</c:v>
                </c:pt>
                <c:pt idx="46">
                  <c:v>57.98</c:v>
                </c:pt>
                <c:pt idx="47">
                  <c:v>57.72</c:v>
                </c:pt>
                <c:pt idx="48">
                  <c:v>58.83</c:v>
                </c:pt>
                <c:pt idx="49">
                  <c:v>59.3</c:v>
                </c:pt>
                <c:pt idx="50">
                  <c:v>58.89</c:v>
                </c:pt>
                <c:pt idx="51">
                  <c:v>58.85</c:v>
                </c:pt>
                <c:pt idx="52">
                  <c:v>61.84</c:v>
                </c:pt>
                <c:pt idx="53">
                  <c:v>61.45</c:v>
                </c:pt>
                <c:pt idx="54">
                  <c:v>60.61</c:v>
                </c:pt>
                <c:pt idx="55">
                  <c:v>61.9</c:v>
                </c:pt>
                <c:pt idx="56">
                  <c:v>62.1</c:v>
                </c:pt>
                <c:pt idx="57">
                  <c:v>61.93</c:v>
                </c:pt>
                <c:pt idx="58">
                  <c:v>62.82</c:v>
                </c:pt>
                <c:pt idx="59">
                  <c:v>62.29</c:v>
                </c:pt>
                <c:pt idx="60">
                  <c:v>62.9</c:v>
                </c:pt>
                <c:pt idx="61">
                  <c:v>63.48</c:v>
                </c:pt>
                <c:pt idx="62">
                  <c:v>64.41</c:v>
                </c:pt>
                <c:pt idx="63">
                  <c:v>63.78</c:v>
                </c:pt>
                <c:pt idx="64">
                  <c:v>63.71</c:v>
                </c:pt>
                <c:pt idx="65">
                  <c:v>63.56</c:v>
                </c:pt>
                <c:pt idx="66">
                  <c:v>63.39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94568"/>
        <c:axId val="675494960"/>
      </c:lineChart>
      <c:dateAx>
        <c:axId val="67549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4960"/>
        <c:crosses val="autoZero"/>
        <c:auto val="1"/>
        <c:lblOffset val="100"/>
        <c:baseTimeUnit val="days"/>
      </c:dateAx>
      <c:valAx>
        <c:axId val="675494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13-Mar-17</c:v>
                </c:pt>
                <c:pt idx="11">
                  <c:v>10-Mar-17</c:v>
                </c:pt>
                <c:pt idx="12">
                  <c:v>9-Mar-17</c:v>
                </c:pt>
                <c:pt idx="13">
                  <c:v>8-Mar-17</c:v>
                </c:pt>
                <c:pt idx="14">
                  <c:v>7-Mar-17</c:v>
                </c:pt>
                <c:pt idx="15">
                  <c:v>6-Mar-17</c:v>
                </c:pt>
                <c:pt idx="16">
                  <c:v>3-Mar-17</c:v>
                </c:pt>
                <c:pt idx="17">
                  <c:v>2-Mar-17</c:v>
                </c:pt>
                <c:pt idx="18">
                  <c:v>1-Mar-17</c:v>
                </c:pt>
                <c:pt idx="19">
                  <c:v>42794.00</c:v>
                </c:pt>
                <c:pt idx="20">
                  <c:v>27-Feb-17</c:v>
                </c:pt>
                <c:pt idx="21">
                  <c:v>24-Feb-17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104.02</c:v>
                </c:pt>
                <c:pt idx="1">
                  <c:v>103.96</c:v>
                </c:pt>
                <c:pt idx="2">
                  <c:v>103.87</c:v>
                </c:pt>
                <c:pt idx="3">
                  <c:v>104.06</c:v>
                </c:pt>
                <c:pt idx="4">
                  <c:v>103.65</c:v>
                </c:pt>
                <c:pt idx="5">
                  <c:v>105.08</c:v>
                </c:pt>
                <c:pt idx="6">
                  <c:v>105.99</c:v>
                </c:pt>
                <c:pt idx="7">
                  <c:v>105.45</c:v>
                </c:pt>
                <c:pt idx="8">
                  <c:v>105.58</c:v>
                </c:pt>
                <c:pt idx="9">
                  <c:v>104.37</c:v>
                </c:pt>
                <c:pt idx="10">
                  <c:v>106.45</c:v>
                </c:pt>
                <c:pt idx="11">
                  <c:v>106.28</c:v>
                </c:pt>
                <c:pt idx="12">
                  <c:v>106.18</c:v>
                </c:pt>
                <c:pt idx="13">
                  <c:v>106.71</c:v>
                </c:pt>
                <c:pt idx="14">
                  <c:v>108.36</c:v>
                </c:pt>
                <c:pt idx="15">
                  <c:v>109.43</c:v>
                </c:pt>
                <c:pt idx="16">
                  <c:v>109.02</c:v>
                </c:pt>
                <c:pt idx="17">
                  <c:v>109.05</c:v>
                </c:pt>
                <c:pt idx="18">
                  <c:v>110.11</c:v>
                </c:pt>
                <c:pt idx="19">
                  <c:v>107.94</c:v>
                </c:pt>
                <c:pt idx="20">
                  <c:v>107.5</c:v>
                </c:pt>
                <c:pt idx="21">
                  <c:v>107.74</c:v>
                </c:pt>
                <c:pt idx="23">
                  <c:v>106.7</c:v>
                </c:pt>
                <c:pt idx="24">
                  <c:v>108.87</c:v>
                </c:pt>
                <c:pt idx="25">
                  <c:v>109.67</c:v>
                </c:pt>
                <c:pt idx="26">
                  <c:v>109.82</c:v>
                </c:pt>
                <c:pt idx="27">
                  <c:v>109.39</c:v>
                </c:pt>
                <c:pt idx="28">
                  <c:v>109.78</c:v>
                </c:pt>
                <c:pt idx="29">
                  <c:v>109.16</c:v>
                </c:pt>
                <c:pt idx="30">
                  <c:v>108.32</c:v>
                </c:pt>
                <c:pt idx="31">
                  <c:v>107.87</c:v>
                </c:pt>
                <c:pt idx="32">
                  <c:v>107.42</c:v>
                </c:pt>
                <c:pt idx="33">
                  <c:v>107.34</c:v>
                </c:pt>
                <c:pt idx="34">
                  <c:v>107.65</c:v>
                </c:pt>
                <c:pt idx="35">
                  <c:v>107.69</c:v>
                </c:pt>
                <c:pt idx="36">
                  <c:v>108.51</c:v>
                </c:pt>
                <c:pt idx="37">
                  <c:v>107.3</c:v>
                </c:pt>
                <c:pt idx="38">
                  <c:v>107.7</c:v>
                </c:pt>
                <c:pt idx="39">
                  <c:v>106.58</c:v>
                </c:pt>
                <c:pt idx="40">
                  <c:v>108</c:v>
                </c:pt>
                <c:pt idx="41">
                  <c:v>109.2</c:v>
                </c:pt>
                <c:pt idx="42">
                  <c:v>110.15</c:v>
                </c:pt>
                <c:pt idx="43">
                  <c:v>110.42</c:v>
                </c:pt>
                <c:pt idx="44">
                  <c:v>108.72</c:v>
                </c:pt>
                <c:pt idx="45">
                  <c:v>107.99</c:v>
                </c:pt>
                <c:pt idx="46">
                  <c:v>108.6</c:v>
                </c:pt>
                <c:pt idx="47">
                  <c:v>106.24</c:v>
                </c:pt>
                <c:pt idx="48">
                  <c:v>103.77</c:v>
                </c:pt>
                <c:pt idx="49">
                  <c:v>103.37</c:v>
                </c:pt>
                <c:pt idx="50">
                  <c:v>105.25</c:v>
                </c:pt>
                <c:pt idx="51">
                  <c:v>104.7</c:v>
                </c:pt>
                <c:pt idx="52">
                  <c:v>104.27</c:v>
                </c:pt>
                <c:pt idx="53">
                  <c:v>103.42</c:v>
                </c:pt>
                <c:pt idx="54">
                  <c:v>102.42</c:v>
                </c:pt>
                <c:pt idx="55">
                  <c:v>103.19</c:v>
                </c:pt>
                <c:pt idx="56">
                  <c:v>102.13</c:v>
                </c:pt>
                <c:pt idx="57">
                  <c:v>103.14</c:v>
                </c:pt>
                <c:pt idx="58">
                  <c:v>102.52</c:v>
                </c:pt>
                <c:pt idx="59">
                  <c:v>103.68</c:v>
                </c:pt>
                <c:pt idx="60">
                  <c:v>104.42</c:v>
                </c:pt>
                <c:pt idx="61">
                  <c:v>104.76</c:v>
                </c:pt>
                <c:pt idx="62">
                  <c:v>105.71</c:v>
                </c:pt>
                <c:pt idx="63">
                  <c:v>105.18</c:v>
                </c:pt>
                <c:pt idx="64">
                  <c:v>105.19</c:v>
                </c:pt>
                <c:pt idx="65">
                  <c:v>104.65</c:v>
                </c:pt>
                <c:pt idx="66">
                  <c:v>104.65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96920"/>
        <c:axId val="675497312"/>
      </c:lineChart>
      <c:catAx>
        <c:axId val="675496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7312"/>
        <c:crosses val="autoZero"/>
        <c:auto val="1"/>
        <c:lblAlgn val="ctr"/>
        <c:lblOffset val="100"/>
        <c:noMultiLvlLbl val="0"/>
      </c:catAx>
      <c:valAx>
        <c:axId val="675497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51.02</c:v>
                </c:pt>
                <c:pt idx="1">
                  <c:v>50.48</c:v>
                </c:pt>
                <c:pt idx="2">
                  <c:v>51.11</c:v>
                </c:pt>
                <c:pt idx="3">
                  <c:v>50.97</c:v>
                </c:pt>
                <c:pt idx="4">
                  <c:v>50</c:v>
                </c:pt>
                <c:pt idx="5">
                  <c:v>51.1</c:v>
                </c:pt>
                <c:pt idx="6">
                  <c:v>51.31</c:v>
                </c:pt>
                <c:pt idx="7">
                  <c:v>51.43</c:v>
                </c:pt>
                <c:pt idx="8">
                  <c:v>51.41</c:v>
                </c:pt>
                <c:pt idx="9">
                  <c:v>50.96</c:v>
                </c:pt>
                <c:pt idx="10">
                  <c:v>51.32</c:v>
                </c:pt>
                <c:pt idx="11">
                  <c:v>51.1</c:v>
                </c:pt>
                <c:pt idx="12">
                  <c:v>49.92</c:v>
                </c:pt>
                <c:pt idx="13">
                  <c:v>49.52</c:v>
                </c:pt>
                <c:pt idx="14">
                  <c:v>49.42</c:v>
                </c:pt>
                <c:pt idx="15">
                  <c:v>49.76</c:v>
                </c:pt>
                <c:pt idx="16">
                  <c:v>50.11</c:v>
                </c:pt>
                <c:pt idx="17">
                  <c:v>50.98</c:v>
                </c:pt>
                <c:pt idx="18">
                  <c:v>51.05</c:v>
                </c:pt>
                <c:pt idx="19">
                  <c:v>50.7</c:v>
                </c:pt>
                <c:pt idx="20">
                  <c:v>50.77</c:v>
                </c:pt>
                <c:pt idx="21">
                  <c:v>50.02</c:v>
                </c:pt>
                <c:pt idx="22">
                  <c:v>50.68</c:v>
                </c:pt>
                <c:pt idx="23">
                  <c:v>51.64</c:v>
                </c:pt>
                <c:pt idx="24">
                  <c:v>48.2</c:v>
                </c:pt>
                <c:pt idx="25">
                  <c:v>47.69</c:v>
                </c:pt>
                <c:pt idx="26">
                  <c:v>47.63</c:v>
                </c:pt>
                <c:pt idx="27">
                  <c:v>47.92</c:v>
                </c:pt>
                <c:pt idx="28">
                  <c:v>47.77</c:v>
                </c:pt>
                <c:pt idx="29">
                  <c:v>47.87</c:v>
                </c:pt>
                <c:pt idx="30">
                  <c:v>47.8</c:v>
                </c:pt>
                <c:pt idx="31">
                  <c:v>48.06</c:v>
                </c:pt>
                <c:pt idx="32">
                  <c:v>47.86</c:v>
                </c:pt>
                <c:pt idx="33">
                  <c:v>47.7</c:v>
                </c:pt>
                <c:pt idx="34">
                  <c:v>47.52</c:v>
                </c:pt>
                <c:pt idx="35">
                  <c:v>47.74</c:v>
                </c:pt>
                <c:pt idx="36">
                  <c:v>47.66</c:v>
                </c:pt>
                <c:pt idx="37">
                  <c:v>48.08</c:v>
                </c:pt>
                <c:pt idx="38">
                  <c:v>47</c:v>
                </c:pt>
                <c:pt idx="39">
                  <c:v>48.03</c:v>
                </c:pt>
                <c:pt idx="40">
                  <c:v>49.02</c:v>
                </c:pt>
                <c:pt idx="41">
                  <c:v>49.33</c:v>
                </c:pt>
                <c:pt idx="42">
                  <c:v>48.09</c:v>
                </c:pt>
                <c:pt idx="43">
                  <c:v>46.84</c:v>
                </c:pt>
                <c:pt idx="44">
                  <c:v>46</c:v>
                </c:pt>
                <c:pt idx="45">
                  <c:v>45.63</c:v>
                </c:pt>
                <c:pt idx="46">
                  <c:v>45.62</c:v>
                </c:pt>
                <c:pt idx="47">
                  <c:v>45.67</c:v>
                </c:pt>
                <c:pt idx="48">
                  <c:v>44.74</c:v>
                </c:pt>
                <c:pt idx="49">
                  <c:v>44.95</c:v>
                </c:pt>
                <c:pt idx="50">
                  <c:v>45.35</c:v>
                </c:pt>
                <c:pt idx="51">
                  <c:v>45.75</c:v>
                </c:pt>
                <c:pt idx="52">
                  <c:v>45.22</c:v>
                </c:pt>
                <c:pt idx="53">
                  <c:v>44.39</c:v>
                </c:pt>
                <c:pt idx="54">
                  <c:v>44.25</c:v>
                </c:pt>
                <c:pt idx="55">
                  <c:v>44.55</c:v>
                </c:pt>
                <c:pt idx="56">
                  <c:v>44.77</c:v>
                </c:pt>
                <c:pt idx="57">
                  <c:v>42.79</c:v>
                </c:pt>
                <c:pt idx="58">
                  <c:v>42.53</c:v>
                </c:pt>
                <c:pt idx="59">
                  <c:v>42.66</c:v>
                </c:pt>
                <c:pt idx="60">
                  <c:v>42.93</c:v>
                </c:pt>
                <c:pt idx="61">
                  <c:v>43.69</c:v>
                </c:pt>
                <c:pt idx="62">
                  <c:v>43.51</c:v>
                </c:pt>
                <c:pt idx="63">
                  <c:v>43.38</c:v>
                </c:pt>
                <c:pt idx="64">
                  <c:v>44.93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499272"/>
        <c:axId val="675499664"/>
      </c:lineChart>
      <c:dateAx>
        <c:axId val="67549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9664"/>
        <c:crosses val="autoZero"/>
        <c:auto val="1"/>
        <c:lblOffset val="100"/>
        <c:baseTimeUnit val="days"/>
      </c:dateAx>
      <c:valAx>
        <c:axId val="6754996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49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42811</c:v>
                </c:pt>
                <c:pt idx="8">
                  <c:v>42810</c:v>
                </c:pt>
                <c:pt idx="9">
                  <c:v>42809</c:v>
                </c:pt>
                <c:pt idx="10">
                  <c:v>42808</c:v>
                </c:pt>
                <c:pt idx="11">
                  <c:v>42807</c:v>
                </c:pt>
                <c:pt idx="12">
                  <c:v>42804</c:v>
                </c:pt>
                <c:pt idx="13">
                  <c:v>42803</c:v>
                </c:pt>
                <c:pt idx="14">
                  <c:v>42802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233.62</c:v>
                </c:pt>
                <c:pt idx="1">
                  <c:v>233.86</c:v>
                </c:pt>
                <c:pt idx="2">
                  <c:v>234.03</c:v>
                </c:pt>
                <c:pt idx="3">
                  <c:v>234.28</c:v>
                </c:pt>
                <c:pt idx="4">
                  <c:v>233.73</c:v>
                </c:pt>
                <c:pt idx="5">
                  <c:v>236.77</c:v>
                </c:pt>
                <c:pt idx="6">
                  <c:v>237.03</c:v>
                </c:pt>
                <c:pt idx="8">
                  <c:v>238.48</c:v>
                </c:pt>
                <c:pt idx="9">
                  <c:v>238.95</c:v>
                </c:pt>
                <c:pt idx="10">
                  <c:v>236.9</c:v>
                </c:pt>
                <c:pt idx="11">
                  <c:v>237.81</c:v>
                </c:pt>
                <c:pt idx="12">
                  <c:v>237.69</c:v>
                </c:pt>
                <c:pt idx="13">
                  <c:v>236.86</c:v>
                </c:pt>
                <c:pt idx="14">
                  <c:v>236.56</c:v>
                </c:pt>
                <c:pt idx="15">
                  <c:v>237</c:v>
                </c:pt>
                <c:pt idx="16">
                  <c:v>237.71</c:v>
                </c:pt>
                <c:pt idx="17">
                  <c:v>238.42</c:v>
                </c:pt>
                <c:pt idx="18">
                  <c:v>238.27</c:v>
                </c:pt>
                <c:pt idx="19">
                  <c:v>239.78</c:v>
                </c:pt>
                <c:pt idx="20">
                  <c:v>236.47</c:v>
                </c:pt>
                <c:pt idx="21">
                  <c:v>237.11</c:v>
                </c:pt>
                <c:pt idx="22">
                  <c:v>236.74</c:v>
                </c:pt>
                <c:pt idx="23">
                  <c:v>236.44</c:v>
                </c:pt>
                <c:pt idx="24">
                  <c:v>236.28</c:v>
                </c:pt>
                <c:pt idx="25">
                  <c:v>236.49</c:v>
                </c:pt>
                <c:pt idx="26">
                  <c:v>235.09</c:v>
                </c:pt>
                <c:pt idx="27">
                  <c:v>234.72</c:v>
                </c:pt>
                <c:pt idx="28">
                  <c:v>234.92</c:v>
                </c:pt>
                <c:pt idx="29">
                  <c:v>233.7</c:v>
                </c:pt>
                <c:pt idx="30">
                  <c:v>232.77</c:v>
                </c:pt>
                <c:pt idx="31">
                  <c:v>231.51</c:v>
                </c:pt>
                <c:pt idx="32">
                  <c:v>230.6</c:v>
                </c:pt>
                <c:pt idx="33">
                  <c:v>229.24</c:v>
                </c:pt>
                <c:pt idx="34">
                  <c:v>228.94</c:v>
                </c:pt>
                <c:pt idx="35">
                  <c:v>228.93</c:v>
                </c:pt>
                <c:pt idx="36">
                  <c:v>229.34</c:v>
                </c:pt>
                <c:pt idx="37">
                  <c:v>227.77</c:v>
                </c:pt>
                <c:pt idx="38">
                  <c:v>227.62</c:v>
                </c:pt>
                <c:pt idx="39">
                  <c:v>227.53</c:v>
                </c:pt>
                <c:pt idx="40">
                  <c:v>227.55</c:v>
                </c:pt>
                <c:pt idx="41">
                  <c:v>228.97</c:v>
                </c:pt>
                <c:pt idx="42">
                  <c:v>229.33</c:v>
                </c:pt>
                <c:pt idx="43">
                  <c:v>229.57</c:v>
                </c:pt>
                <c:pt idx="44">
                  <c:v>227.6</c:v>
                </c:pt>
                <c:pt idx="45">
                  <c:v>226.15</c:v>
                </c:pt>
                <c:pt idx="46">
                  <c:v>226.74</c:v>
                </c:pt>
                <c:pt idx="47">
                  <c:v>225.91</c:v>
                </c:pt>
                <c:pt idx="48">
                  <c:v>226.75</c:v>
                </c:pt>
                <c:pt idx="49">
                  <c:v>226.25</c:v>
                </c:pt>
                <c:pt idx="50">
                  <c:v>227.05</c:v>
                </c:pt>
                <c:pt idx="51">
                  <c:v>226.53</c:v>
                </c:pt>
                <c:pt idx="52">
                  <c:v>227.1</c:v>
                </c:pt>
                <c:pt idx="53">
                  <c:v>226.46</c:v>
                </c:pt>
                <c:pt idx="54">
                  <c:v>226.46</c:v>
                </c:pt>
                <c:pt idx="55">
                  <c:v>227.21</c:v>
                </c:pt>
                <c:pt idx="56">
                  <c:v>226.4</c:v>
                </c:pt>
                <c:pt idx="57">
                  <c:v>226.58</c:v>
                </c:pt>
                <c:pt idx="58">
                  <c:v>225.24</c:v>
                </c:pt>
                <c:pt idx="59">
                  <c:v>223.53</c:v>
                </c:pt>
                <c:pt idx="60">
                  <c:v>224.35</c:v>
                </c:pt>
                <c:pt idx="61">
                  <c:v>224.4</c:v>
                </c:pt>
                <c:pt idx="62">
                  <c:v>226.27</c:v>
                </c:pt>
                <c:pt idx="63">
                  <c:v>225.71</c:v>
                </c:pt>
                <c:pt idx="64">
                  <c:v>225.38</c:v>
                </c:pt>
                <c:pt idx="65">
                  <c:v>225.77</c:v>
                </c:pt>
                <c:pt idx="66" formatCode="General">
                  <c:v>226.4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501624"/>
        <c:axId val="675502016"/>
      </c:lineChart>
      <c:dateAx>
        <c:axId val="67550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02016"/>
        <c:crosses val="autoZero"/>
        <c:auto val="1"/>
        <c:lblOffset val="100"/>
        <c:baseTimeUnit val="days"/>
      </c:dateAx>
      <c:valAx>
        <c:axId val="6755020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0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97.19</c:v>
                </c:pt>
                <c:pt idx="1">
                  <c:v>97.3</c:v>
                </c:pt>
                <c:pt idx="2">
                  <c:v>96.5</c:v>
                </c:pt>
                <c:pt idx="3">
                  <c:v>96.74</c:v>
                </c:pt>
                <c:pt idx="4">
                  <c:v>95.52</c:v>
                </c:pt>
                <c:pt idx="5">
                  <c:v>98.19</c:v>
                </c:pt>
                <c:pt idx="6">
                  <c:v>97.93</c:v>
                </c:pt>
                <c:pt idx="7">
                  <c:v>98.11</c:v>
                </c:pt>
                <c:pt idx="8">
                  <c:v>99.11</c:v>
                </c:pt>
                <c:pt idx="9">
                  <c:v>98.79</c:v>
                </c:pt>
                <c:pt idx="10">
                  <c:v>99.04</c:v>
                </c:pt>
                <c:pt idx="11">
                  <c:v>98.18</c:v>
                </c:pt>
                <c:pt idx="12">
                  <c:v>97.14</c:v>
                </c:pt>
                <c:pt idx="13">
                  <c:v>96.69</c:v>
                </c:pt>
                <c:pt idx="14">
                  <c:v>95.05</c:v>
                </c:pt>
                <c:pt idx="15">
                  <c:v>95.45</c:v>
                </c:pt>
                <c:pt idx="16">
                  <c:v>94.92</c:v>
                </c:pt>
                <c:pt idx="17">
                  <c:v>94.76</c:v>
                </c:pt>
                <c:pt idx="18">
                  <c:v>96.74</c:v>
                </c:pt>
                <c:pt idx="19">
                  <c:v>94.81</c:v>
                </c:pt>
                <c:pt idx="20">
                  <c:v>95.63</c:v>
                </c:pt>
                <c:pt idx="21">
                  <c:v>94.7</c:v>
                </c:pt>
                <c:pt idx="22">
                  <c:v>95.31</c:v>
                </c:pt>
                <c:pt idx="23">
                  <c:v>96.71</c:v>
                </c:pt>
                <c:pt idx="24">
                  <c:v>96.57</c:v>
                </c:pt>
                <c:pt idx="25">
                  <c:v>96.35</c:v>
                </c:pt>
                <c:pt idx="26">
                  <c:v>92.43</c:v>
                </c:pt>
                <c:pt idx="27">
                  <c:v>92.13</c:v>
                </c:pt>
                <c:pt idx="28">
                  <c:v>91.8</c:v>
                </c:pt>
                <c:pt idx="29">
                  <c:v>92.63</c:v>
                </c:pt>
                <c:pt idx="30">
                  <c:v>92.21</c:v>
                </c:pt>
                <c:pt idx="31">
                  <c:v>92.47</c:v>
                </c:pt>
                <c:pt idx="32">
                  <c:v>91.69</c:v>
                </c:pt>
                <c:pt idx="33">
                  <c:v>91.78</c:v>
                </c:pt>
                <c:pt idx="34">
                  <c:v>91.39</c:v>
                </c:pt>
                <c:pt idx="35">
                  <c:v>91.56</c:v>
                </c:pt>
                <c:pt idx="36">
                  <c:v>91.11</c:v>
                </c:pt>
                <c:pt idx="37">
                  <c:v>91.74</c:v>
                </c:pt>
                <c:pt idx="38">
                  <c:v>91.74</c:v>
                </c:pt>
                <c:pt idx="40">
                  <c:v>92.99</c:v>
                </c:pt>
                <c:pt idx="41">
                  <c:v>92.01</c:v>
                </c:pt>
                <c:pt idx="42">
                  <c:v>91.01</c:v>
                </c:pt>
                <c:pt idx="43">
                  <c:v>91.87</c:v>
                </c:pt>
                <c:pt idx="44">
                  <c:v>92.27</c:v>
                </c:pt>
                <c:pt idx="45">
                  <c:v>90.17</c:v>
                </c:pt>
                <c:pt idx="46">
                  <c:v>88.67</c:v>
                </c:pt>
                <c:pt idx="47">
                  <c:v>78.459999999999994</c:v>
                </c:pt>
                <c:pt idx="48">
                  <c:v>79.27</c:v>
                </c:pt>
                <c:pt idx="49">
                  <c:v>76.89</c:v>
                </c:pt>
                <c:pt idx="50">
                  <c:v>78.33</c:v>
                </c:pt>
                <c:pt idx="51">
                  <c:v>76.75</c:v>
                </c:pt>
                <c:pt idx="52">
                  <c:v>78.41</c:v>
                </c:pt>
                <c:pt idx="53">
                  <c:v>77.31</c:v>
                </c:pt>
                <c:pt idx="54">
                  <c:v>75.650000000000006</c:v>
                </c:pt>
                <c:pt idx="55">
                  <c:v>74.959999999999994</c:v>
                </c:pt>
                <c:pt idx="56">
                  <c:v>74.569999999999993</c:v>
                </c:pt>
                <c:pt idx="57">
                  <c:v>74.989999999999995</c:v>
                </c:pt>
                <c:pt idx="58">
                  <c:v>75.150000000000006</c:v>
                </c:pt>
                <c:pt idx="59">
                  <c:v>74.66</c:v>
                </c:pt>
                <c:pt idx="60">
                  <c:v>76.56</c:v>
                </c:pt>
                <c:pt idx="61">
                  <c:v>77.03</c:v>
                </c:pt>
                <c:pt idx="62">
                  <c:v>78.33</c:v>
                </c:pt>
                <c:pt idx="63">
                  <c:v>78.03</c:v>
                </c:pt>
                <c:pt idx="64">
                  <c:v>78.150000000000006</c:v>
                </c:pt>
                <c:pt idx="65">
                  <c:v>77.069999999999993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503976"/>
        <c:axId val="675504368"/>
      </c:lineChart>
      <c:dateAx>
        <c:axId val="67550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04368"/>
        <c:crosses val="autoZero"/>
        <c:auto val="1"/>
        <c:lblOffset val="100"/>
        <c:baseTimeUnit val="days"/>
      </c:dateAx>
      <c:valAx>
        <c:axId val="675504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0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42802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72.64</c:v>
                </c:pt>
                <c:pt idx="1">
                  <c:v>72.31</c:v>
                </c:pt>
                <c:pt idx="2">
                  <c:v>72.44</c:v>
                </c:pt>
                <c:pt idx="3">
                  <c:v>71.760000000000005</c:v>
                </c:pt>
                <c:pt idx="4">
                  <c:v>71.349999999999994</c:v>
                </c:pt>
                <c:pt idx="5">
                  <c:v>72</c:v>
                </c:pt>
                <c:pt idx="6">
                  <c:v>72.16</c:v>
                </c:pt>
                <c:pt idx="7">
                  <c:v>72.209999999999994</c:v>
                </c:pt>
                <c:pt idx="8">
                  <c:v>72.61</c:v>
                </c:pt>
                <c:pt idx="9">
                  <c:v>71.319999999999993</c:v>
                </c:pt>
                <c:pt idx="10">
                  <c:v>72.81</c:v>
                </c:pt>
                <c:pt idx="11">
                  <c:v>72.349999999999994</c:v>
                </c:pt>
                <c:pt idx="12">
                  <c:v>71.7</c:v>
                </c:pt>
                <c:pt idx="13">
                  <c:v>71.55</c:v>
                </c:pt>
                <c:pt idx="15">
                  <c:v>72.430000000000007</c:v>
                </c:pt>
                <c:pt idx="16">
                  <c:v>72.349999999999994</c:v>
                </c:pt>
                <c:pt idx="17">
                  <c:v>72.010000000000005</c:v>
                </c:pt>
                <c:pt idx="18">
                  <c:v>70.94</c:v>
                </c:pt>
                <c:pt idx="19">
                  <c:v>71.099999999999994</c:v>
                </c:pt>
                <c:pt idx="20">
                  <c:v>69.77</c:v>
                </c:pt>
                <c:pt idx="21">
                  <c:v>71.03</c:v>
                </c:pt>
                <c:pt idx="22">
                  <c:v>70.47</c:v>
                </c:pt>
                <c:pt idx="23">
                  <c:v>71.19</c:v>
                </c:pt>
                <c:pt idx="24">
                  <c:v>72.17</c:v>
                </c:pt>
                <c:pt idx="25">
                  <c:v>71.959999999999994</c:v>
                </c:pt>
                <c:pt idx="26">
                  <c:v>71.66</c:v>
                </c:pt>
                <c:pt idx="27">
                  <c:v>71.56</c:v>
                </c:pt>
                <c:pt idx="28">
                  <c:v>71.489999999999995</c:v>
                </c:pt>
                <c:pt idx="29">
                  <c:v>71.53</c:v>
                </c:pt>
                <c:pt idx="30">
                  <c:v>71.48</c:v>
                </c:pt>
                <c:pt idx="31">
                  <c:v>70.540000000000006</c:v>
                </c:pt>
                <c:pt idx="32">
                  <c:v>69.7</c:v>
                </c:pt>
                <c:pt idx="33">
                  <c:v>69.319999999999993</c:v>
                </c:pt>
                <c:pt idx="34">
                  <c:v>69.099999999999994</c:v>
                </c:pt>
                <c:pt idx="35">
                  <c:v>68.61</c:v>
                </c:pt>
                <c:pt idx="36">
                  <c:v>69.319999999999993</c:v>
                </c:pt>
                <c:pt idx="37">
                  <c:v>68.92</c:v>
                </c:pt>
                <c:pt idx="38">
                  <c:v>69.069999999999993</c:v>
                </c:pt>
                <c:pt idx="39">
                  <c:v>69.52</c:v>
                </c:pt>
                <c:pt idx="40">
                  <c:v>69.77</c:v>
                </c:pt>
                <c:pt idx="41">
                  <c:v>70.3</c:v>
                </c:pt>
                <c:pt idx="42">
                  <c:v>70.13</c:v>
                </c:pt>
                <c:pt idx="43">
                  <c:v>69.989999999999995</c:v>
                </c:pt>
                <c:pt idx="44">
                  <c:v>71.13</c:v>
                </c:pt>
                <c:pt idx="45">
                  <c:v>70.28</c:v>
                </c:pt>
                <c:pt idx="46">
                  <c:v>70.12</c:v>
                </c:pt>
                <c:pt idx="47">
                  <c:v>68.819999999999993</c:v>
                </c:pt>
                <c:pt idx="48">
                  <c:v>69.75</c:v>
                </c:pt>
                <c:pt idx="49">
                  <c:v>70.3</c:v>
                </c:pt>
                <c:pt idx="50">
                  <c:v>71</c:v>
                </c:pt>
                <c:pt idx="51">
                  <c:v>70.569999999999993</c:v>
                </c:pt>
                <c:pt idx="52">
                  <c:v>70.5</c:v>
                </c:pt>
                <c:pt idx="53">
                  <c:v>69.290000000000006</c:v>
                </c:pt>
                <c:pt idx="54">
                  <c:v>68.77</c:v>
                </c:pt>
                <c:pt idx="55">
                  <c:v>69.12</c:v>
                </c:pt>
                <c:pt idx="56">
                  <c:v>69.45</c:v>
                </c:pt>
                <c:pt idx="57">
                  <c:v>68.92</c:v>
                </c:pt>
                <c:pt idx="58">
                  <c:v>67.349999999999994</c:v>
                </c:pt>
                <c:pt idx="59">
                  <c:v>67.400000000000006</c:v>
                </c:pt>
                <c:pt idx="60">
                  <c:v>67.989999999999995</c:v>
                </c:pt>
                <c:pt idx="61">
                  <c:v>67.650000000000006</c:v>
                </c:pt>
                <c:pt idx="62">
                  <c:v>67.760000000000005</c:v>
                </c:pt>
                <c:pt idx="63">
                  <c:v>67.61</c:v>
                </c:pt>
                <c:pt idx="64">
                  <c:v>67.78</c:v>
                </c:pt>
                <c:pt idx="65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52344"/>
        <c:axId val="742852736"/>
      </c:lineChart>
      <c:dateAx>
        <c:axId val="742852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2736"/>
        <c:crosses val="autoZero"/>
        <c:auto val="1"/>
        <c:lblOffset val="100"/>
        <c:baseTimeUnit val="days"/>
      </c:dateAx>
      <c:valAx>
        <c:axId val="742852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55.39</c:v>
                </c:pt>
                <c:pt idx="1">
                  <c:v>55.83</c:v>
                </c:pt>
                <c:pt idx="2">
                  <c:v>55.25</c:v>
                </c:pt>
                <c:pt idx="3">
                  <c:v>55.33</c:v>
                </c:pt>
                <c:pt idx="4">
                  <c:v>55.85</c:v>
                </c:pt>
                <c:pt idx="5">
                  <c:v>57.63</c:v>
                </c:pt>
                <c:pt idx="6">
                  <c:v>58.67</c:v>
                </c:pt>
                <c:pt idx="7">
                  <c:v>59.32</c:v>
                </c:pt>
                <c:pt idx="8">
                  <c:v>58.71</c:v>
                </c:pt>
                <c:pt idx="9">
                  <c:v>58.76</c:v>
                </c:pt>
                <c:pt idx="10">
                  <c:v>58.7</c:v>
                </c:pt>
                <c:pt idx="11">
                  <c:v>58.85</c:v>
                </c:pt>
                <c:pt idx="12">
                  <c:v>58.7</c:v>
                </c:pt>
                <c:pt idx="13">
                  <c:v>58.21</c:v>
                </c:pt>
                <c:pt idx="14">
                  <c:v>58.3</c:v>
                </c:pt>
                <c:pt idx="15">
                  <c:v>58.61</c:v>
                </c:pt>
                <c:pt idx="16">
                  <c:v>58.89</c:v>
                </c:pt>
                <c:pt idx="17">
                  <c:v>58.71</c:v>
                </c:pt>
                <c:pt idx="18">
                  <c:v>59.73</c:v>
                </c:pt>
                <c:pt idx="19">
                  <c:v>57.88</c:v>
                </c:pt>
                <c:pt idx="20">
                  <c:v>58.06</c:v>
                </c:pt>
                <c:pt idx="21">
                  <c:v>57.81</c:v>
                </c:pt>
                <c:pt idx="22">
                  <c:v>58.49</c:v>
                </c:pt>
                <c:pt idx="23">
                  <c:v>58.36</c:v>
                </c:pt>
                <c:pt idx="24">
                  <c:v>58.25</c:v>
                </c:pt>
                <c:pt idx="25">
                  <c:v>58.09</c:v>
                </c:pt>
                <c:pt idx="26">
                  <c:v>58.12</c:v>
                </c:pt>
                <c:pt idx="27">
                  <c:v>58.55</c:v>
                </c:pt>
                <c:pt idx="28">
                  <c:v>57.98</c:v>
                </c:pt>
                <c:pt idx="29">
                  <c:v>57.08</c:v>
                </c:pt>
                <c:pt idx="30">
                  <c:v>56.86</c:v>
                </c:pt>
                <c:pt idx="31">
                  <c:v>56.73</c:v>
                </c:pt>
                <c:pt idx="32">
                  <c:v>55.63</c:v>
                </c:pt>
                <c:pt idx="33">
                  <c:v>56.34</c:v>
                </c:pt>
                <c:pt idx="34">
                  <c:v>56.55</c:v>
                </c:pt>
                <c:pt idx="35">
                  <c:v>57.27</c:v>
                </c:pt>
                <c:pt idx="36">
                  <c:v>55.75</c:v>
                </c:pt>
                <c:pt idx="37">
                  <c:v>55.91</c:v>
                </c:pt>
                <c:pt idx="39">
                  <c:v>56.33</c:v>
                </c:pt>
                <c:pt idx="40">
                  <c:v>56.08</c:v>
                </c:pt>
                <c:pt idx="41">
                  <c:v>56.59</c:v>
                </c:pt>
                <c:pt idx="42">
                  <c:v>57.18</c:v>
                </c:pt>
                <c:pt idx="43">
                  <c:v>56.62</c:v>
                </c:pt>
                <c:pt idx="44">
                  <c:v>54.7</c:v>
                </c:pt>
                <c:pt idx="45">
                  <c:v>54.25</c:v>
                </c:pt>
                <c:pt idx="46">
                  <c:v>55.07</c:v>
                </c:pt>
                <c:pt idx="47">
                  <c:v>54.58</c:v>
                </c:pt>
                <c:pt idx="48">
                  <c:v>54.27</c:v>
                </c:pt>
                <c:pt idx="49">
                  <c:v>53.78</c:v>
                </c:pt>
                <c:pt idx="50">
                  <c:v>55.31</c:v>
                </c:pt>
                <c:pt idx="51">
                  <c:v>54.5</c:v>
                </c:pt>
                <c:pt idx="52">
                  <c:v>54.8</c:v>
                </c:pt>
                <c:pt idx="53">
                  <c:v>54.62</c:v>
                </c:pt>
                <c:pt idx="54">
                  <c:v>54.24</c:v>
                </c:pt>
                <c:pt idx="55">
                  <c:v>55.04</c:v>
                </c:pt>
                <c:pt idx="56">
                  <c:v>55.18</c:v>
                </c:pt>
                <c:pt idx="57">
                  <c:v>56.05</c:v>
                </c:pt>
                <c:pt idx="58">
                  <c:v>56</c:v>
                </c:pt>
                <c:pt idx="59">
                  <c:v>55.11</c:v>
                </c:pt>
                <c:pt idx="60">
                  <c:v>54.84</c:v>
                </c:pt>
                <c:pt idx="61">
                  <c:v>55.32</c:v>
                </c:pt>
                <c:pt idx="62">
                  <c:v>55.95</c:v>
                </c:pt>
                <c:pt idx="63">
                  <c:v>55.96</c:v>
                </c:pt>
                <c:pt idx="64">
                  <c:v>55.75</c:v>
                </c:pt>
                <c:pt idx="65">
                  <c:v>55.71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54696"/>
        <c:axId val="742855088"/>
      </c:lineChart>
      <c:dateAx>
        <c:axId val="74285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5088"/>
        <c:crosses val="autoZero"/>
        <c:auto val="1"/>
        <c:lblOffset val="100"/>
        <c:baseTimeUnit val="days"/>
      </c:dateAx>
      <c:valAx>
        <c:axId val="7428550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32.47</c:v>
                </c:pt>
                <c:pt idx="1">
                  <c:v>32.56</c:v>
                </c:pt>
                <c:pt idx="2">
                  <c:v>33.31</c:v>
                </c:pt>
                <c:pt idx="3">
                  <c:v>33.69</c:v>
                </c:pt>
                <c:pt idx="4">
                  <c:v>33.22</c:v>
                </c:pt>
                <c:pt idx="5">
                  <c:v>34.9</c:v>
                </c:pt>
                <c:pt idx="6">
                  <c:v>34.97</c:v>
                </c:pt>
                <c:pt idx="7">
                  <c:v>35.380000000000003</c:v>
                </c:pt>
                <c:pt idx="8">
                  <c:v>35.14</c:v>
                </c:pt>
                <c:pt idx="9">
                  <c:v>34.19</c:v>
                </c:pt>
                <c:pt idx="10">
                  <c:v>34.700000000000003</c:v>
                </c:pt>
                <c:pt idx="11">
                  <c:v>34.53</c:v>
                </c:pt>
                <c:pt idx="12">
                  <c:v>35.36</c:v>
                </c:pt>
                <c:pt idx="13">
                  <c:v>35.99</c:v>
                </c:pt>
                <c:pt idx="14">
                  <c:v>35.799999999999997</c:v>
                </c:pt>
                <c:pt idx="15">
                  <c:v>36.93</c:v>
                </c:pt>
                <c:pt idx="16">
                  <c:v>36.380000000000003</c:v>
                </c:pt>
                <c:pt idx="17">
                  <c:v>35.85</c:v>
                </c:pt>
                <c:pt idx="18">
                  <c:v>37.99</c:v>
                </c:pt>
                <c:pt idx="19">
                  <c:v>34.590000000000003</c:v>
                </c:pt>
                <c:pt idx="20">
                  <c:v>34.78</c:v>
                </c:pt>
                <c:pt idx="21">
                  <c:v>34.479999999999997</c:v>
                </c:pt>
                <c:pt idx="22">
                  <c:v>34.32</c:v>
                </c:pt>
                <c:pt idx="23">
                  <c:v>36.6</c:v>
                </c:pt>
                <c:pt idx="24">
                  <c:v>36.71</c:v>
                </c:pt>
                <c:pt idx="25">
                  <c:v>36.21</c:v>
                </c:pt>
                <c:pt idx="26">
                  <c:v>36.46</c:v>
                </c:pt>
                <c:pt idx="27">
                  <c:v>37.869999999999997</c:v>
                </c:pt>
                <c:pt idx="28">
                  <c:v>38.56</c:v>
                </c:pt>
                <c:pt idx="29">
                  <c:v>38.479999999999997</c:v>
                </c:pt>
                <c:pt idx="30">
                  <c:v>38.299999999999997</c:v>
                </c:pt>
                <c:pt idx="31">
                  <c:v>37.42</c:v>
                </c:pt>
                <c:pt idx="32">
                  <c:v>37.54</c:v>
                </c:pt>
                <c:pt idx="33">
                  <c:v>37.97</c:v>
                </c:pt>
                <c:pt idx="34">
                  <c:v>37.75</c:v>
                </c:pt>
                <c:pt idx="35">
                  <c:v>36.86</c:v>
                </c:pt>
                <c:pt idx="36">
                  <c:v>37.68</c:v>
                </c:pt>
                <c:pt idx="37">
                  <c:v>36.26</c:v>
                </c:pt>
                <c:pt idx="38">
                  <c:v>36.450000000000003</c:v>
                </c:pt>
                <c:pt idx="39">
                  <c:v>36.549999999999997</c:v>
                </c:pt>
                <c:pt idx="40">
                  <c:v>36.67</c:v>
                </c:pt>
                <c:pt idx="41">
                  <c:v>36.299999999999997</c:v>
                </c:pt>
                <c:pt idx="42">
                  <c:v>36.53</c:v>
                </c:pt>
                <c:pt idx="43">
                  <c:v>37.5</c:v>
                </c:pt>
                <c:pt idx="44">
                  <c:v>36.29</c:v>
                </c:pt>
                <c:pt idx="45">
                  <c:v>35.659999999999997</c:v>
                </c:pt>
                <c:pt idx="46">
                  <c:v>35.42</c:v>
                </c:pt>
                <c:pt idx="47">
                  <c:v>34.81</c:v>
                </c:pt>
                <c:pt idx="48">
                  <c:v>32.64</c:v>
                </c:pt>
                <c:pt idx="49">
                  <c:v>33.01</c:v>
                </c:pt>
                <c:pt idx="50">
                  <c:v>33.04</c:v>
                </c:pt>
                <c:pt idx="51">
                  <c:v>31.97</c:v>
                </c:pt>
                <c:pt idx="52">
                  <c:v>30.98</c:v>
                </c:pt>
                <c:pt idx="53">
                  <c:v>29.48</c:v>
                </c:pt>
                <c:pt idx="54">
                  <c:v>30.68</c:v>
                </c:pt>
                <c:pt idx="55">
                  <c:v>30.65</c:v>
                </c:pt>
                <c:pt idx="56">
                  <c:v>30.26</c:v>
                </c:pt>
                <c:pt idx="57">
                  <c:v>28.83</c:v>
                </c:pt>
                <c:pt idx="58">
                  <c:v>28.08</c:v>
                </c:pt>
                <c:pt idx="59">
                  <c:v>28.89</c:v>
                </c:pt>
                <c:pt idx="60">
                  <c:v>29.43</c:v>
                </c:pt>
                <c:pt idx="61">
                  <c:v>29.65</c:v>
                </c:pt>
                <c:pt idx="62">
                  <c:v>29.71</c:v>
                </c:pt>
                <c:pt idx="63">
                  <c:v>29.75</c:v>
                </c:pt>
                <c:pt idx="64">
                  <c:v>30.43</c:v>
                </c:pt>
                <c:pt idx="65">
                  <c:v>30.16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57048"/>
        <c:axId val="742857440"/>
      </c:lineChart>
      <c:dateAx>
        <c:axId val="7428570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7440"/>
        <c:crosses val="autoZero"/>
        <c:auto val="0"/>
        <c:lblOffset val="100"/>
        <c:baseTimeUnit val="days"/>
      </c:dateAx>
      <c:valAx>
        <c:axId val="7428574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7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23.53</c:v>
                </c:pt>
                <c:pt idx="1">
                  <c:v>23.19</c:v>
                </c:pt>
                <c:pt idx="2">
                  <c:v>22.95</c:v>
                </c:pt>
                <c:pt idx="3">
                  <c:v>22.97</c:v>
                </c:pt>
                <c:pt idx="4">
                  <c:v>22.79</c:v>
                </c:pt>
                <c:pt idx="5">
                  <c:v>23.73</c:v>
                </c:pt>
                <c:pt idx="6">
                  <c:v>23.87</c:v>
                </c:pt>
                <c:pt idx="7">
                  <c:v>23.89</c:v>
                </c:pt>
                <c:pt idx="8">
                  <c:v>24.07</c:v>
                </c:pt>
                <c:pt idx="9">
                  <c:v>23.79</c:v>
                </c:pt>
                <c:pt idx="10">
                  <c:v>23.76</c:v>
                </c:pt>
                <c:pt idx="11">
                  <c:v>23.89</c:v>
                </c:pt>
                <c:pt idx="12">
                  <c:v>23.65</c:v>
                </c:pt>
                <c:pt idx="13">
                  <c:v>23.75</c:v>
                </c:pt>
                <c:pt idx="14">
                  <c:v>23.46</c:v>
                </c:pt>
                <c:pt idx="15">
                  <c:v>23.29</c:v>
                </c:pt>
                <c:pt idx="16">
                  <c:v>23.37</c:v>
                </c:pt>
                <c:pt idx="17">
                  <c:v>23.38</c:v>
                </c:pt>
                <c:pt idx="18">
                  <c:v>23.78</c:v>
                </c:pt>
                <c:pt idx="19">
                  <c:v>23.86</c:v>
                </c:pt>
                <c:pt idx="20">
                  <c:v>24.1</c:v>
                </c:pt>
                <c:pt idx="21">
                  <c:v>23.27</c:v>
                </c:pt>
                <c:pt idx="22">
                  <c:v>23.28</c:v>
                </c:pt>
                <c:pt idx="23">
                  <c:v>23.84</c:v>
                </c:pt>
                <c:pt idx="24">
                  <c:v>23.67</c:v>
                </c:pt>
                <c:pt idx="25">
                  <c:v>23.19</c:v>
                </c:pt>
                <c:pt idx="26">
                  <c:v>22.56</c:v>
                </c:pt>
                <c:pt idx="27">
                  <c:v>19.670000000000002</c:v>
                </c:pt>
                <c:pt idx="28">
                  <c:v>19.61</c:v>
                </c:pt>
                <c:pt idx="29">
                  <c:v>18.78</c:v>
                </c:pt>
                <c:pt idx="30">
                  <c:v>19.09</c:v>
                </c:pt>
                <c:pt idx="31">
                  <c:v>18.760000000000002</c:v>
                </c:pt>
                <c:pt idx="32">
                  <c:v>18.73</c:v>
                </c:pt>
                <c:pt idx="33">
                  <c:v>18.420000000000002</c:v>
                </c:pt>
                <c:pt idx="34">
                  <c:v>18.309999999999999</c:v>
                </c:pt>
                <c:pt idx="35">
                  <c:v>18.36</c:v>
                </c:pt>
                <c:pt idx="36">
                  <c:v>18.18</c:v>
                </c:pt>
                <c:pt idx="37">
                  <c:v>18.53</c:v>
                </c:pt>
                <c:pt idx="38">
                  <c:v>18.510000000000002</c:v>
                </c:pt>
                <c:pt idx="39">
                  <c:v>17.89</c:v>
                </c:pt>
                <c:pt idx="40">
                  <c:v>18.2</c:v>
                </c:pt>
                <c:pt idx="41">
                  <c:v>18.670000000000002</c:v>
                </c:pt>
                <c:pt idx="42">
                  <c:v>18.63</c:v>
                </c:pt>
                <c:pt idx="43">
                  <c:v>18.61</c:v>
                </c:pt>
                <c:pt idx="44">
                  <c:v>18.399999999999999</c:v>
                </c:pt>
                <c:pt idx="45">
                  <c:v>17.760000000000002</c:v>
                </c:pt>
                <c:pt idx="46">
                  <c:v>17.829999999999998</c:v>
                </c:pt>
                <c:pt idx="47">
                  <c:v>18.28</c:v>
                </c:pt>
                <c:pt idx="48">
                  <c:v>17.97</c:v>
                </c:pt>
                <c:pt idx="49">
                  <c:v>18.100000000000001</c:v>
                </c:pt>
                <c:pt idx="50">
                  <c:v>18.16</c:v>
                </c:pt>
                <c:pt idx="51">
                  <c:v>17.95</c:v>
                </c:pt>
                <c:pt idx="52">
                  <c:v>18.21</c:v>
                </c:pt>
                <c:pt idx="53">
                  <c:v>17.809999999999999</c:v>
                </c:pt>
                <c:pt idx="54">
                  <c:v>17.579999999999998</c:v>
                </c:pt>
                <c:pt idx="55">
                  <c:v>18.260000000000002</c:v>
                </c:pt>
                <c:pt idx="56">
                  <c:v>18.14</c:v>
                </c:pt>
                <c:pt idx="57">
                  <c:v>17.84</c:v>
                </c:pt>
                <c:pt idx="58">
                  <c:v>18.670000000000002</c:v>
                </c:pt>
                <c:pt idx="59">
                  <c:v>18.489999999999998</c:v>
                </c:pt>
                <c:pt idx="60">
                  <c:v>17.86</c:v>
                </c:pt>
                <c:pt idx="61">
                  <c:v>14.51</c:v>
                </c:pt>
                <c:pt idx="62">
                  <c:v>14.15</c:v>
                </c:pt>
                <c:pt idx="63">
                  <c:v>14.02</c:v>
                </c:pt>
                <c:pt idx="64">
                  <c:v>14.6</c:v>
                </c:pt>
                <c:pt idx="65">
                  <c:v>14.7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59400"/>
        <c:axId val="742859792"/>
      </c:lineChart>
      <c:dateAx>
        <c:axId val="74285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9792"/>
        <c:crosses val="autoZero"/>
        <c:auto val="1"/>
        <c:lblOffset val="100"/>
        <c:baseTimeUnit val="days"/>
      </c:dateAx>
      <c:valAx>
        <c:axId val="7428597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5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29.24</c:v>
                </c:pt>
                <c:pt idx="1">
                  <c:v>29.18</c:v>
                </c:pt>
                <c:pt idx="2">
                  <c:v>29.39</c:v>
                </c:pt>
                <c:pt idx="3">
                  <c:v>29.23</c:v>
                </c:pt>
                <c:pt idx="4">
                  <c:v>29.54</c:v>
                </c:pt>
                <c:pt idx="5">
                  <c:v>30.39</c:v>
                </c:pt>
                <c:pt idx="6">
                  <c:v>29.29</c:v>
                </c:pt>
                <c:pt idx="7">
                  <c:v>28.71</c:v>
                </c:pt>
                <c:pt idx="8">
                  <c:v>28.85</c:v>
                </c:pt>
                <c:pt idx="9">
                  <c:v>28.68</c:v>
                </c:pt>
                <c:pt idx="10">
                  <c:v>29.42</c:v>
                </c:pt>
                <c:pt idx="11">
                  <c:v>29.42</c:v>
                </c:pt>
                <c:pt idx="12">
                  <c:v>29.34</c:v>
                </c:pt>
                <c:pt idx="13">
                  <c:v>29.62</c:v>
                </c:pt>
                <c:pt idx="14">
                  <c:v>30.2</c:v>
                </c:pt>
                <c:pt idx="15">
                  <c:v>30.83</c:v>
                </c:pt>
                <c:pt idx="16">
                  <c:v>30.95</c:v>
                </c:pt>
                <c:pt idx="17">
                  <c:v>31.56</c:v>
                </c:pt>
                <c:pt idx="18">
                  <c:v>32.15</c:v>
                </c:pt>
                <c:pt idx="19">
                  <c:v>31.42</c:v>
                </c:pt>
                <c:pt idx="20">
                  <c:v>31.49</c:v>
                </c:pt>
                <c:pt idx="21">
                  <c:v>31.15</c:v>
                </c:pt>
                <c:pt idx="22">
                  <c:v>31.82</c:v>
                </c:pt>
                <c:pt idx="23">
                  <c:v>33.22</c:v>
                </c:pt>
                <c:pt idx="24">
                  <c:v>33.93</c:v>
                </c:pt>
                <c:pt idx="25">
                  <c:v>34.11</c:v>
                </c:pt>
                <c:pt idx="26">
                  <c:v>33.520000000000003</c:v>
                </c:pt>
                <c:pt idx="27">
                  <c:v>34.49</c:v>
                </c:pt>
                <c:pt idx="29">
                  <c:v>36.32</c:v>
                </c:pt>
                <c:pt idx="30">
                  <c:v>36.71</c:v>
                </c:pt>
                <c:pt idx="31">
                  <c:v>35.840000000000003</c:v>
                </c:pt>
                <c:pt idx="32">
                  <c:v>34.49</c:v>
                </c:pt>
                <c:pt idx="33">
                  <c:v>34.94</c:v>
                </c:pt>
                <c:pt idx="34">
                  <c:v>34.89</c:v>
                </c:pt>
                <c:pt idx="35">
                  <c:v>35.49</c:v>
                </c:pt>
                <c:pt idx="36">
                  <c:v>35.68</c:v>
                </c:pt>
                <c:pt idx="37">
                  <c:v>35.630000000000003</c:v>
                </c:pt>
                <c:pt idx="38">
                  <c:v>36.630000000000003</c:v>
                </c:pt>
                <c:pt idx="39">
                  <c:v>35.29</c:v>
                </c:pt>
                <c:pt idx="40">
                  <c:v>35.39</c:v>
                </c:pt>
                <c:pt idx="41">
                  <c:v>36.51</c:v>
                </c:pt>
                <c:pt idx="42">
                  <c:v>36.21</c:v>
                </c:pt>
                <c:pt idx="43">
                  <c:v>36.54</c:v>
                </c:pt>
                <c:pt idx="44">
                  <c:v>36.85</c:v>
                </c:pt>
                <c:pt idx="45">
                  <c:v>35.25</c:v>
                </c:pt>
                <c:pt idx="46">
                  <c:v>34.200000000000003</c:v>
                </c:pt>
                <c:pt idx="47">
                  <c:v>32.25</c:v>
                </c:pt>
                <c:pt idx="48">
                  <c:v>32.32</c:v>
                </c:pt>
                <c:pt idx="49">
                  <c:v>32.89</c:v>
                </c:pt>
                <c:pt idx="50">
                  <c:v>33.979999999999997</c:v>
                </c:pt>
                <c:pt idx="51">
                  <c:v>34.51</c:v>
                </c:pt>
                <c:pt idx="52">
                  <c:v>34.19</c:v>
                </c:pt>
                <c:pt idx="53">
                  <c:v>32.729999999999997</c:v>
                </c:pt>
                <c:pt idx="54">
                  <c:v>33.770000000000003</c:v>
                </c:pt>
                <c:pt idx="55">
                  <c:v>33.47</c:v>
                </c:pt>
                <c:pt idx="56">
                  <c:v>33.049999999999997</c:v>
                </c:pt>
                <c:pt idx="57">
                  <c:v>33.04</c:v>
                </c:pt>
                <c:pt idx="58">
                  <c:v>31.87</c:v>
                </c:pt>
                <c:pt idx="59">
                  <c:v>31.48</c:v>
                </c:pt>
                <c:pt idx="60">
                  <c:v>31.9</c:v>
                </c:pt>
                <c:pt idx="61">
                  <c:v>31.63</c:v>
                </c:pt>
                <c:pt idx="62">
                  <c:v>31.95</c:v>
                </c:pt>
                <c:pt idx="63">
                  <c:v>30.71</c:v>
                </c:pt>
                <c:pt idx="64">
                  <c:v>30.11</c:v>
                </c:pt>
                <c:pt idx="65">
                  <c:v>28.9</c:v>
                </c:pt>
                <c:pt idx="66">
                  <c:v>28.99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61752"/>
        <c:axId val="742862144"/>
      </c:lineChart>
      <c:dateAx>
        <c:axId val="74286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2144"/>
        <c:crosses val="autoZero"/>
        <c:auto val="1"/>
        <c:lblOffset val="100"/>
        <c:baseTimeUnit val="days"/>
      </c:dateAx>
      <c:valAx>
        <c:axId val="74286214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862928"/>
        <c:axId val="742863320"/>
      </c:scatterChart>
      <c:valAx>
        <c:axId val="74286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3320"/>
        <c:crosses val="autoZero"/>
        <c:crossBetween val="midCat"/>
      </c:valAx>
      <c:valAx>
        <c:axId val="742863320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53.33</c:v>
                </c:pt>
                <c:pt idx="1">
                  <c:v>53.12</c:v>
                </c:pt>
                <c:pt idx="2">
                  <c:v>53.14</c:v>
                </c:pt>
                <c:pt idx="3">
                  <c:v>53.58</c:v>
                </c:pt>
                <c:pt idx="4">
                  <c:v>53.39</c:v>
                </c:pt>
                <c:pt idx="5">
                  <c:v>54.37</c:v>
                </c:pt>
                <c:pt idx="6">
                  <c:v>54.29</c:v>
                </c:pt>
                <c:pt idx="7">
                  <c:v>54.59</c:v>
                </c:pt>
                <c:pt idx="8">
                  <c:v>54.57</c:v>
                </c:pt>
                <c:pt idx="9">
                  <c:v>54.75</c:v>
                </c:pt>
                <c:pt idx="10">
                  <c:v>55.19</c:v>
                </c:pt>
                <c:pt idx="11">
                  <c:v>55.36</c:v>
                </c:pt>
                <c:pt idx="12">
                  <c:v>55.2</c:v>
                </c:pt>
                <c:pt idx="13">
                  <c:v>55.02</c:v>
                </c:pt>
                <c:pt idx="14">
                  <c:v>55.14</c:v>
                </c:pt>
                <c:pt idx="15">
                  <c:v>56.1</c:v>
                </c:pt>
                <c:pt idx="16">
                  <c:v>57.35</c:v>
                </c:pt>
                <c:pt idx="17">
                  <c:v>57.95</c:v>
                </c:pt>
                <c:pt idx="18">
                  <c:v>57.83</c:v>
                </c:pt>
                <c:pt idx="19">
                  <c:v>58.77</c:v>
                </c:pt>
                <c:pt idx="20">
                  <c:v>66.91</c:v>
                </c:pt>
                <c:pt idx="21">
                  <c:v>66.510000000000005</c:v>
                </c:pt>
                <c:pt idx="22">
                  <c:v>64.98</c:v>
                </c:pt>
                <c:pt idx="23">
                  <c:v>65.94</c:v>
                </c:pt>
                <c:pt idx="24">
                  <c:v>66.209999999999994</c:v>
                </c:pt>
                <c:pt idx="25">
                  <c:v>65.790000000000006</c:v>
                </c:pt>
                <c:pt idx="26">
                  <c:v>65.2</c:v>
                </c:pt>
                <c:pt idx="27">
                  <c:v>65.75</c:v>
                </c:pt>
                <c:pt idx="28">
                  <c:v>65.650000000000006</c:v>
                </c:pt>
                <c:pt idx="29">
                  <c:v>64.81</c:v>
                </c:pt>
                <c:pt idx="31">
                  <c:v>65.73</c:v>
                </c:pt>
                <c:pt idx="32">
                  <c:v>66.41</c:v>
                </c:pt>
                <c:pt idx="33">
                  <c:v>64.77</c:v>
                </c:pt>
                <c:pt idx="34">
                  <c:v>63.57</c:v>
                </c:pt>
                <c:pt idx="35">
                  <c:v>63.42</c:v>
                </c:pt>
                <c:pt idx="36">
                  <c:v>63.75</c:v>
                </c:pt>
                <c:pt idx="37">
                  <c:v>63.68</c:v>
                </c:pt>
                <c:pt idx="38">
                  <c:v>63.67</c:v>
                </c:pt>
                <c:pt idx="39">
                  <c:v>64.48</c:v>
                </c:pt>
                <c:pt idx="40">
                  <c:v>64.12</c:v>
                </c:pt>
                <c:pt idx="41">
                  <c:v>63.7</c:v>
                </c:pt>
                <c:pt idx="42">
                  <c:v>64.17</c:v>
                </c:pt>
                <c:pt idx="43">
                  <c:v>65</c:v>
                </c:pt>
                <c:pt idx="44">
                  <c:v>64.41</c:v>
                </c:pt>
                <c:pt idx="45">
                  <c:v>63.85</c:v>
                </c:pt>
                <c:pt idx="46">
                  <c:v>64.099999999999994</c:v>
                </c:pt>
                <c:pt idx="47">
                  <c:v>65.39</c:v>
                </c:pt>
                <c:pt idx="48">
                  <c:v>66.849999999999994</c:v>
                </c:pt>
                <c:pt idx="49">
                  <c:v>70.94</c:v>
                </c:pt>
                <c:pt idx="50">
                  <c:v>70.19</c:v>
                </c:pt>
                <c:pt idx="51">
                  <c:v>71.25</c:v>
                </c:pt>
                <c:pt idx="52">
                  <c:v>71.61</c:v>
                </c:pt>
                <c:pt idx="53">
                  <c:v>71.430000000000007</c:v>
                </c:pt>
                <c:pt idx="54">
                  <c:v>71.430000000000007</c:v>
                </c:pt>
                <c:pt idx="55">
                  <c:v>71.44</c:v>
                </c:pt>
                <c:pt idx="56">
                  <c:v>72.56</c:v>
                </c:pt>
                <c:pt idx="57">
                  <c:v>73.81</c:v>
                </c:pt>
                <c:pt idx="58">
                  <c:v>72.75</c:v>
                </c:pt>
                <c:pt idx="59">
                  <c:v>72.23</c:v>
                </c:pt>
                <c:pt idx="60">
                  <c:v>72.62</c:v>
                </c:pt>
                <c:pt idx="61">
                  <c:v>72.83</c:v>
                </c:pt>
                <c:pt idx="62">
                  <c:v>73.7</c:v>
                </c:pt>
                <c:pt idx="63">
                  <c:v>73.5</c:v>
                </c:pt>
                <c:pt idx="64">
                  <c:v>73.739999999999995</c:v>
                </c:pt>
                <c:pt idx="65">
                  <c:v>77.13</c:v>
                </c:pt>
                <c:pt idx="66">
                  <c:v>77.650000000000006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64888"/>
        <c:axId val="742865280"/>
      </c:lineChart>
      <c:dateAx>
        <c:axId val="742864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5280"/>
        <c:crosses val="autoZero"/>
        <c:auto val="1"/>
        <c:lblOffset val="100"/>
        <c:baseTimeUnit val="days"/>
      </c:dateAx>
      <c:valAx>
        <c:axId val="7428652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47.71</c:v>
                </c:pt>
                <c:pt idx="1">
                  <c:v>47.67</c:v>
                </c:pt>
                <c:pt idx="2">
                  <c:v>47.89</c:v>
                </c:pt>
                <c:pt idx="3">
                  <c:v>48.09</c:v>
                </c:pt>
                <c:pt idx="4">
                  <c:v>48.48</c:v>
                </c:pt>
                <c:pt idx="5">
                  <c:v>48.57</c:v>
                </c:pt>
                <c:pt idx="6">
                  <c:v>48.42</c:v>
                </c:pt>
                <c:pt idx="7">
                  <c:v>48.41</c:v>
                </c:pt>
                <c:pt idx="8">
                  <c:v>48.96</c:v>
                </c:pt>
                <c:pt idx="9">
                  <c:v>47.94</c:v>
                </c:pt>
                <c:pt idx="10">
                  <c:v>48.55</c:v>
                </c:pt>
                <c:pt idx="11">
                  <c:v>48.67</c:v>
                </c:pt>
                <c:pt idx="12">
                  <c:v>48.44</c:v>
                </c:pt>
                <c:pt idx="13">
                  <c:v>48.75</c:v>
                </c:pt>
                <c:pt idx="14">
                  <c:v>48.53</c:v>
                </c:pt>
                <c:pt idx="15">
                  <c:v>48.98</c:v>
                </c:pt>
                <c:pt idx="16">
                  <c:v>49.34</c:v>
                </c:pt>
                <c:pt idx="17">
                  <c:v>49.33</c:v>
                </c:pt>
                <c:pt idx="18">
                  <c:v>49.6</c:v>
                </c:pt>
                <c:pt idx="19">
                  <c:v>49.03</c:v>
                </c:pt>
                <c:pt idx="20">
                  <c:v>49.49</c:v>
                </c:pt>
                <c:pt idx="21">
                  <c:v>48.67</c:v>
                </c:pt>
                <c:pt idx="23">
                  <c:v>46.99</c:v>
                </c:pt>
                <c:pt idx="24">
                  <c:v>47.25</c:v>
                </c:pt>
                <c:pt idx="25">
                  <c:v>46.49</c:v>
                </c:pt>
                <c:pt idx="26">
                  <c:v>46.64</c:v>
                </c:pt>
                <c:pt idx="27">
                  <c:v>46.88</c:v>
                </c:pt>
                <c:pt idx="28">
                  <c:v>47.27</c:v>
                </c:pt>
                <c:pt idx="29">
                  <c:v>47.53</c:v>
                </c:pt>
                <c:pt idx="30">
                  <c:v>47.06</c:v>
                </c:pt>
                <c:pt idx="31">
                  <c:v>46.99</c:v>
                </c:pt>
                <c:pt idx="32">
                  <c:v>46.33</c:v>
                </c:pt>
                <c:pt idx="33">
                  <c:v>46.17</c:v>
                </c:pt>
                <c:pt idx="34">
                  <c:v>45.52</c:v>
                </c:pt>
                <c:pt idx="35">
                  <c:v>44.23</c:v>
                </c:pt>
                <c:pt idx="36">
                  <c:v>46.89</c:v>
                </c:pt>
                <c:pt idx="37">
                  <c:v>47.81</c:v>
                </c:pt>
                <c:pt idx="38">
                  <c:v>47.45</c:v>
                </c:pt>
                <c:pt idx="39">
                  <c:v>47.33</c:v>
                </c:pt>
                <c:pt idx="40">
                  <c:v>46.28</c:v>
                </c:pt>
                <c:pt idx="41">
                  <c:v>46.13</c:v>
                </c:pt>
                <c:pt idx="42">
                  <c:v>46.35</c:v>
                </c:pt>
                <c:pt idx="43">
                  <c:v>46.92</c:v>
                </c:pt>
                <c:pt idx="44">
                  <c:v>47.18</c:v>
                </c:pt>
                <c:pt idx="45">
                  <c:v>46.42</c:v>
                </c:pt>
                <c:pt idx="46">
                  <c:v>46.08</c:v>
                </c:pt>
                <c:pt idx="47">
                  <c:v>45.97</c:v>
                </c:pt>
                <c:pt idx="48">
                  <c:v>47.55</c:v>
                </c:pt>
                <c:pt idx="49">
                  <c:v>47.71</c:v>
                </c:pt>
                <c:pt idx="50">
                  <c:v>47</c:v>
                </c:pt>
                <c:pt idx="51">
                  <c:v>47.12</c:v>
                </c:pt>
                <c:pt idx="52">
                  <c:v>46.88</c:v>
                </c:pt>
                <c:pt idx="53">
                  <c:v>46.97</c:v>
                </c:pt>
                <c:pt idx="54">
                  <c:v>46.94</c:v>
                </c:pt>
                <c:pt idx="55">
                  <c:v>46.86</c:v>
                </c:pt>
                <c:pt idx="56">
                  <c:v>46.68</c:v>
                </c:pt>
                <c:pt idx="57">
                  <c:v>46.51</c:v>
                </c:pt>
                <c:pt idx="58">
                  <c:v>44.92</c:v>
                </c:pt>
                <c:pt idx="59">
                  <c:v>44.65</c:v>
                </c:pt>
                <c:pt idx="60">
                  <c:v>45.3</c:v>
                </c:pt>
                <c:pt idx="61">
                  <c:v>45.37</c:v>
                </c:pt>
                <c:pt idx="62">
                  <c:v>45.49</c:v>
                </c:pt>
                <c:pt idx="63">
                  <c:v>45.39</c:v>
                </c:pt>
                <c:pt idx="64">
                  <c:v>45.54</c:v>
                </c:pt>
                <c:pt idx="65">
                  <c:v>46.17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867240"/>
        <c:axId val="754322104"/>
      </c:lineChart>
      <c:dateAx>
        <c:axId val="742867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2104"/>
        <c:crosses val="autoZero"/>
        <c:auto val="1"/>
        <c:lblOffset val="100"/>
        <c:baseTimeUnit val="days"/>
      </c:dateAx>
      <c:valAx>
        <c:axId val="7543221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86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37.799999999999997</c:v>
                </c:pt>
                <c:pt idx="1">
                  <c:v>37.56</c:v>
                </c:pt>
                <c:pt idx="2">
                  <c:v>37.229999999999997</c:v>
                </c:pt>
                <c:pt idx="3">
                  <c:v>36.58</c:v>
                </c:pt>
                <c:pt idx="4">
                  <c:v>36.74</c:v>
                </c:pt>
                <c:pt idx="5">
                  <c:v>37.39</c:v>
                </c:pt>
                <c:pt idx="6">
                  <c:v>37.83</c:v>
                </c:pt>
                <c:pt idx="7">
                  <c:v>37.74</c:v>
                </c:pt>
                <c:pt idx="8">
                  <c:v>37.61</c:v>
                </c:pt>
                <c:pt idx="9">
                  <c:v>37.21</c:v>
                </c:pt>
                <c:pt idx="10">
                  <c:v>36.92</c:v>
                </c:pt>
                <c:pt idx="11">
                  <c:v>36.85</c:v>
                </c:pt>
                <c:pt idx="12">
                  <c:v>36.46</c:v>
                </c:pt>
                <c:pt idx="13">
                  <c:v>36.4</c:v>
                </c:pt>
                <c:pt idx="14">
                  <c:v>36.020000000000003</c:v>
                </c:pt>
                <c:pt idx="15">
                  <c:v>36.51</c:v>
                </c:pt>
                <c:pt idx="16">
                  <c:v>36.409999999999997</c:v>
                </c:pt>
                <c:pt idx="17">
                  <c:v>37.03</c:v>
                </c:pt>
                <c:pt idx="18">
                  <c:v>36.9</c:v>
                </c:pt>
                <c:pt idx="19">
                  <c:v>36.5</c:v>
                </c:pt>
                <c:pt idx="20">
                  <c:v>37.6</c:v>
                </c:pt>
                <c:pt idx="21">
                  <c:v>37.299999999999997</c:v>
                </c:pt>
                <c:pt idx="22">
                  <c:v>37.28</c:v>
                </c:pt>
                <c:pt idx="23">
                  <c:v>37.92</c:v>
                </c:pt>
                <c:pt idx="24">
                  <c:v>38.31</c:v>
                </c:pt>
                <c:pt idx="25">
                  <c:v>38.299999999999997</c:v>
                </c:pt>
                <c:pt idx="26">
                  <c:v>38.21</c:v>
                </c:pt>
                <c:pt idx="27">
                  <c:v>38.049999999999997</c:v>
                </c:pt>
                <c:pt idx="28">
                  <c:v>38.1</c:v>
                </c:pt>
                <c:pt idx="29">
                  <c:v>37.6</c:v>
                </c:pt>
                <c:pt idx="30">
                  <c:v>38.380000000000003</c:v>
                </c:pt>
                <c:pt idx="31">
                  <c:v>38.270000000000003</c:v>
                </c:pt>
                <c:pt idx="32">
                  <c:v>37.869999999999997</c:v>
                </c:pt>
                <c:pt idx="33">
                  <c:v>36.82</c:v>
                </c:pt>
                <c:pt idx="34">
                  <c:v>41.28</c:v>
                </c:pt>
                <c:pt idx="35">
                  <c:v>41.02</c:v>
                </c:pt>
                <c:pt idx="36">
                  <c:v>40.89</c:v>
                </c:pt>
                <c:pt idx="37">
                  <c:v>41.34</c:v>
                </c:pt>
                <c:pt idx="38">
                  <c:v>42.81</c:v>
                </c:pt>
                <c:pt idx="39">
                  <c:v>41.79</c:v>
                </c:pt>
                <c:pt idx="40">
                  <c:v>41.53</c:v>
                </c:pt>
                <c:pt idx="41">
                  <c:v>42.06</c:v>
                </c:pt>
                <c:pt idx="42">
                  <c:v>42.8</c:v>
                </c:pt>
                <c:pt idx="43">
                  <c:v>43.4</c:v>
                </c:pt>
                <c:pt idx="44">
                  <c:v>42.56</c:v>
                </c:pt>
                <c:pt idx="45">
                  <c:v>42.46</c:v>
                </c:pt>
                <c:pt idx="46">
                  <c:v>42.03</c:v>
                </c:pt>
                <c:pt idx="47">
                  <c:v>43.23</c:v>
                </c:pt>
                <c:pt idx="48">
                  <c:v>43.56</c:v>
                </c:pt>
                <c:pt idx="49">
                  <c:v>42.39</c:v>
                </c:pt>
                <c:pt idx="50">
                  <c:v>42.65</c:v>
                </c:pt>
                <c:pt idx="51">
                  <c:v>42.87</c:v>
                </c:pt>
                <c:pt idx="52">
                  <c:v>43.38</c:v>
                </c:pt>
                <c:pt idx="53">
                  <c:v>42.04</c:v>
                </c:pt>
                <c:pt idx="54">
                  <c:v>42.47</c:v>
                </c:pt>
                <c:pt idx="55">
                  <c:v>42.1</c:v>
                </c:pt>
                <c:pt idx="56">
                  <c:v>43.5</c:v>
                </c:pt>
                <c:pt idx="57">
                  <c:v>43.08</c:v>
                </c:pt>
                <c:pt idx="58">
                  <c:v>42.98</c:v>
                </c:pt>
                <c:pt idx="59">
                  <c:v>42.84</c:v>
                </c:pt>
                <c:pt idx="60">
                  <c:v>43.14</c:v>
                </c:pt>
                <c:pt idx="61">
                  <c:v>42.92</c:v>
                </c:pt>
                <c:pt idx="62">
                  <c:v>42.84</c:v>
                </c:pt>
                <c:pt idx="63">
                  <c:v>42.75</c:v>
                </c:pt>
                <c:pt idx="64">
                  <c:v>44.21</c:v>
                </c:pt>
                <c:pt idx="65">
                  <c:v>44.26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24064"/>
        <c:axId val="754324456"/>
      </c:lineChart>
      <c:dateAx>
        <c:axId val="754324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4456"/>
        <c:crosses val="autoZero"/>
        <c:auto val="1"/>
        <c:lblOffset val="100"/>
        <c:baseTimeUnit val="days"/>
      </c:dateAx>
      <c:valAx>
        <c:axId val="754324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13-Mar-17</c:v>
                </c:pt>
                <c:pt idx="11">
                  <c:v>10-Mar-17</c:v>
                </c:pt>
                <c:pt idx="12">
                  <c:v>9-Mar-17</c:v>
                </c:pt>
                <c:pt idx="13">
                  <c:v>8-Mar-17</c:v>
                </c:pt>
                <c:pt idx="14">
                  <c:v>7-Mar-17</c:v>
                </c:pt>
                <c:pt idx="15">
                  <c:v>6-Mar-17</c:v>
                </c:pt>
                <c:pt idx="16">
                  <c:v>3-Mar-17</c:v>
                </c:pt>
                <c:pt idx="17">
                  <c:v>2-Mar-17</c:v>
                </c:pt>
                <c:pt idx="18">
                  <c:v>1-Mar-17</c:v>
                </c:pt>
                <c:pt idx="19">
                  <c:v>28-Feb-17</c:v>
                </c:pt>
                <c:pt idx="20">
                  <c:v>27-Feb-17</c:v>
                </c:pt>
                <c:pt idx="21">
                  <c:v>24-Feb-17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81.09</c:v>
                </c:pt>
                <c:pt idx="1">
                  <c:v>80.989999999999995</c:v>
                </c:pt>
                <c:pt idx="2">
                  <c:v>81.260000000000005</c:v>
                </c:pt>
                <c:pt idx="3">
                  <c:v>81.38</c:v>
                </c:pt>
                <c:pt idx="4">
                  <c:v>81.69</c:v>
                </c:pt>
                <c:pt idx="5">
                  <c:v>82.37</c:v>
                </c:pt>
                <c:pt idx="6">
                  <c:v>82.85</c:v>
                </c:pt>
                <c:pt idx="7">
                  <c:v>82.89</c:v>
                </c:pt>
                <c:pt idx="8">
                  <c:v>82.62</c:v>
                </c:pt>
                <c:pt idx="9">
                  <c:v>82.18</c:v>
                </c:pt>
                <c:pt idx="10">
                  <c:v>82.1</c:v>
                </c:pt>
                <c:pt idx="11">
                  <c:v>82.05</c:v>
                </c:pt>
                <c:pt idx="12">
                  <c:v>81.569999999999993</c:v>
                </c:pt>
                <c:pt idx="13">
                  <c:v>81.13</c:v>
                </c:pt>
                <c:pt idx="14">
                  <c:v>81.459999999999994</c:v>
                </c:pt>
                <c:pt idx="15">
                  <c:v>81.34</c:v>
                </c:pt>
                <c:pt idx="16">
                  <c:v>81.86</c:v>
                </c:pt>
                <c:pt idx="17">
                  <c:v>81.75</c:v>
                </c:pt>
                <c:pt idx="18">
                  <c:v>82.69</c:v>
                </c:pt>
                <c:pt idx="19">
                  <c:v>82.16</c:v>
                </c:pt>
                <c:pt idx="20">
                  <c:v>81.34</c:v>
                </c:pt>
                <c:pt idx="21">
                  <c:v>80.91</c:v>
                </c:pt>
                <c:pt idx="23">
                  <c:v>80.55</c:v>
                </c:pt>
                <c:pt idx="24">
                  <c:v>80.58</c:v>
                </c:pt>
                <c:pt idx="25">
                  <c:v>80.62</c:v>
                </c:pt>
                <c:pt idx="26">
                  <c:v>80.44</c:v>
                </c:pt>
                <c:pt idx="27">
                  <c:v>80.8</c:v>
                </c:pt>
                <c:pt idx="28">
                  <c:v>80.709999999999994</c:v>
                </c:pt>
                <c:pt idx="29">
                  <c:v>79.8</c:v>
                </c:pt>
                <c:pt idx="30">
                  <c:v>79.61</c:v>
                </c:pt>
                <c:pt idx="31">
                  <c:v>78.88</c:v>
                </c:pt>
                <c:pt idx="32">
                  <c:v>78.349999999999994</c:v>
                </c:pt>
                <c:pt idx="33">
                  <c:v>77.989999999999995</c:v>
                </c:pt>
                <c:pt idx="34">
                  <c:v>78.12</c:v>
                </c:pt>
                <c:pt idx="35">
                  <c:v>78.08</c:v>
                </c:pt>
                <c:pt idx="36">
                  <c:v>77.48</c:v>
                </c:pt>
                <c:pt idx="37">
                  <c:v>77.400000000000006</c:v>
                </c:pt>
                <c:pt idx="38">
                  <c:v>75.239999999999995</c:v>
                </c:pt>
                <c:pt idx="39">
                  <c:v>75.209999999999994</c:v>
                </c:pt>
                <c:pt idx="40">
                  <c:v>75.61</c:v>
                </c:pt>
                <c:pt idx="41">
                  <c:v>75.59</c:v>
                </c:pt>
                <c:pt idx="42">
                  <c:v>75.81</c:v>
                </c:pt>
                <c:pt idx="43">
                  <c:v>75.39</c:v>
                </c:pt>
                <c:pt idx="44">
                  <c:v>74.47</c:v>
                </c:pt>
                <c:pt idx="45">
                  <c:v>74.150000000000006</c:v>
                </c:pt>
                <c:pt idx="46">
                  <c:v>74.540000000000006</c:v>
                </c:pt>
                <c:pt idx="47">
                  <c:v>74.22</c:v>
                </c:pt>
                <c:pt idx="48">
                  <c:v>74.52</c:v>
                </c:pt>
                <c:pt idx="49">
                  <c:v>73.849999999999994</c:v>
                </c:pt>
                <c:pt idx="50">
                  <c:v>73.89</c:v>
                </c:pt>
                <c:pt idx="51">
                  <c:v>73.680000000000007</c:v>
                </c:pt>
                <c:pt idx="52">
                  <c:v>73.94</c:v>
                </c:pt>
                <c:pt idx="53">
                  <c:v>73.75</c:v>
                </c:pt>
                <c:pt idx="54">
                  <c:v>73.09</c:v>
                </c:pt>
                <c:pt idx="55">
                  <c:v>74.150000000000006</c:v>
                </c:pt>
                <c:pt idx="56">
                  <c:v>74.03</c:v>
                </c:pt>
                <c:pt idx="57">
                  <c:v>74.37</c:v>
                </c:pt>
                <c:pt idx="58">
                  <c:v>74.17</c:v>
                </c:pt>
                <c:pt idx="59">
                  <c:v>74.12</c:v>
                </c:pt>
                <c:pt idx="60">
                  <c:v>74.28</c:v>
                </c:pt>
                <c:pt idx="61">
                  <c:v>74.349999999999994</c:v>
                </c:pt>
                <c:pt idx="62">
                  <c:v>74.510000000000005</c:v>
                </c:pt>
                <c:pt idx="63">
                  <c:v>74.58</c:v>
                </c:pt>
                <c:pt idx="64">
                  <c:v>74.48</c:v>
                </c:pt>
                <c:pt idx="65">
                  <c:v>74.44</c:v>
                </c:pt>
                <c:pt idx="66">
                  <c:v>74.48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26416"/>
        <c:axId val="754326808"/>
      </c:lineChart>
      <c:catAx>
        <c:axId val="754326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6808"/>
        <c:crosses val="autoZero"/>
        <c:auto val="1"/>
        <c:lblAlgn val="ctr"/>
        <c:lblOffset val="100"/>
        <c:noMultiLvlLbl val="0"/>
      </c:catAx>
      <c:valAx>
        <c:axId val="754326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3/27/2017</c:v>
                </c:pt>
                <c:pt idx="1">
                  <c:v>3/24/2017</c:v>
                </c:pt>
                <c:pt idx="2">
                  <c:v>3/23/2017</c:v>
                </c:pt>
                <c:pt idx="3">
                  <c:v>3/22/2017</c:v>
                </c:pt>
                <c:pt idx="4">
                  <c:v>3/21/2017</c:v>
                </c:pt>
                <c:pt idx="5">
                  <c:v>3/20/2017</c:v>
                </c:pt>
                <c:pt idx="6">
                  <c:v>3/17/2017</c:v>
                </c:pt>
                <c:pt idx="7">
                  <c:v>3/16/2017</c:v>
                </c:pt>
                <c:pt idx="8">
                  <c:v>3/15/2017</c:v>
                </c:pt>
                <c:pt idx="9">
                  <c:v>3/14/2017</c:v>
                </c:pt>
                <c:pt idx="10">
                  <c:v>3/13/2017</c:v>
                </c:pt>
                <c:pt idx="11">
                  <c:v>3/10/2017</c:v>
                </c:pt>
                <c:pt idx="12">
                  <c:v>3/9/2017</c:v>
                </c:pt>
                <c:pt idx="13">
                  <c:v>3/8/2017</c:v>
                </c:pt>
                <c:pt idx="14">
                  <c:v>3/7/2017</c:v>
                </c:pt>
                <c:pt idx="15">
                  <c:v>3/6/2017</c:v>
                </c:pt>
                <c:pt idx="16">
                  <c:v>3/3/2017</c:v>
                </c:pt>
                <c:pt idx="17">
                  <c:v>3/2/2017</c:v>
                </c:pt>
                <c:pt idx="18">
                  <c:v>3/1/2017</c:v>
                </c:pt>
                <c:pt idx="19">
                  <c:v>2/28/2017</c:v>
                </c:pt>
                <c:pt idx="20">
                  <c:v>2/27/2017</c:v>
                </c:pt>
                <c:pt idx="21">
                  <c:v>2/24/2017</c:v>
                </c:pt>
                <c:pt idx="22">
                  <c:v>2/23/2017</c:v>
                </c:pt>
                <c:pt idx="23">
                  <c:v>2/22/2017</c:v>
                </c:pt>
                <c:pt idx="24">
                  <c:v>2/21/2017</c:v>
                </c:pt>
                <c:pt idx="25">
                  <c:v>2/17/2017</c:v>
                </c:pt>
                <c:pt idx="26">
                  <c:v>2/16/2017</c:v>
                </c:pt>
                <c:pt idx="27">
                  <c:v>2/15/2017</c:v>
                </c:pt>
                <c:pt idx="28">
                  <c:v>2/14/2017</c:v>
                </c:pt>
                <c:pt idx="29">
                  <c:v>2/13/2017</c:v>
                </c:pt>
                <c:pt idx="30">
                  <c:v>2/10/2017</c:v>
                </c:pt>
                <c:pt idx="31">
                  <c:v>2/9/2017</c:v>
                </c:pt>
                <c:pt idx="32">
                  <c:v>2/8/2017</c:v>
                </c:pt>
                <c:pt idx="33">
                  <c:v>2/7/2017</c:v>
                </c:pt>
                <c:pt idx="34">
                  <c:v>2/6/2017</c:v>
                </c:pt>
                <c:pt idx="35">
                  <c:v>2/3/2017</c:v>
                </c:pt>
                <c:pt idx="36">
                  <c:v>2/2/2017</c:v>
                </c:pt>
                <c:pt idx="37">
                  <c:v>2/1/2017</c:v>
                </c:pt>
                <c:pt idx="38">
                  <c:v>2/1/2017</c:v>
                </c:pt>
                <c:pt idx="39">
                  <c:v>1/31/2017</c:v>
                </c:pt>
                <c:pt idx="40">
                  <c:v>1/30/2017</c:v>
                </c:pt>
                <c:pt idx="41">
                  <c:v>1/27/2017</c:v>
                </c:pt>
                <c:pt idx="42">
                  <c:v>1/26/2017</c:v>
                </c:pt>
                <c:pt idx="43">
                  <c:v>1/25/2017</c:v>
                </c:pt>
                <c:pt idx="44">
                  <c:v>1/24/2017</c:v>
                </c:pt>
                <c:pt idx="45">
                  <c:v>1/23/2017</c:v>
                </c:pt>
                <c:pt idx="46">
                  <c:v>1/20/2017</c:v>
                </c:pt>
                <c:pt idx="47">
                  <c:v>1/19/2017</c:v>
                </c:pt>
                <c:pt idx="48">
                  <c:v>1/18/2017</c:v>
                </c:pt>
                <c:pt idx="49">
                  <c:v>1/17/2017</c:v>
                </c:pt>
                <c:pt idx="50">
                  <c:v>1/13/2017</c:v>
                </c:pt>
                <c:pt idx="51">
                  <c:v>1/12/2017</c:v>
                </c:pt>
                <c:pt idx="52">
                  <c:v>1/11/2017</c:v>
                </c:pt>
                <c:pt idx="53">
                  <c:v>1/10/2017</c:v>
                </c:pt>
                <c:pt idx="54">
                  <c:v>1/9/2017</c:v>
                </c:pt>
                <c:pt idx="55">
                  <c:v>1/6/2017</c:v>
                </c:pt>
                <c:pt idx="56">
                  <c:v>1/5/2017</c:v>
                </c:pt>
                <c:pt idx="57">
                  <c:v>1/4/2017</c:v>
                </c:pt>
                <c:pt idx="58">
                  <c:v>1/3/2017</c:v>
                </c:pt>
                <c:pt idx="59">
                  <c:v>12/30/2016</c:v>
                </c:pt>
                <c:pt idx="60">
                  <c:v>12/29/2016</c:v>
                </c:pt>
                <c:pt idx="61">
                  <c:v>12/28/2016</c:v>
                </c:pt>
                <c:pt idx="62">
                  <c:v>12/27/2016</c:v>
                </c:pt>
                <c:pt idx="63">
                  <c:v>12/23/2016</c:v>
                </c:pt>
                <c:pt idx="64">
                  <c:v>12/22/2016</c:v>
                </c:pt>
                <c:pt idx="65">
                  <c:v>12/21/2016</c:v>
                </c:pt>
                <c:pt idx="66">
                  <c:v>12/20/2016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111.13</c:v>
                </c:pt>
                <c:pt idx="1">
                  <c:v>110.66</c:v>
                </c:pt>
                <c:pt idx="2">
                  <c:v>110.55</c:v>
                </c:pt>
                <c:pt idx="3">
                  <c:v>111.77</c:v>
                </c:pt>
                <c:pt idx="4">
                  <c:v>111.5</c:v>
                </c:pt>
                <c:pt idx="5">
                  <c:v>114.84</c:v>
                </c:pt>
                <c:pt idx="6">
                  <c:v>114.71</c:v>
                </c:pt>
                <c:pt idx="7">
                  <c:v>115.35</c:v>
                </c:pt>
                <c:pt idx="8">
                  <c:v>117.51</c:v>
                </c:pt>
                <c:pt idx="9">
                  <c:v>118.35</c:v>
                </c:pt>
                <c:pt idx="10">
                  <c:v>119.53</c:v>
                </c:pt>
                <c:pt idx="11">
                  <c:v>119.66</c:v>
                </c:pt>
                <c:pt idx="12">
                  <c:v>119.4</c:v>
                </c:pt>
                <c:pt idx="13">
                  <c:v>119.87</c:v>
                </c:pt>
                <c:pt idx="14">
                  <c:v>122</c:v>
                </c:pt>
                <c:pt idx="15">
                  <c:v>122.93</c:v>
                </c:pt>
                <c:pt idx="16">
                  <c:v>122.4</c:v>
                </c:pt>
                <c:pt idx="17">
                  <c:v>121.77</c:v>
                </c:pt>
                <c:pt idx="18">
                  <c:v>123.35</c:v>
                </c:pt>
                <c:pt idx="19">
                  <c:v>121.03</c:v>
                </c:pt>
                <c:pt idx="20">
                  <c:v>121.12</c:v>
                </c:pt>
                <c:pt idx="21">
                  <c:v>120.08</c:v>
                </c:pt>
                <c:pt idx="22">
                  <c:v>120.03</c:v>
                </c:pt>
                <c:pt idx="23">
                  <c:v>122.32</c:v>
                </c:pt>
                <c:pt idx="24">
                  <c:v>123.53</c:v>
                </c:pt>
                <c:pt idx="25">
                  <c:v>122.78</c:v>
                </c:pt>
                <c:pt idx="26">
                  <c:v>122.93</c:v>
                </c:pt>
                <c:pt idx="27">
                  <c:v>122.71</c:v>
                </c:pt>
                <c:pt idx="28">
                  <c:v>122.49</c:v>
                </c:pt>
                <c:pt idx="29">
                  <c:v>122.21</c:v>
                </c:pt>
                <c:pt idx="30">
                  <c:v>121.12</c:v>
                </c:pt>
                <c:pt idx="31">
                  <c:v>120.65</c:v>
                </c:pt>
                <c:pt idx="32">
                  <c:v>120.94</c:v>
                </c:pt>
                <c:pt idx="33">
                  <c:v>120.88</c:v>
                </c:pt>
                <c:pt idx="34">
                  <c:v>119.87</c:v>
                </c:pt>
                <c:pt idx="35">
                  <c:v>120.46</c:v>
                </c:pt>
                <c:pt idx="36">
                  <c:v>119.47</c:v>
                </c:pt>
                <c:pt idx="37">
                  <c:v>119.93</c:v>
                </c:pt>
                <c:pt idx="39">
                  <c:v>117.46</c:v>
                </c:pt>
                <c:pt idx="40">
                  <c:v>119.63</c:v>
                </c:pt>
                <c:pt idx="41">
                  <c:v>120.35</c:v>
                </c:pt>
                <c:pt idx="42">
                  <c:v>119.51</c:v>
                </c:pt>
                <c:pt idx="43">
                  <c:v>120.53</c:v>
                </c:pt>
                <c:pt idx="44">
                  <c:v>116.62</c:v>
                </c:pt>
                <c:pt idx="45">
                  <c:v>113.55</c:v>
                </c:pt>
                <c:pt idx="46">
                  <c:v>113.59</c:v>
                </c:pt>
                <c:pt idx="47">
                  <c:v>114.42</c:v>
                </c:pt>
                <c:pt idx="48">
                  <c:v>109.97</c:v>
                </c:pt>
                <c:pt idx="49">
                  <c:v>108.9</c:v>
                </c:pt>
                <c:pt idx="50">
                  <c:v>111.59</c:v>
                </c:pt>
                <c:pt idx="51">
                  <c:v>111.01</c:v>
                </c:pt>
                <c:pt idx="52">
                  <c:v>110.55</c:v>
                </c:pt>
                <c:pt idx="53">
                  <c:v>109.26</c:v>
                </c:pt>
                <c:pt idx="54">
                  <c:v>109.18</c:v>
                </c:pt>
                <c:pt idx="55">
                  <c:v>111.66</c:v>
                </c:pt>
                <c:pt idx="56">
                  <c:v>110.29</c:v>
                </c:pt>
                <c:pt idx="57">
                  <c:v>110.64</c:v>
                </c:pt>
                <c:pt idx="58">
                  <c:v>106.99</c:v>
                </c:pt>
                <c:pt idx="59">
                  <c:v>108.07</c:v>
                </c:pt>
                <c:pt idx="60">
                  <c:v>108.82</c:v>
                </c:pt>
                <c:pt idx="61">
                  <c:v>108.72</c:v>
                </c:pt>
                <c:pt idx="62">
                  <c:v>109.45</c:v>
                </c:pt>
                <c:pt idx="63">
                  <c:v>109.28</c:v>
                </c:pt>
                <c:pt idx="64">
                  <c:v>108.78</c:v>
                </c:pt>
                <c:pt idx="65">
                  <c:v>108.05</c:v>
                </c:pt>
                <c:pt idx="66">
                  <c:v>108.17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28768"/>
        <c:axId val="754329160"/>
      </c:lineChart>
      <c:catAx>
        <c:axId val="75432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9160"/>
        <c:crosses val="autoZero"/>
        <c:auto val="1"/>
        <c:lblAlgn val="ctr"/>
        <c:lblOffset val="100"/>
        <c:noMultiLvlLbl val="0"/>
      </c:catAx>
      <c:valAx>
        <c:axId val="7543291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16-Mar-17</c:v>
                </c:pt>
                <c:pt idx="9">
                  <c:v>15-Mar-17</c:v>
                </c:pt>
                <c:pt idx="10">
                  <c:v>14-Mar-17</c:v>
                </c:pt>
                <c:pt idx="11">
                  <c:v>13-Mar-17</c:v>
                </c:pt>
                <c:pt idx="12">
                  <c:v>10-Mar-17</c:v>
                </c:pt>
                <c:pt idx="13">
                  <c:v>9-Mar-17</c:v>
                </c:pt>
                <c:pt idx="14">
                  <c:v>8-Mar-17</c:v>
                </c:pt>
                <c:pt idx="15">
                  <c:v>7-Mar-17</c:v>
                </c:pt>
                <c:pt idx="16">
                  <c:v>6-Mar-17</c:v>
                </c:pt>
                <c:pt idx="17">
                  <c:v>3-Mar-17</c:v>
                </c:pt>
                <c:pt idx="18">
                  <c:v>2-Mar-17</c:v>
                </c:pt>
                <c:pt idx="19">
                  <c:v>1-Mar-17</c:v>
                </c:pt>
                <c:pt idx="20">
                  <c:v>28-Feb-17</c:v>
                </c:pt>
                <c:pt idx="21">
                  <c:v>27-Feb-17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219.05</c:v>
                </c:pt>
                <c:pt idx="1">
                  <c:v>218.97</c:v>
                </c:pt>
                <c:pt idx="2">
                  <c:v>216.86</c:v>
                </c:pt>
                <c:pt idx="3">
                  <c:v>217.42</c:v>
                </c:pt>
                <c:pt idx="4">
                  <c:v>216.02</c:v>
                </c:pt>
                <c:pt idx="5">
                  <c:v>221.24</c:v>
                </c:pt>
                <c:pt idx="6">
                  <c:v>221.18</c:v>
                </c:pt>
                <c:pt idx="7">
                  <c:v>222.36</c:v>
                </c:pt>
                <c:pt idx="9">
                  <c:v>225.93</c:v>
                </c:pt>
                <c:pt idx="10">
                  <c:v>224.35</c:v>
                </c:pt>
                <c:pt idx="11">
                  <c:v>226.45</c:v>
                </c:pt>
                <c:pt idx="12">
                  <c:v>226.35</c:v>
                </c:pt>
                <c:pt idx="13">
                  <c:v>222.01</c:v>
                </c:pt>
                <c:pt idx="14">
                  <c:v>219.63</c:v>
                </c:pt>
                <c:pt idx="15">
                  <c:v>219.25</c:v>
                </c:pt>
                <c:pt idx="16">
                  <c:v>217.94</c:v>
                </c:pt>
                <c:pt idx="17">
                  <c:v>218.32</c:v>
                </c:pt>
                <c:pt idx="18">
                  <c:v>217.29</c:v>
                </c:pt>
                <c:pt idx="19">
                  <c:v>215.14</c:v>
                </c:pt>
                <c:pt idx="20">
                  <c:v>210.93</c:v>
                </c:pt>
                <c:pt idx="21">
                  <c:v>213.28</c:v>
                </c:pt>
                <c:pt idx="22">
                  <c:v>210.37</c:v>
                </c:pt>
                <c:pt idx="23">
                  <c:v>210.58</c:v>
                </c:pt>
                <c:pt idx="24">
                  <c:v>214.16</c:v>
                </c:pt>
                <c:pt idx="25">
                  <c:v>212.75</c:v>
                </c:pt>
                <c:pt idx="26">
                  <c:v>210.41</c:v>
                </c:pt>
                <c:pt idx="27">
                  <c:v>208.18</c:v>
                </c:pt>
                <c:pt idx="28">
                  <c:v>205.99</c:v>
                </c:pt>
                <c:pt idx="29">
                  <c:v>205.33</c:v>
                </c:pt>
                <c:pt idx="30">
                  <c:v>206.71</c:v>
                </c:pt>
                <c:pt idx="31">
                  <c:v>205.52</c:v>
                </c:pt>
                <c:pt idx="32">
                  <c:v>205.34</c:v>
                </c:pt>
                <c:pt idx="33">
                  <c:v>206.89</c:v>
                </c:pt>
                <c:pt idx="34">
                  <c:v>205.91</c:v>
                </c:pt>
                <c:pt idx="35">
                  <c:v>206.56</c:v>
                </c:pt>
                <c:pt idx="36">
                  <c:v>206.16</c:v>
                </c:pt>
                <c:pt idx="37">
                  <c:v>204.05</c:v>
                </c:pt>
                <c:pt idx="38">
                  <c:v>203.69</c:v>
                </c:pt>
                <c:pt idx="39">
                  <c:v>199.5</c:v>
                </c:pt>
                <c:pt idx="40">
                  <c:v>203.22</c:v>
                </c:pt>
                <c:pt idx="41">
                  <c:v>205.71</c:v>
                </c:pt>
                <c:pt idx="42">
                  <c:v>204.17</c:v>
                </c:pt>
                <c:pt idx="43">
                  <c:v>202.48</c:v>
                </c:pt>
                <c:pt idx="44">
                  <c:v>197.75</c:v>
                </c:pt>
                <c:pt idx="45">
                  <c:v>191</c:v>
                </c:pt>
                <c:pt idx="46">
                  <c:v>191.08</c:v>
                </c:pt>
                <c:pt idx="47">
                  <c:v>185.56</c:v>
                </c:pt>
                <c:pt idx="48">
                  <c:v>185.02</c:v>
                </c:pt>
                <c:pt idx="49">
                  <c:v>179.11</c:v>
                </c:pt>
                <c:pt idx="50">
                  <c:v>180.45</c:v>
                </c:pt>
                <c:pt idx="51">
                  <c:v>178.86</c:v>
                </c:pt>
                <c:pt idx="52">
                  <c:v>179.42</c:v>
                </c:pt>
                <c:pt idx="53">
                  <c:v>180.57</c:v>
                </c:pt>
                <c:pt idx="54">
                  <c:v>176.97</c:v>
                </c:pt>
                <c:pt idx="55">
                  <c:v>176.59</c:v>
                </c:pt>
                <c:pt idx="56">
                  <c:v>174.28</c:v>
                </c:pt>
                <c:pt idx="57">
                  <c:v>177.07</c:v>
                </c:pt>
                <c:pt idx="58">
                  <c:v>178.34</c:v>
                </c:pt>
                <c:pt idx="59">
                  <c:v>176.77</c:v>
                </c:pt>
                <c:pt idx="60">
                  <c:v>179.87</c:v>
                </c:pt>
                <c:pt idx="61">
                  <c:v>180.19</c:v>
                </c:pt>
                <c:pt idx="62">
                  <c:v>182.31</c:v>
                </c:pt>
                <c:pt idx="63">
                  <c:v>181.94</c:v>
                </c:pt>
                <c:pt idx="64">
                  <c:v>180.6</c:v>
                </c:pt>
                <c:pt idx="65">
                  <c:v>182.29</c:v>
                </c:pt>
                <c:pt idx="66">
                  <c:v>182.07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31120"/>
        <c:axId val="754331512"/>
      </c:lineChart>
      <c:catAx>
        <c:axId val="75433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31512"/>
        <c:crosses val="autoZero"/>
        <c:auto val="1"/>
        <c:lblAlgn val="ctr"/>
        <c:lblOffset val="100"/>
        <c:noMultiLvlLbl val="0"/>
      </c:catAx>
      <c:valAx>
        <c:axId val="754331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68.37</c:v>
                </c:pt>
                <c:pt idx="1">
                  <c:v>67.930000000000007</c:v>
                </c:pt>
                <c:pt idx="2">
                  <c:v>67.5</c:v>
                </c:pt>
                <c:pt idx="3">
                  <c:v>66.95</c:v>
                </c:pt>
                <c:pt idx="4">
                  <c:v>65.28</c:v>
                </c:pt>
                <c:pt idx="5">
                  <c:v>67.489999999999995</c:v>
                </c:pt>
                <c:pt idx="6">
                  <c:v>66.790000000000006</c:v>
                </c:pt>
                <c:pt idx="7">
                  <c:v>67.56</c:v>
                </c:pt>
                <c:pt idx="8">
                  <c:v>68.17</c:v>
                </c:pt>
                <c:pt idx="9">
                  <c:v>66.55</c:v>
                </c:pt>
                <c:pt idx="10">
                  <c:v>69.849999999999994</c:v>
                </c:pt>
                <c:pt idx="11">
                  <c:v>72.34</c:v>
                </c:pt>
                <c:pt idx="12">
                  <c:v>72.540000000000006</c:v>
                </c:pt>
                <c:pt idx="13">
                  <c:v>73.44</c:v>
                </c:pt>
                <c:pt idx="14">
                  <c:v>72.64</c:v>
                </c:pt>
                <c:pt idx="15">
                  <c:v>73.14</c:v>
                </c:pt>
                <c:pt idx="16">
                  <c:v>75.59</c:v>
                </c:pt>
                <c:pt idx="17">
                  <c:v>73.28</c:v>
                </c:pt>
                <c:pt idx="18">
                  <c:v>75.39</c:v>
                </c:pt>
                <c:pt idx="19">
                  <c:v>74.09</c:v>
                </c:pt>
                <c:pt idx="20">
                  <c:v>75.28</c:v>
                </c:pt>
                <c:pt idx="21">
                  <c:v>75.08</c:v>
                </c:pt>
                <c:pt idx="22">
                  <c:v>74.56</c:v>
                </c:pt>
                <c:pt idx="23">
                  <c:v>75.430000000000007</c:v>
                </c:pt>
                <c:pt idx="24">
                  <c:v>75.41</c:v>
                </c:pt>
                <c:pt idx="25">
                  <c:v>75.959999999999994</c:v>
                </c:pt>
                <c:pt idx="26">
                  <c:v>75.67</c:v>
                </c:pt>
                <c:pt idx="27">
                  <c:v>75.75</c:v>
                </c:pt>
                <c:pt idx="28">
                  <c:v>73.739999999999995</c:v>
                </c:pt>
                <c:pt idx="29">
                  <c:v>73.84</c:v>
                </c:pt>
                <c:pt idx="30">
                  <c:v>72.599999999999994</c:v>
                </c:pt>
                <c:pt idx="31">
                  <c:v>72.98</c:v>
                </c:pt>
                <c:pt idx="32">
                  <c:v>71.7</c:v>
                </c:pt>
                <c:pt idx="33">
                  <c:v>71.290000000000006</c:v>
                </c:pt>
                <c:pt idx="34">
                  <c:v>73.5</c:v>
                </c:pt>
                <c:pt idx="35">
                  <c:v>73.06</c:v>
                </c:pt>
                <c:pt idx="36">
                  <c:v>72.14</c:v>
                </c:pt>
                <c:pt idx="37">
                  <c:v>71.48</c:v>
                </c:pt>
                <c:pt idx="38">
                  <c:v>70.47</c:v>
                </c:pt>
                <c:pt idx="39">
                  <c:v>71.72</c:v>
                </c:pt>
                <c:pt idx="40">
                  <c:v>74.42</c:v>
                </c:pt>
                <c:pt idx="41">
                  <c:v>75.38</c:v>
                </c:pt>
                <c:pt idx="42">
                  <c:v>73.59</c:v>
                </c:pt>
                <c:pt idx="43">
                  <c:v>73.180000000000007</c:v>
                </c:pt>
                <c:pt idx="44">
                  <c:v>72.75</c:v>
                </c:pt>
                <c:pt idx="45">
                  <c:v>75.239999999999995</c:v>
                </c:pt>
                <c:pt idx="46">
                  <c:v>74.02</c:v>
                </c:pt>
                <c:pt idx="47">
                  <c:v>74</c:v>
                </c:pt>
                <c:pt idx="48">
                  <c:v>73.739999999999995</c:v>
                </c:pt>
                <c:pt idx="49">
                  <c:v>74.319999999999993</c:v>
                </c:pt>
                <c:pt idx="50">
                  <c:v>74</c:v>
                </c:pt>
                <c:pt idx="51">
                  <c:v>75.040000000000006</c:v>
                </c:pt>
                <c:pt idx="52">
                  <c:v>73.66</c:v>
                </c:pt>
                <c:pt idx="53">
                  <c:v>71.28</c:v>
                </c:pt>
                <c:pt idx="54">
                  <c:v>71.37</c:v>
                </c:pt>
                <c:pt idx="55">
                  <c:v>70.930000000000007</c:v>
                </c:pt>
                <c:pt idx="56">
                  <c:v>73.02</c:v>
                </c:pt>
                <c:pt idx="57">
                  <c:v>72.709999999999994</c:v>
                </c:pt>
                <c:pt idx="58">
                  <c:v>72.88</c:v>
                </c:pt>
                <c:pt idx="59">
                  <c:v>73.28</c:v>
                </c:pt>
                <c:pt idx="60">
                  <c:v>73.53</c:v>
                </c:pt>
                <c:pt idx="61">
                  <c:v>74.67</c:v>
                </c:pt>
                <c:pt idx="62">
                  <c:v>74.790000000000006</c:v>
                </c:pt>
                <c:pt idx="63">
                  <c:v>74.19</c:v>
                </c:pt>
                <c:pt idx="64">
                  <c:v>75.72</c:v>
                </c:pt>
                <c:pt idx="65">
                  <c:v>76.05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33472"/>
        <c:axId val="754333864"/>
      </c:lineChart>
      <c:dateAx>
        <c:axId val="75433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33864"/>
        <c:crosses val="autoZero"/>
        <c:auto val="1"/>
        <c:lblOffset val="100"/>
        <c:baseTimeUnit val="days"/>
      </c:dateAx>
      <c:valAx>
        <c:axId val="754333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3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82.25</c:v>
                </c:pt>
                <c:pt idx="1">
                  <c:v>81.23</c:v>
                </c:pt>
                <c:pt idx="2">
                  <c:v>81.099999999999994</c:v>
                </c:pt>
                <c:pt idx="3">
                  <c:v>81.64</c:v>
                </c:pt>
                <c:pt idx="4">
                  <c:v>81.45</c:v>
                </c:pt>
                <c:pt idx="5">
                  <c:v>82.37</c:v>
                </c:pt>
                <c:pt idx="6">
                  <c:v>83.11</c:v>
                </c:pt>
                <c:pt idx="7">
                  <c:v>82.83</c:v>
                </c:pt>
                <c:pt idx="8">
                  <c:v>83.8</c:v>
                </c:pt>
                <c:pt idx="9">
                  <c:v>82.6</c:v>
                </c:pt>
                <c:pt idx="10">
                  <c:v>82.55</c:v>
                </c:pt>
                <c:pt idx="11">
                  <c:v>82.04</c:v>
                </c:pt>
                <c:pt idx="12">
                  <c:v>81.94</c:v>
                </c:pt>
                <c:pt idx="13">
                  <c:v>81.2</c:v>
                </c:pt>
                <c:pt idx="14">
                  <c:v>81.209999999999994</c:v>
                </c:pt>
                <c:pt idx="15">
                  <c:v>81.7</c:v>
                </c:pt>
                <c:pt idx="16">
                  <c:v>82.85</c:v>
                </c:pt>
                <c:pt idx="17">
                  <c:v>81.790000000000006</c:v>
                </c:pt>
                <c:pt idx="18">
                  <c:v>82.05</c:v>
                </c:pt>
                <c:pt idx="19">
                  <c:v>81.37</c:v>
                </c:pt>
                <c:pt idx="20">
                  <c:v>82.49</c:v>
                </c:pt>
                <c:pt idx="21">
                  <c:v>82.14</c:v>
                </c:pt>
                <c:pt idx="22">
                  <c:v>81.73</c:v>
                </c:pt>
                <c:pt idx="23">
                  <c:v>81.08</c:v>
                </c:pt>
                <c:pt idx="24">
                  <c:v>81.34</c:v>
                </c:pt>
                <c:pt idx="25">
                  <c:v>80.709999999999994</c:v>
                </c:pt>
                <c:pt idx="26">
                  <c:v>80.239999999999995</c:v>
                </c:pt>
                <c:pt idx="27">
                  <c:v>80.42</c:v>
                </c:pt>
                <c:pt idx="28">
                  <c:v>78.88</c:v>
                </c:pt>
                <c:pt idx="29">
                  <c:v>78.069999999999993</c:v>
                </c:pt>
                <c:pt idx="30">
                  <c:v>77.400000000000006</c:v>
                </c:pt>
                <c:pt idx="31">
                  <c:v>77.45</c:v>
                </c:pt>
                <c:pt idx="32">
                  <c:v>77.81</c:v>
                </c:pt>
                <c:pt idx="33">
                  <c:v>77.760000000000005</c:v>
                </c:pt>
                <c:pt idx="34">
                  <c:v>75.97</c:v>
                </c:pt>
                <c:pt idx="35">
                  <c:v>74.87</c:v>
                </c:pt>
                <c:pt idx="36">
                  <c:v>74.44</c:v>
                </c:pt>
                <c:pt idx="37">
                  <c:v>75.349999999999994</c:v>
                </c:pt>
                <c:pt idx="38">
                  <c:v>74.959999999999994</c:v>
                </c:pt>
                <c:pt idx="39">
                  <c:v>73.19</c:v>
                </c:pt>
                <c:pt idx="40">
                  <c:v>72.47</c:v>
                </c:pt>
                <c:pt idx="41">
                  <c:v>73.09</c:v>
                </c:pt>
                <c:pt idx="42">
                  <c:v>75.87</c:v>
                </c:pt>
                <c:pt idx="43">
                  <c:v>74.650000000000006</c:v>
                </c:pt>
                <c:pt idx="44">
                  <c:v>74.72</c:v>
                </c:pt>
                <c:pt idx="45">
                  <c:v>75.03</c:v>
                </c:pt>
                <c:pt idx="46">
                  <c:v>75.55</c:v>
                </c:pt>
                <c:pt idx="47">
                  <c:v>75.8</c:v>
                </c:pt>
                <c:pt idx="48">
                  <c:v>75.180000000000007</c:v>
                </c:pt>
                <c:pt idx="49">
                  <c:v>75</c:v>
                </c:pt>
                <c:pt idx="50">
                  <c:v>74.19</c:v>
                </c:pt>
                <c:pt idx="51">
                  <c:v>73.72</c:v>
                </c:pt>
                <c:pt idx="52">
                  <c:v>75.22</c:v>
                </c:pt>
                <c:pt idx="53">
                  <c:v>74.760000000000005</c:v>
                </c:pt>
                <c:pt idx="54">
                  <c:v>75.33</c:v>
                </c:pt>
                <c:pt idx="55">
                  <c:v>74.5</c:v>
                </c:pt>
                <c:pt idx="56">
                  <c:v>75.63</c:v>
                </c:pt>
                <c:pt idx="57">
                  <c:v>74.48</c:v>
                </c:pt>
                <c:pt idx="58">
                  <c:v>71.97</c:v>
                </c:pt>
                <c:pt idx="59">
                  <c:v>72.349999999999994</c:v>
                </c:pt>
                <c:pt idx="61">
                  <c:v>72.55</c:v>
                </c:pt>
                <c:pt idx="62">
                  <c:v>73.069999999999993</c:v>
                </c:pt>
                <c:pt idx="63">
                  <c:v>72.88</c:v>
                </c:pt>
                <c:pt idx="64">
                  <c:v>72.11</c:v>
                </c:pt>
                <c:pt idx="65">
                  <c:v>72.62</c:v>
                </c:pt>
                <c:pt idx="66">
                  <c:v>73.349999999999994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35824"/>
        <c:axId val="754336216"/>
      </c:lineChart>
      <c:dateAx>
        <c:axId val="75433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36216"/>
        <c:crosses val="autoZero"/>
        <c:auto val="1"/>
        <c:lblOffset val="100"/>
        <c:baseTimeUnit val="days"/>
      </c:dateAx>
      <c:valAx>
        <c:axId val="754336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3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46.1</c:v>
                </c:pt>
                <c:pt idx="1">
                  <c:v>46</c:v>
                </c:pt>
                <c:pt idx="2">
                  <c:v>45.92</c:v>
                </c:pt>
                <c:pt idx="3">
                  <c:v>45.74</c:v>
                </c:pt>
                <c:pt idx="4">
                  <c:v>45.52</c:v>
                </c:pt>
                <c:pt idx="5">
                  <c:v>46.85</c:v>
                </c:pt>
                <c:pt idx="6">
                  <c:v>46.51</c:v>
                </c:pt>
                <c:pt idx="7">
                  <c:v>47.41</c:v>
                </c:pt>
                <c:pt idx="8">
                  <c:v>47.19</c:v>
                </c:pt>
                <c:pt idx="9">
                  <c:v>46.28</c:v>
                </c:pt>
                <c:pt idx="10">
                  <c:v>47.35</c:v>
                </c:pt>
                <c:pt idx="11">
                  <c:v>47.91</c:v>
                </c:pt>
                <c:pt idx="12">
                  <c:v>47.25</c:v>
                </c:pt>
                <c:pt idx="13">
                  <c:v>47.67</c:v>
                </c:pt>
                <c:pt idx="14">
                  <c:v>47.64</c:v>
                </c:pt>
                <c:pt idx="15">
                  <c:v>48.85</c:v>
                </c:pt>
                <c:pt idx="16">
                  <c:v>50.13</c:v>
                </c:pt>
                <c:pt idx="17">
                  <c:v>49.96</c:v>
                </c:pt>
                <c:pt idx="18">
                  <c:v>51.03</c:v>
                </c:pt>
                <c:pt idx="19">
                  <c:v>49.93</c:v>
                </c:pt>
                <c:pt idx="20">
                  <c:v>50.44</c:v>
                </c:pt>
                <c:pt idx="21">
                  <c:v>50.46</c:v>
                </c:pt>
                <c:pt idx="22">
                  <c:v>50.48</c:v>
                </c:pt>
                <c:pt idx="23">
                  <c:v>50.93</c:v>
                </c:pt>
                <c:pt idx="25">
                  <c:v>51.21</c:v>
                </c:pt>
                <c:pt idx="26">
                  <c:v>51.23</c:v>
                </c:pt>
                <c:pt idx="27">
                  <c:v>50.83</c:v>
                </c:pt>
                <c:pt idx="28">
                  <c:v>51.17</c:v>
                </c:pt>
                <c:pt idx="29">
                  <c:v>49.86</c:v>
                </c:pt>
                <c:pt idx="30">
                  <c:v>50.06</c:v>
                </c:pt>
                <c:pt idx="31">
                  <c:v>49.26</c:v>
                </c:pt>
                <c:pt idx="32">
                  <c:v>49.33</c:v>
                </c:pt>
                <c:pt idx="33">
                  <c:v>48.1</c:v>
                </c:pt>
                <c:pt idx="34">
                  <c:v>48.15</c:v>
                </c:pt>
                <c:pt idx="35">
                  <c:v>48.26</c:v>
                </c:pt>
                <c:pt idx="36">
                  <c:v>47.81</c:v>
                </c:pt>
                <c:pt idx="37">
                  <c:v>47.38</c:v>
                </c:pt>
                <c:pt idx="38">
                  <c:v>47.26</c:v>
                </c:pt>
                <c:pt idx="39">
                  <c:v>47.24</c:v>
                </c:pt>
                <c:pt idx="40">
                  <c:v>47.67</c:v>
                </c:pt>
                <c:pt idx="41">
                  <c:v>49.7</c:v>
                </c:pt>
                <c:pt idx="42">
                  <c:v>50.9</c:v>
                </c:pt>
                <c:pt idx="43">
                  <c:v>50.19</c:v>
                </c:pt>
                <c:pt idx="44">
                  <c:v>49.44</c:v>
                </c:pt>
                <c:pt idx="45">
                  <c:v>48.77</c:v>
                </c:pt>
                <c:pt idx="46">
                  <c:v>50.5</c:v>
                </c:pt>
                <c:pt idx="47">
                  <c:v>49.7</c:v>
                </c:pt>
                <c:pt idx="48">
                  <c:v>50.3</c:v>
                </c:pt>
                <c:pt idx="49">
                  <c:v>50.33</c:v>
                </c:pt>
                <c:pt idx="50">
                  <c:v>51.23</c:v>
                </c:pt>
                <c:pt idx="51">
                  <c:v>50.89</c:v>
                </c:pt>
                <c:pt idx="52">
                  <c:v>51.44</c:v>
                </c:pt>
                <c:pt idx="53">
                  <c:v>50.93</c:v>
                </c:pt>
                <c:pt idx="54">
                  <c:v>49.69</c:v>
                </c:pt>
                <c:pt idx="55">
                  <c:v>49.68</c:v>
                </c:pt>
                <c:pt idx="56">
                  <c:v>49.73</c:v>
                </c:pt>
                <c:pt idx="57">
                  <c:v>50.7</c:v>
                </c:pt>
                <c:pt idx="58">
                  <c:v>49.48</c:v>
                </c:pt>
                <c:pt idx="59">
                  <c:v>49.19</c:v>
                </c:pt>
                <c:pt idx="60">
                  <c:v>49.31</c:v>
                </c:pt>
                <c:pt idx="61">
                  <c:v>49.51</c:v>
                </c:pt>
                <c:pt idx="62">
                  <c:v>50.36</c:v>
                </c:pt>
                <c:pt idx="63">
                  <c:v>49.89</c:v>
                </c:pt>
                <c:pt idx="64">
                  <c:v>49.8</c:v>
                </c:pt>
                <c:pt idx="65">
                  <c:v>50.92</c:v>
                </c:pt>
                <c:pt idx="66">
                  <c:v>50.76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64344"/>
        <c:axId val="755464736"/>
      </c:lineChart>
      <c:dateAx>
        <c:axId val="7554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4736"/>
        <c:crosses val="autoZero"/>
        <c:auto val="1"/>
        <c:lblOffset val="100"/>
        <c:baseTimeUnit val="days"/>
      </c:dateAx>
      <c:valAx>
        <c:axId val="7554647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33.03</c:v>
                </c:pt>
                <c:pt idx="1">
                  <c:v>32.76</c:v>
                </c:pt>
                <c:pt idx="2">
                  <c:v>32.729999999999997</c:v>
                </c:pt>
                <c:pt idx="3">
                  <c:v>32.61</c:v>
                </c:pt>
                <c:pt idx="4">
                  <c:v>32.53</c:v>
                </c:pt>
                <c:pt idx="5">
                  <c:v>33.590000000000003</c:v>
                </c:pt>
                <c:pt idx="6">
                  <c:v>33.64</c:v>
                </c:pt>
                <c:pt idx="7">
                  <c:v>33.93</c:v>
                </c:pt>
                <c:pt idx="8">
                  <c:v>34.340000000000003</c:v>
                </c:pt>
                <c:pt idx="9">
                  <c:v>33.65</c:v>
                </c:pt>
                <c:pt idx="10">
                  <c:v>33.299999999999997</c:v>
                </c:pt>
                <c:pt idx="11">
                  <c:v>33.39</c:v>
                </c:pt>
                <c:pt idx="12">
                  <c:v>32.96</c:v>
                </c:pt>
                <c:pt idx="13">
                  <c:v>32.83</c:v>
                </c:pt>
                <c:pt idx="14">
                  <c:v>33.18</c:v>
                </c:pt>
                <c:pt idx="15">
                  <c:v>33.39</c:v>
                </c:pt>
                <c:pt idx="16">
                  <c:v>34.700000000000003</c:v>
                </c:pt>
                <c:pt idx="17">
                  <c:v>34.799999999999997</c:v>
                </c:pt>
                <c:pt idx="18">
                  <c:v>35.01</c:v>
                </c:pt>
                <c:pt idx="19">
                  <c:v>35.020000000000003</c:v>
                </c:pt>
                <c:pt idx="21">
                  <c:v>35.75</c:v>
                </c:pt>
                <c:pt idx="22">
                  <c:v>35.380000000000003</c:v>
                </c:pt>
                <c:pt idx="23">
                  <c:v>35.82</c:v>
                </c:pt>
                <c:pt idx="24">
                  <c:v>35.97</c:v>
                </c:pt>
                <c:pt idx="25">
                  <c:v>36.65</c:v>
                </c:pt>
                <c:pt idx="26">
                  <c:v>35.200000000000003</c:v>
                </c:pt>
                <c:pt idx="27">
                  <c:v>35.81</c:v>
                </c:pt>
                <c:pt idx="28">
                  <c:v>36.770000000000003</c:v>
                </c:pt>
                <c:pt idx="29">
                  <c:v>34.9</c:v>
                </c:pt>
                <c:pt idx="30">
                  <c:v>34</c:v>
                </c:pt>
                <c:pt idx="31">
                  <c:v>32.19</c:v>
                </c:pt>
                <c:pt idx="32">
                  <c:v>32.25</c:v>
                </c:pt>
                <c:pt idx="33">
                  <c:v>32.380000000000003</c:v>
                </c:pt>
                <c:pt idx="34">
                  <c:v>32.19</c:v>
                </c:pt>
                <c:pt idx="35">
                  <c:v>34.35</c:v>
                </c:pt>
                <c:pt idx="36">
                  <c:v>34.44</c:v>
                </c:pt>
                <c:pt idx="37">
                  <c:v>34.19</c:v>
                </c:pt>
                <c:pt idx="38">
                  <c:v>34.69</c:v>
                </c:pt>
                <c:pt idx="39">
                  <c:v>33.43</c:v>
                </c:pt>
                <c:pt idx="40">
                  <c:v>34.520000000000003</c:v>
                </c:pt>
                <c:pt idx="41">
                  <c:v>34.590000000000003</c:v>
                </c:pt>
                <c:pt idx="42">
                  <c:v>33.93</c:v>
                </c:pt>
                <c:pt idx="43">
                  <c:v>33.68</c:v>
                </c:pt>
                <c:pt idx="44">
                  <c:v>32.6</c:v>
                </c:pt>
                <c:pt idx="45">
                  <c:v>32.71</c:v>
                </c:pt>
                <c:pt idx="46">
                  <c:v>33.229999999999997</c:v>
                </c:pt>
                <c:pt idx="47">
                  <c:v>33.47</c:v>
                </c:pt>
                <c:pt idx="48">
                  <c:v>34.1</c:v>
                </c:pt>
                <c:pt idx="49">
                  <c:v>33.75</c:v>
                </c:pt>
                <c:pt idx="50">
                  <c:v>33.97</c:v>
                </c:pt>
                <c:pt idx="51">
                  <c:v>33.94</c:v>
                </c:pt>
                <c:pt idx="52">
                  <c:v>34.28</c:v>
                </c:pt>
                <c:pt idx="53">
                  <c:v>35.200000000000003</c:v>
                </c:pt>
                <c:pt idx="54">
                  <c:v>35.06</c:v>
                </c:pt>
                <c:pt idx="55">
                  <c:v>35.1</c:v>
                </c:pt>
                <c:pt idx="56">
                  <c:v>37.96</c:v>
                </c:pt>
                <c:pt idx="57">
                  <c:v>37.74</c:v>
                </c:pt>
                <c:pt idx="58">
                  <c:v>37.479999999999997</c:v>
                </c:pt>
                <c:pt idx="59">
                  <c:v>36.25</c:v>
                </c:pt>
                <c:pt idx="60">
                  <c:v>36.08</c:v>
                </c:pt>
                <c:pt idx="61">
                  <c:v>35.93</c:v>
                </c:pt>
                <c:pt idx="62">
                  <c:v>36.340000000000003</c:v>
                </c:pt>
                <c:pt idx="63">
                  <c:v>36.82</c:v>
                </c:pt>
                <c:pt idx="64">
                  <c:v>36.909999999999997</c:v>
                </c:pt>
                <c:pt idx="65">
                  <c:v>36.369999999999997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66696"/>
        <c:axId val="755467088"/>
      </c:lineChart>
      <c:dateAx>
        <c:axId val="755466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7088"/>
        <c:crosses val="autoZero"/>
        <c:auto val="1"/>
        <c:lblOffset val="100"/>
        <c:baseTimeUnit val="days"/>
      </c:dateAx>
      <c:valAx>
        <c:axId val="7554670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42740</c:v>
                </c:pt>
                <c:pt idx="56">
                  <c:v>42739</c:v>
                </c:pt>
                <c:pt idx="57">
                  <c:v>42738</c:v>
                </c:pt>
                <c:pt idx="58">
                  <c:v>42734</c:v>
                </c:pt>
                <c:pt idx="59">
                  <c:v>42733</c:v>
                </c:pt>
                <c:pt idx="60">
                  <c:v>42732</c:v>
                </c:pt>
                <c:pt idx="61">
                  <c:v>42731</c:v>
                </c:pt>
                <c:pt idx="62">
                  <c:v>42727</c:v>
                </c:pt>
                <c:pt idx="63">
                  <c:v>42726</c:v>
                </c:pt>
                <c:pt idx="64">
                  <c:v>42725</c:v>
                </c:pt>
                <c:pt idx="65">
                  <c:v>42724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112.38</c:v>
                </c:pt>
                <c:pt idx="1">
                  <c:v>112.14</c:v>
                </c:pt>
                <c:pt idx="2">
                  <c:v>112.24</c:v>
                </c:pt>
                <c:pt idx="3">
                  <c:v>112.08</c:v>
                </c:pt>
                <c:pt idx="4">
                  <c:v>111.75</c:v>
                </c:pt>
                <c:pt idx="5">
                  <c:v>112.71</c:v>
                </c:pt>
                <c:pt idx="6">
                  <c:v>111.76</c:v>
                </c:pt>
                <c:pt idx="7">
                  <c:v>111.71</c:v>
                </c:pt>
                <c:pt idx="8">
                  <c:v>111.87</c:v>
                </c:pt>
                <c:pt idx="9">
                  <c:v>112.31</c:v>
                </c:pt>
                <c:pt idx="10">
                  <c:v>111.52</c:v>
                </c:pt>
                <c:pt idx="11">
                  <c:v>110.92</c:v>
                </c:pt>
                <c:pt idx="12">
                  <c:v>111.03</c:v>
                </c:pt>
                <c:pt idx="13">
                  <c:v>110.84</c:v>
                </c:pt>
                <c:pt idx="14">
                  <c:v>110.86</c:v>
                </c:pt>
                <c:pt idx="15">
                  <c:v>110.67</c:v>
                </c:pt>
                <c:pt idx="16">
                  <c:v>111.24</c:v>
                </c:pt>
                <c:pt idx="17">
                  <c:v>110.59</c:v>
                </c:pt>
                <c:pt idx="18">
                  <c:v>111.04</c:v>
                </c:pt>
                <c:pt idx="19">
                  <c:v>110.09</c:v>
                </c:pt>
                <c:pt idx="20">
                  <c:v>110.23</c:v>
                </c:pt>
                <c:pt idx="21">
                  <c:v>110.32</c:v>
                </c:pt>
                <c:pt idx="22">
                  <c:v>109.73</c:v>
                </c:pt>
                <c:pt idx="23">
                  <c:v>110.12</c:v>
                </c:pt>
                <c:pt idx="24">
                  <c:v>110.01</c:v>
                </c:pt>
                <c:pt idx="25">
                  <c:v>110.06</c:v>
                </c:pt>
                <c:pt idx="26">
                  <c:v>110.71</c:v>
                </c:pt>
                <c:pt idx="27">
                  <c:v>110.18</c:v>
                </c:pt>
                <c:pt idx="28">
                  <c:v>110.33</c:v>
                </c:pt>
                <c:pt idx="29">
                  <c:v>109.65</c:v>
                </c:pt>
                <c:pt idx="30">
                  <c:v>109.26</c:v>
                </c:pt>
                <c:pt idx="31">
                  <c:v>109.49</c:v>
                </c:pt>
                <c:pt idx="32">
                  <c:v>109</c:v>
                </c:pt>
                <c:pt idx="33">
                  <c:v>109</c:v>
                </c:pt>
                <c:pt idx="34">
                  <c:v>109.57</c:v>
                </c:pt>
                <c:pt idx="35">
                  <c:v>110.3</c:v>
                </c:pt>
                <c:pt idx="36">
                  <c:v>110.61</c:v>
                </c:pt>
                <c:pt idx="37">
                  <c:v>111.3</c:v>
                </c:pt>
                <c:pt idx="38">
                  <c:v>110.65</c:v>
                </c:pt>
                <c:pt idx="39">
                  <c:v>110.94</c:v>
                </c:pt>
                <c:pt idx="40">
                  <c:v>109.3</c:v>
                </c:pt>
                <c:pt idx="41">
                  <c:v>108.06</c:v>
                </c:pt>
                <c:pt idx="42">
                  <c:v>108.04</c:v>
                </c:pt>
                <c:pt idx="43">
                  <c:v>107.9</c:v>
                </c:pt>
                <c:pt idx="44">
                  <c:v>107.12</c:v>
                </c:pt>
                <c:pt idx="45">
                  <c:v>107.66</c:v>
                </c:pt>
                <c:pt idx="46">
                  <c:v>107.28</c:v>
                </c:pt>
                <c:pt idx="47">
                  <c:v>108.16</c:v>
                </c:pt>
                <c:pt idx="48">
                  <c:v>107.97</c:v>
                </c:pt>
                <c:pt idx="49">
                  <c:v>108.06</c:v>
                </c:pt>
                <c:pt idx="50">
                  <c:v>107.53</c:v>
                </c:pt>
                <c:pt idx="51">
                  <c:v>109.44</c:v>
                </c:pt>
                <c:pt idx="52">
                  <c:v>108.38</c:v>
                </c:pt>
                <c:pt idx="53">
                  <c:v>108.36</c:v>
                </c:pt>
                <c:pt idx="54">
                  <c:v>108.98</c:v>
                </c:pt>
                <c:pt idx="55">
                  <c:v>107.38</c:v>
                </c:pt>
                <c:pt idx="56">
                  <c:v>107.44</c:v>
                </c:pt>
                <c:pt idx="57">
                  <c:v>106.08</c:v>
                </c:pt>
                <c:pt idx="58">
                  <c:v>104.22</c:v>
                </c:pt>
                <c:pt idx="59">
                  <c:v>104.56</c:v>
                </c:pt>
                <c:pt idx="60">
                  <c:v>104.3</c:v>
                </c:pt>
                <c:pt idx="61">
                  <c:v>105.17</c:v>
                </c:pt>
                <c:pt idx="62">
                  <c:v>105.15</c:v>
                </c:pt>
                <c:pt idx="63">
                  <c:v>105.42</c:v>
                </c:pt>
                <c:pt idx="64">
                  <c:v>105.56</c:v>
                </c:pt>
                <c:pt idx="65">
                  <c:v>105.46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69048"/>
        <c:axId val="755469440"/>
      </c:lineChart>
      <c:dateAx>
        <c:axId val="75546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9440"/>
        <c:crosses val="autoZero"/>
        <c:auto val="1"/>
        <c:lblOffset val="100"/>
        <c:baseTimeUnit val="days"/>
      </c:dateAx>
      <c:valAx>
        <c:axId val="755469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6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42807</c:v>
                </c:pt>
                <c:pt idx="12">
                  <c:v>42804</c:v>
                </c:pt>
                <c:pt idx="13">
                  <c:v>42803</c:v>
                </c:pt>
                <c:pt idx="14">
                  <c:v>42802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2.02</c:v>
                </c:pt>
                <c:pt idx="1">
                  <c:v>2.09</c:v>
                </c:pt>
                <c:pt idx="2">
                  <c:v>1.94</c:v>
                </c:pt>
                <c:pt idx="3">
                  <c:v>2.11</c:v>
                </c:pt>
                <c:pt idx="4">
                  <c:v>2.36</c:v>
                </c:pt>
                <c:pt idx="5">
                  <c:v>2.41</c:v>
                </c:pt>
                <c:pt idx="6">
                  <c:v>2.4700000000000002</c:v>
                </c:pt>
                <c:pt idx="7">
                  <c:v>2.5099999999999998</c:v>
                </c:pt>
                <c:pt idx="8">
                  <c:v>2.41</c:v>
                </c:pt>
                <c:pt idx="9">
                  <c:v>2.41</c:v>
                </c:pt>
                <c:pt idx="10">
                  <c:v>2.5299999999999998</c:v>
                </c:pt>
                <c:pt idx="12">
                  <c:v>2.67</c:v>
                </c:pt>
                <c:pt idx="13">
                  <c:v>2.6</c:v>
                </c:pt>
                <c:pt idx="14">
                  <c:v>2.4900000000000002</c:v>
                </c:pt>
                <c:pt idx="15">
                  <c:v>2.62</c:v>
                </c:pt>
                <c:pt idx="16">
                  <c:v>2.76</c:v>
                </c:pt>
                <c:pt idx="17">
                  <c:v>2.87</c:v>
                </c:pt>
                <c:pt idx="18">
                  <c:v>2.81</c:v>
                </c:pt>
                <c:pt idx="19">
                  <c:v>2.92</c:v>
                </c:pt>
                <c:pt idx="20">
                  <c:v>2.93</c:v>
                </c:pt>
                <c:pt idx="21">
                  <c:v>3.29</c:v>
                </c:pt>
                <c:pt idx="22">
                  <c:v>3.37</c:v>
                </c:pt>
                <c:pt idx="23">
                  <c:v>3.39</c:v>
                </c:pt>
                <c:pt idx="24">
                  <c:v>3.35</c:v>
                </c:pt>
                <c:pt idx="25">
                  <c:v>3.32</c:v>
                </c:pt>
                <c:pt idx="26">
                  <c:v>3.29</c:v>
                </c:pt>
                <c:pt idx="27">
                  <c:v>3.29</c:v>
                </c:pt>
                <c:pt idx="28">
                  <c:v>3.3</c:v>
                </c:pt>
                <c:pt idx="29">
                  <c:v>3.34</c:v>
                </c:pt>
                <c:pt idx="30">
                  <c:v>3.28</c:v>
                </c:pt>
                <c:pt idx="31">
                  <c:v>3.31</c:v>
                </c:pt>
                <c:pt idx="32">
                  <c:v>3.28</c:v>
                </c:pt>
                <c:pt idx="33">
                  <c:v>3.3</c:v>
                </c:pt>
                <c:pt idx="34">
                  <c:v>3.27</c:v>
                </c:pt>
                <c:pt idx="35">
                  <c:v>3.33</c:v>
                </c:pt>
                <c:pt idx="36">
                  <c:v>3.42</c:v>
                </c:pt>
                <c:pt idx="37">
                  <c:v>3.37</c:v>
                </c:pt>
                <c:pt idx="38">
                  <c:v>3.41</c:v>
                </c:pt>
                <c:pt idx="39">
                  <c:v>3.49</c:v>
                </c:pt>
                <c:pt idx="40">
                  <c:v>3.49</c:v>
                </c:pt>
                <c:pt idx="41">
                  <c:v>3.54</c:v>
                </c:pt>
                <c:pt idx="42">
                  <c:v>3.5</c:v>
                </c:pt>
                <c:pt idx="43">
                  <c:v>3.44</c:v>
                </c:pt>
                <c:pt idx="44">
                  <c:v>3.47</c:v>
                </c:pt>
                <c:pt idx="45">
                  <c:v>3.54</c:v>
                </c:pt>
                <c:pt idx="46">
                  <c:v>3.49</c:v>
                </c:pt>
                <c:pt idx="47">
                  <c:v>3.48</c:v>
                </c:pt>
                <c:pt idx="48">
                  <c:v>3.54</c:v>
                </c:pt>
                <c:pt idx="49">
                  <c:v>3.55</c:v>
                </c:pt>
                <c:pt idx="50">
                  <c:v>3.54</c:v>
                </c:pt>
                <c:pt idx="51">
                  <c:v>3.53</c:v>
                </c:pt>
                <c:pt idx="52">
                  <c:v>3.61</c:v>
                </c:pt>
                <c:pt idx="53">
                  <c:v>3.63</c:v>
                </c:pt>
                <c:pt idx="54">
                  <c:v>3.68</c:v>
                </c:pt>
                <c:pt idx="55">
                  <c:v>3.75</c:v>
                </c:pt>
                <c:pt idx="56">
                  <c:v>3.73</c:v>
                </c:pt>
                <c:pt idx="57">
                  <c:v>3.67</c:v>
                </c:pt>
                <c:pt idx="58">
                  <c:v>3.58</c:v>
                </c:pt>
                <c:pt idx="59">
                  <c:v>3.38</c:v>
                </c:pt>
                <c:pt idx="60">
                  <c:v>3.36</c:v>
                </c:pt>
                <c:pt idx="61">
                  <c:v>3.35</c:v>
                </c:pt>
                <c:pt idx="62">
                  <c:v>3.42</c:v>
                </c:pt>
                <c:pt idx="63">
                  <c:v>3.42</c:v>
                </c:pt>
                <c:pt idx="64">
                  <c:v>3.34</c:v>
                </c:pt>
                <c:pt idx="65">
                  <c:v>3.29</c:v>
                </c:pt>
                <c:pt idx="66">
                  <c:v>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1400"/>
        <c:axId val="755471792"/>
      </c:lineChart>
      <c:dateAx>
        <c:axId val="755471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1792"/>
        <c:crosses val="autoZero"/>
        <c:auto val="1"/>
        <c:lblOffset val="100"/>
        <c:baseTimeUnit val="days"/>
      </c:dateAx>
      <c:valAx>
        <c:axId val="75547179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14-Mar-17</c:v>
                </c:pt>
                <c:pt idx="11">
                  <c:v>13-Mar-17</c:v>
                </c:pt>
                <c:pt idx="12">
                  <c:v>10-Mar-17</c:v>
                </c:pt>
                <c:pt idx="13">
                  <c:v>9-Mar-17</c:v>
                </c:pt>
                <c:pt idx="14">
                  <c:v>8-Mar-17</c:v>
                </c:pt>
                <c:pt idx="15">
                  <c:v>7-Mar-17</c:v>
                </c:pt>
                <c:pt idx="16">
                  <c:v>6-Mar-17</c:v>
                </c:pt>
                <c:pt idx="17">
                  <c:v>3-Mar-17</c:v>
                </c:pt>
                <c:pt idx="18">
                  <c:v>2-Mar-17</c:v>
                </c:pt>
                <c:pt idx="19">
                  <c:v>1-Mar-17</c:v>
                </c:pt>
                <c:pt idx="20">
                  <c:v>28-Feb-17</c:v>
                </c:pt>
                <c:pt idx="21">
                  <c:v>27-Feb-17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67.5</c:v>
                </c:pt>
                <c:pt idx="1">
                  <c:v>67.510000000000005</c:v>
                </c:pt>
                <c:pt idx="2">
                  <c:v>67.489999999999995</c:v>
                </c:pt>
                <c:pt idx="3">
                  <c:v>67.83</c:v>
                </c:pt>
                <c:pt idx="4">
                  <c:v>67.739999999999995</c:v>
                </c:pt>
                <c:pt idx="5">
                  <c:v>68.709999999999994</c:v>
                </c:pt>
                <c:pt idx="6">
                  <c:v>69.06</c:v>
                </c:pt>
                <c:pt idx="7">
                  <c:v>68.540000000000006</c:v>
                </c:pt>
                <c:pt idx="8">
                  <c:v>68.47</c:v>
                </c:pt>
                <c:pt idx="9">
                  <c:v>67.77</c:v>
                </c:pt>
                <c:pt idx="11">
                  <c:v>68.099999999999994</c:v>
                </c:pt>
                <c:pt idx="12">
                  <c:v>68.19</c:v>
                </c:pt>
                <c:pt idx="13">
                  <c:v>68.39</c:v>
                </c:pt>
                <c:pt idx="14">
                  <c:v>69.7</c:v>
                </c:pt>
                <c:pt idx="15">
                  <c:v>69.02</c:v>
                </c:pt>
                <c:pt idx="16">
                  <c:v>70.12</c:v>
                </c:pt>
                <c:pt idx="17">
                  <c:v>70.739999999999995</c:v>
                </c:pt>
                <c:pt idx="18">
                  <c:v>70.53</c:v>
                </c:pt>
                <c:pt idx="19">
                  <c:v>70.19</c:v>
                </c:pt>
                <c:pt idx="20">
                  <c:v>70.48</c:v>
                </c:pt>
                <c:pt idx="21">
                  <c:v>70.5</c:v>
                </c:pt>
                <c:pt idx="22">
                  <c:v>69.94</c:v>
                </c:pt>
                <c:pt idx="23">
                  <c:v>69.37</c:v>
                </c:pt>
                <c:pt idx="24">
                  <c:v>68.83</c:v>
                </c:pt>
                <c:pt idx="25">
                  <c:v>69.290000000000006</c:v>
                </c:pt>
                <c:pt idx="26">
                  <c:v>69.849999999999994</c:v>
                </c:pt>
                <c:pt idx="27">
                  <c:v>70.31</c:v>
                </c:pt>
                <c:pt idx="28">
                  <c:v>69.8</c:v>
                </c:pt>
                <c:pt idx="29">
                  <c:v>67.55</c:v>
                </c:pt>
                <c:pt idx="30">
                  <c:v>67.650000000000006</c:v>
                </c:pt>
                <c:pt idx="31">
                  <c:v>66.36</c:v>
                </c:pt>
                <c:pt idx="32">
                  <c:v>65.59</c:v>
                </c:pt>
                <c:pt idx="33">
                  <c:v>66.83</c:v>
                </c:pt>
                <c:pt idx="34">
                  <c:v>73.13</c:v>
                </c:pt>
                <c:pt idx="35">
                  <c:v>72.39</c:v>
                </c:pt>
                <c:pt idx="36">
                  <c:v>72.34</c:v>
                </c:pt>
                <c:pt idx="37">
                  <c:v>72.25</c:v>
                </c:pt>
                <c:pt idx="38">
                  <c:v>72.819999999999993</c:v>
                </c:pt>
                <c:pt idx="39">
                  <c:v>72.45</c:v>
                </c:pt>
                <c:pt idx="40">
                  <c:v>71.510000000000005</c:v>
                </c:pt>
                <c:pt idx="41">
                  <c:v>71.260000000000005</c:v>
                </c:pt>
                <c:pt idx="42">
                  <c:v>71.22</c:v>
                </c:pt>
                <c:pt idx="43">
                  <c:v>71.91</c:v>
                </c:pt>
                <c:pt idx="44">
                  <c:v>70.25</c:v>
                </c:pt>
                <c:pt idx="45">
                  <c:v>70.69</c:v>
                </c:pt>
                <c:pt idx="46">
                  <c:v>71.010000000000005</c:v>
                </c:pt>
                <c:pt idx="47">
                  <c:v>71.569999999999993</c:v>
                </c:pt>
                <c:pt idx="48">
                  <c:v>72.13</c:v>
                </c:pt>
                <c:pt idx="49">
                  <c:v>71.91</c:v>
                </c:pt>
                <c:pt idx="50">
                  <c:v>73.069999999999993</c:v>
                </c:pt>
                <c:pt idx="51">
                  <c:v>73.36</c:v>
                </c:pt>
                <c:pt idx="52">
                  <c:v>73.77</c:v>
                </c:pt>
                <c:pt idx="53">
                  <c:v>75.010000000000005</c:v>
                </c:pt>
                <c:pt idx="54">
                  <c:v>75.84</c:v>
                </c:pt>
                <c:pt idx="55">
                  <c:v>75.489999999999995</c:v>
                </c:pt>
                <c:pt idx="56">
                  <c:v>76.010000000000005</c:v>
                </c:pt>
                <c:pt idx="57">
                  <c:v>76.38</c:v>
                </c:pt>
                <c:pt idx="58">
                  <c:v>74.16</c:v>
                </c:pt>
                <c:pt idx="59">
                  <c:v>71.61</c:v>
                </c:pt>
                <c:pt idx="60">
                  <c:v>72.13</c:v>
                </c:pt>
                <c:pt idx="61">
                  <c:v>72.77</c:v>
                </c:pt>
                <c:pt idx="62">
                  <c:v>73.73</c:v>
                </c:pt>
                <c:pt idx="63">
                  <c:v>73.64</c:v>
                </c:pt>
                <c:pt idx="64">
                  <c:v>73.3</c:v>
                </c:pt>
                <c:pt idx="65">
                  <c:v>73.959999999999994</c:v>
                </c:pt>
                <c:pt idx="66">
                  <c:v>74.05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3752"/>
        <c:axId val="755474144"/>
      </c:lineChart>
      <c:catAx>
        <c:axId val="75547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4144"/>
        <c:crosses val="autoZero"/>
        <c:auto val="1"/>
        <c:lblAlgn val="ctr"/>
        <c:lblOffset val="100"/>
        <c:noMultiLvlLbl val="0"/>
      </c:catAx>
      <c:valAx>
        <c:axId val="75547414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66.73</c:v>
                </c:pt>
                <c:pt idx="1">
                  <c:v>66.37</c:v>
                </c:pt>
                <c:pt idx="2">
                  <c:v>65.849999999999994</c:v>
                </c:pt>
                <c:pt idx="3">
                  <c:v>66.92</c:v>
                </c:pt>
                <c:pt idx="4">
                  <c:v>68.87</c:v>
                </c:pt>
                <c:pt idx="5">
                  <c:v>68.84</c:v>
                </c:pt>
                <c:pt idx="6">
                  <c:v>68.59</c:v>
                </c:pt>
                <c:pt idx="7">
                  <c:v>68.989999999999995</c:v>
                </c:pt>
                <c:pt idx="8">
                  <c:v>67.959999999999994</c:v>
                </c:pt>
                <c:pt idx="9">
                  <c:v>68.52</c:v>
                </c:pt>
                <c:pt idx="10">
                  <c:v>68.09</c:v>
                </c:pt>
                <c:pt idx="11">
                  <c:v>68.45</c:v>
                </c:pt>
                <c:pt idx="12">
                  <c:v>69.37</c:v>
                </c:pt>
                <c:pt idx="13">
                  <c:v>69.959999999999994</c:v>
                </c:pt>
                <c:pt idx="14">
                  <c:v>70.540000000000006</c:v>
                </c:pt>
                <c:pt idx="15">
                  <c:v>70.39</c:v>
                </c:pt>
                <c:pt idx="16">
                  <c:v>70.81</c:v>
                </c:pt>
                <c:pt idx="17">
                  <c:v>71.959999999999994</c:v>
                </c:pt>
                <c:pt idx="18">
                  <c:v>70.45</c:v>
                </c:pt>
                <c:pt idx="19">
                  <c:v>71.86</c:v>
                </c:pt>
                <c:pt idx="20">
                  <c:v>70.09</c:v>
                </c:pt>
                <c:pt idx="21">
                  <c:v>70.02</c:v>
                </c:pt>
                <c:pt idx="22">
                  <c:v>71</c:v>
                </c:pt>
                <c:pt idx="23">
                  <c:v>71.19</c:v>
                </c:pt>
                <c:pt idx="24">
                  <c:v>70.38</c:v>
                </c:pt>
                <c:pt idx="25">
                  <c:v>70.209999999999994</c:v>
                </c:pt>
                <c:pt idx="26">
                  <c:v>70.39</c:v>
                </c:pt>
                <c:pt idx="28">
                  <c:v>70.06</c:v>
                </c:pt>
                <c:pt idx="29">
                  <c:v>70.040000000000006</c:v>
                </c:pt>
                <c:pt idx="30">
                  <c:v>70.239999999999995</c:v>
                </c:pt>
                <c:pt idx="31">
                  <c:v>70.39</c:v>
                </c:pt>
                <c:pt idx="32">
                  <c:v>69.400000000000006</c:v>
                </c:pt>
                <c:pt idx="33">
                  <c:v>69.73</c:v>
                </c:pt>
                <c:pt idx="34">
                  <c:v>70.010000000000005</c:v>
                </c:pt>
                <c:pt idx="35">
                  <c:v>70.33</c:v>
                </c:pt>
                <c:pt idx="36">
                  <c:v>69.150000000000006</c:v>
                </c:pt>
                <c:pt idx="37">
                  <c:v>69.510000000000005</c:v>
                </c:pt>
                <c:pt idx="38">
                  <c:v>69.64</c:v>
                </c:pt>
                <c:pt idx="39">
                  <c:v>70.03</c:v>
                </c:pt>
                <c:pt idx="40">
                  <c:v>70</c:v>
                </c:pt>
                <c:pt idx="41">
                  <c:v>70.23</c:v>
                </c:pt>
                <c:pt idx="42">
                  <c:v>69.44</c:v>
                </c:pt>
                <c:pt idx="43">
                  <c:v>69.39</c:v>
                </c:pt>
                <c:pt idx="44">
                  <c:v>65.8</c:v>
                </c:pt>
                <c:pt idx="45">
                  <c:v>67.599999999999994</c:v>
                </c:pt>
                <c:pt idx="46">
                  <c:v>67.459999999999994</c:v>
                </c:pt>
                <c:pt idx="47">
                  <c:v>68.44</c:v>
                </c:pt>
                <c:pt idx="48">
                  <c:v>67.92</c:v>
                </c:pt>
                <c:pt idx="49">
                  <c:v>69.58</c:v>
                </c:pt>
                <c:pt idx="50">
                  <c:v>68.72</c:v>
                </c:pt>
                <c:pt idx="51">
                  <c:v>69.66</c:v>
                </c:pt>
                <c:pt idx="52">
                  <c:v>69.16</c:v>
                </c:pt>
                <c:pt idx="53">
                  <c:v>68.17</c:v>
                </c:pt>
                <c:pt idx="54">
                  <c:v>69.19</c:v>
                </c:pt>
                <c:pt idx="55">
                  <c:v>69.2</c:v>
                </c:pt>
                <c:pt idx="56">
                  <c:v>70.19</c:v>
                </c:pt>
                <c:pt idx="57">
                  <c:v>69.47</c:v>
                </c:pt>
                <c:pt idx="58">
                  <c:v>69.05</c:v>
                </c:pt>
                <c:pt idx="59">
                  <c:v>69.23</c:v>
                </c:pt>
                <c:pt idx="60">
                  <c:v>69.180000000000007</c:v>
                </c:pt>
                <c:pt idx="61">
                  <c:v>70.25</c:v>
                </c:pt>
                <c:pt idx="62">
                  <c:v>70.39</c:v>
                </c:pt>
                <c:pt idx="63">
                  <c:v>70.16</c:v>
                </c:pt>
                <c:pt idx="64">
                  <c:v>70.08</c:v>
                </c:pt>
                <c:pt idx="65">
                  <c:v>70.459999999999994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6104"/>
        <c:axId val="755476496"/>
      </c:lineChart>
      <c:dateAx>
        <c:axId val="75547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6496"/>
        <c:crosses val="autoZero"/>
        <c:auto val="1"/>
        <c:lblOffset val="100"/>
        <c:baseTimeUnit val="days"/>
      </c:dateAx>
      <c:valAx>
        <c:axId val="7554764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42780</c:v>
                </c:pt>
                <c:pt idx="29">
                  <c:v>42779</c:v>
                </c:pt>
                <c:pt idx="30">
                  <c:v>42776</c:v>
                </c:pt>
                <c:pt idx="31">
                  <c:v>42775</c:v>
                </c:pt>
                <c:pt idx="32">
                  <c:v>42774</c:v>
                </c:pt>
                <c:pt idx="33">
                  <c:v>42773</c:v>
                </c:pt>
                <c:pt idx="34">
                  <c:v>42772</c:v>
                </c:pt>
                <c:pt idx="35">
                  <c:v>42769</c:v>
                </c:pt>
                <c:pt idx="36">
                  <c:v>42768</c:v>
                </c:pt>
                <c:pt idx="37">
                  <c:v>42767</c:v>
                </c:pt>
                <c:pt idx="38">
                  <c:v>42766</c:v>
                </c:pt>
                <c:pt idx="39">
                  <c:v>42765</c:v>
                </c:pt>
                <c:pt idx="40">
                  <c:v>42762</c:v>
                </c:pt>
                <c:pt idx="41">
                  <c:v>42761</c:v>
                </c:pt>
                <c:pt idx="42">
                  <c:v>42760</c:v>
                </c:pt>
                <c:pt idx="43">
                  <c:v>42759</c:v>
                </c:pt>
                <c:pt idx="44">
                  <c:v>42758</c:v>
                </c:pt>
                <c:pt idx="45">
                  <c:v>42755</c:v>
                </c:pt>
                <c:pt idx="46">
                  <c:v>42754</c:v>
                </c:pt>
                <c:pt idx="47">
                  <c:v>42753</c:v>
                </c:pt>
                <c:pt idx="48">
                  <c:v>42752</c:v>
                </c:pt>
                <c:pt idx="49">
                  <c:v>42748</c:v>
                </c:pt>
                <c:pt idx="50">
                  <c:v>42747</c:v>
                </c:pt>
                <c:pt idx="51">
                  <c:v>42746</c:v>
                </c:pt>
                <c:pt idx="52">
                  <c:v>42745</c:v>
                </c:pt>
                <c:pt idx="53">
                  <c:v>42744</c:v>
                </c:pt>
                <c:pt idx="54">
                  <c:v>42741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58.79</c:v>
                </c:pt>
                <c:pt idx="1">
                  <c:v>59.16</c:v>
                </c:pt>
                <c:pt idx="2">
                  <c:v>59.37</c:v>
                </c:pt>
                <c:pt idx="3">
                  <c:v>58.94</c:v>
                </c:pt>
                <c:pt idx="4">
                  <c:v>59.76</c:v>
                </c:pt>
                <c:pt idx="5">
                  <c:v>60.26</c:v>
                </c:pt>
                <c:pt idx="6">
                  <c:v>60.66</c:v>
                </c:pt>
                <c:pt idx="7">
                  <c:v>60.81</c:v>
                </c:pt>
                <c:pt idx="8">
                  <c:v>61.16</c:v>
                </c:pt>
                <c:pt idx="9">
                  <c:v>60.46</c:v>
                </c:pt>
                <c:pt idx="10">
                  <c:v>60.52</c:v>
                </c:pt>
                <c:pt idx="11">
                  <c:v>60.57</c:v>
                </c:pt>
                <c:pt idx="12">
                  <c:v>60.63</c:v>
                </c:pt>
                <c:pt idx="13">
                  <c:v>60.07</c:v>
                </c:pt>
                <c:pt idx="14">
                  <c:v>60.25</c:v>
                </c:pt>
                <c:pt idx="15">
                  <c:v>60.43</c:v>
                </c:pt>
                <c:pt idx="16">
                  <c:v>60.73</c:v>
                </c:pt>
                <c:pt idx="17">
                  <c:v>60.91</c:v>
                </c:pt>
                <c:pt idx="18">
                  <c:v>60.55</c:v>
                </c:pt>
                <c:pt idx="19">
                  <c:v>60.37</c:v>
                </c:pt>
                <c:pt idx="20">
                  <c:v>59.94</c:v>
                </c:pt>
                <c:pt idx="21">
                  <c:v>61.37</c:v>
                </c:pt>
                <c:pt idx="22">
                  <c:v>60.78</c:v>
                </c:pt>
                <c:pt idx="23">
                  <c:v>60.59</c:v>
                </c:pt>
                <c:pt idx="24">
                  <c:v>61.02</c:v>
                </c:pt>
                <c:pt idx="25">
                  <c:v>59.23</c:v>
                </c:pt>
                <c:pt idx="26">
                  <c:v>61.54</c:v>
                </c:pt>
                <c:pt idx="27">
                  <c:v>63.19</c:v>
                </c:pt>
                <c:pt idx="28">
                  <c:v>63.09</c:v>
                </c:pt>
                <c:pt idx="29">
                  <c:v>62.89</c:v>
                </c:pt>
                <c:pt idx="30">
                  <c:v>62.76</c:v>
                </c:pt>
                <c:pt idx="31">
                  <c:v>63.06</c:v>
                </c:pt>
                <c:pt idx="32">
                  <c:v>62.22</c:v>
                </c:pt>
                <c:pt idx="33">
                  <c:v>61.82</c:v>
                </c:pt>
                <c:pt idx="34">
                  <c:v>61.44</c:v>
                </c:pt>
                <c:pt idx="35">
                  <c:v>62.73</c:v>
                </c:pt>
                <c:pt idx="36">
                  <c:v>61.72</c:v>
                </c:pt>
                <c:pt idx="37">
                  <c:v>61.37</c:v>
                </c:pt>
                <c:pt idx="38">
                  <c:v>62.48</c:v>
                </c:pt>
                <c:pt idx="39">
                  <c:v>62.6</c:v>
                </c:pt>
                <c:pt idx="40">
                  <c:v>62.72</c:v>
                </c:pt>
                <c:pt idx="41">
                  <c:v>62.7</c:v>
                </c:pt>
                <c:pt idx="42">
                  <c:v>63.01</c:v>
                </c:pt>
                <c:pt idx="43">
                  <c:v>62.67</c:v>
                </c:pt>
                <c:pt idx="44">
                  <c:v>62.12</c:v>
                </c:pt>
                <c:pt idx="45">
                  <c:v>62.42</c:v>
                </c:pt>
                <c:pt idx="46">
                  <c:v>61.65</c:v>
                </c:pt>
                <c:pt idx="47">
                  <c:v>62.08</c:v>
                </c:pt>
                <c:pt idx="48">
                  <c:v>61.98</c:v>
                </c:pt>
                <c:pt idx="49">
                  <c:v>61.08</c:v>
                </c:pt>
                <c:pt idx="50">
                  <c:v>61.27</c:v>
                </c:pt>
                <c:pt idx="51">
                  <c:v>60.98</c:v>
                </c:pt>
                <c:pt idx="52">
                  <c:v>60.45</c:v>
                </c:pt>
                <c:pt idx="53">
                  <c:v>60.56</c:v>
                </c:pt>
                <c:pt idx="54">
                  <c:v>61.47</c:v>
                </c:pt>
                <c:pt idx="56">
                  <c:v>62.25</c:v>
                </c:pt>
                <c:pt idx="57">
                  <c:v>62.07</c:v>
                </c:pt>
                <c:pt idx="58">
                  <c:v>62.09</c:v>
                </c:pt>
                <c:pt idx="59">
                  <c:v>61.77</c:v>
                </c:pt>
                <c:pt idx="60">
                  <c:v>62.36</c:v>
                </c:pt>
                <c:pt idx="61">
                  <c:v>61.89</c:v>
                </c:pt>
                <c:pt idx="62">
                  <c:v>62.2</c:v>
                </c:pt>
                <c:pt idx="63">
                  <c:v>62.16</c:v>
                </c:pt>
                <c:pt idx="64">
                  <c:v>62.46</c:v>
                </c:pt>
                <c:pt idx="65">
                  <c:v>62.39</c:v>
                </c:pt>
                <c:pt idx="66">
                  <c:v>61.45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78456"/>
        <c:axId val="755478848"/>
      </c:lineChart>
      <c:dateAx>
        <c:axId val="75547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8848"/>
        <c:crosses val="autoZero"/>
        <c:auto val="1"/>
        <c:lblOffset val="100"/>
        <c:baseTimeUnit val="days"/>
      </c:dateAx>
      <c:valAx>
        <c:axId val="755478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7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13-Mar-17</c:v>
                </c:pt>
                <c:pt idx="11">
                  <c:v>10-Mar-17</c:v>
                </c:pt>
                <c:pt idx="12">
                  <c:v>9-Mar-17</c:v>
                </c:pt>
                <c:pt idx="13">
                  <c:v>8-Mar-17</c:v>
                </c:pt>
                <c:pt idx="14">
                  <c:v>8-Mar-17</c:v>
                </c:pt>
                <c:pt idx="15">
                  <c:v>7-Mar-17</c:v>
                </c:pt>
                <c:pt idx="16">
                  <c:v>6-Mar-17</c:v>
                </c:pt>
                <c:pt idx="17">
                  <c:v>3-Mar-17</c:v>
                </c:pt>
                <c:pt idx="18">
                  <c:v>2-Mar-17</c:v>
                </c:pt>
                <c:pt idx="19">
                  <c:v>1-Mar-17</c:v>
                </c:pt>
                <c:pt idx="20">
                  <c:v>28-Feb-17</c:v>
                </c:pt>
                <c:pt idx="21">
                  <c:v>27-Feb-17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34.71</c:v>
                </c:pt>
                <c:pt idx="1">
                  <c:v>34.56</c:v>
                </c:pt>
                <c:pt idx="2">
                  <c:v>34.26</c:v>
                </c:pt>
                <c:pt idx="3">
                  <c:v>34.39</c:v>
                </c:pt>
                <c:pt idx="4">
                  <c:v>34.549999999999997</c:v>
                </c:pt>
                <c:pt idx="5">
                  <c:v>35.71</c:v>
                </c:pt>
                <c:pt idx="6">
                  <c:v>36.33</c:v>
                </c:pt>
                <c:pt idx="7">
                  <c:v>37.08</c:v>
                </c:pt>
                <c:pt idx="8">
                  <c:v>37.090000000000003</c:v>
                </c:pt>
                <c:pt idx="9">
                  <c:v>36.96</c:v>
                </c:pt>
                <c:pt idx="10">
                  <c:v>36.869999999999997</c:v>
                </c:pt>
                <c:pt idx="11">
                  <c:v>36.83</c:v>
                </c:pt>
                <c:pt idx="12">
                  <c:v>36.83</c:v>
                </c:pt>
                <c:pt idx="13">
                  <c:v>37.270000000000003</c:v>
                </c:pt>
                <c:pt idx="15">
                  <c:v>37.520000000000003</c:v>
                </c:pt>
                <c:pt idx="16">
                  <c:v>37.909999999999997</c:v>
                </c:pt>
                <c:pt idx="17">
                  <c:v>38.229999999999997</c:v>
                </c:pt>
                <c:pt idx="18">
                  <c:v>37.76</c:v>
                </c:pt>
                <c:pt idx="19">
                  <c:v>37.43</c:v>
                </c:pt>
                <c:pt idx="20">
                  <c:v>36.840000000000003</c:v>
                </c:pt>
                <c:pt idx="21">
                  <c:v>37.270000000000003</c:v>
                </c:pt>
                <c:pt idx="22">
                  <c:v>36.9</c:v>
                </c:pt>
                <c:pt idx="23">
                  <c:v>37.25</c:v>
                </c:pt>
                <c:pt idx="24">
                  <c:v>37.840000000000003</c:v>
                </c:pt>
                <c:pt idx="25">
                  <c:v>37.81</c:v>
                </c:pt>
                <c:pt idx="26">
                  <c:v>37.22</c:v>
                </c:pt>
                <c:pt idx="27">
                  <c:v>37.03</c:v>
                </c:pt>
                <c:pt idx="28">
                  <c:v>37.08</c:v>
                </c:pt>
                <c:pt idx="29">
                  <c:v>37.24</c:v>
                </c:pt>
                <c:pt idx="30">
                  <c:v>35.520000000000003</c:v>
                </c:pt>
                <c:pt idx="31">
                  <c:v>35.17</c:v>
                </c:pt>
                <c:pt idx="32">
                  <c:v>35.08</c:v>
                </c:pt>
                <c:pt idx="33">
                  <c:v>35.14</c:v>
                </c:pt>
                <c:pt idx="34">
                  <c:v>35.1</c:v>
                </c:pt>
                <c:pt idx="35">
                  <c:v>36.83</c:v>
                </c:pt>
                <c:pt idx="36">
                  <c:v>36.33</c:v>
                </c:pt>
                <c:pt idx="37">
                  <c:v>35.729999999999997</c:v>
                </c:pt>
                <c:pt idx="38">
                  <c:v>36.14</c:v>
                </c:pt>
                <c:pt idx="39">
                  <c:v>36.61</c:v>
                </c:pt>
                <c:pt idx="40">
                  <c:v>36.33</c:v>
                </c:pt>
                <c:pt idx="41">
                  <c:v>37.01</c:v>
                </c:pt>
                <c:pt idx="42">
                  <c:v>37.520000000000003</c:v>
                </c:pt>
                <c:pt idx="43">
                  <c:v>38.28</c:v>
                </c:pt>
                <c:pt idx="44">
                  <c:v>37</c:v>
                </c:pt>
                <c:pt idx="45">
                  <c:v>36.65</c:v>
                </c:pt>
                <c:pt idx="46">
                  <c:v>37.01</c:v>
                </c:pt>
                <c:pt idx="47">
                  <c:v>37.299999999999997</c:v>
                </c:pt>
                <c:pt idx="48">
                  <c:v>37.47</c:v>
                </c:pt>
                <c:pt idx="49">
                  <c:v>37.31</c:v>
                </c:pt>
                <c:pt idx="50">
                  <c:v>37.340000000000003</c:v>
                </c:pt>
                <c:pt idx="51">
                  <c:v>37.51</c:v>
                </c:pt>
                <c:pt idx="52">
                  <c:v>37.950000000000003</c:v>
                </c:pt>
                <c:pt idx="53">
                  <c:v>37.35</c:v>
                </c:pt>
                <c:pt idx="54">
                  <c:v>36.01</c:v>
                </c:pt>
                <c:pt idx="55">
                  <c:v>35.99</c:v>
                </c:pt>
                <c:pt idx="56">
                  <c:v>36.39</c:v>
                </c:pt>
                <c:pt idx="57">
                  <c:v>37.090000000000003</c:v>
                </c:pt>
                <c:pt idx="58">
                  <c:v>35.15</c:v>
                </c:pt>
                <c:pt idx="59">
                  <c:v>34.840000000000003</c:v>
                </c:pt>
                <c:pt idx="60">
                  <c:v>35.14</c:v>
                </c:pt>
                <c:pt idx="61">
                  <c:v>35.15</c:v>
                </c:pt>
                <c:pt idx="62">
                  <c:v>35.54</c:v>
                </c:pt>
                <c:pt idx="63">
                  <c:v>35.69</c:v>
                </c:pt>
                <c:pt idx="64">
                  <c:v>35.69</c:v>
                </c:pt>
                <c:pt idx="65">
                  <c:v>36.42</c:v>
                </c:pt>
                <c:pt idx="66">
                  <c:v>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0808"/>
        <c:axId val="755481200"/>
      </c:lineChart>
      <c:catAx>
        <c:axId val="755480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1200"/>
        <c:crosses val="autoZero"/>
        <c:auto val="1"/>
        <c:lblAlgn val="ctr"/>
        <c:lblOffset val="100"/>
        <c:noMultiLvlLbl val="0"/>
      </c:catAx>
      <c:valAx>
        <c:axId val="755481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13-Mar-17</c:v>
                </c:pt>
                <c:pt idx="11">
                  <c:v>13-Mar-17</c:v>
                </c:pt>
                <c:pt idx="12">
                  <c:v>10-Mar-17</c:v>
                </c:pt>
                <c:pt idx="13">
                  <c:v>9-Mar-17</c:v>
                </c:pt>
                <c:pt idx="14">
                  <c:v>8-Mar-17</c:v>
                </c:pt>
                <c:pt idx="15">
                  <c:v>7-Mar-17</c:v>
                </c:pt>
                <c:pt idx="16">
                  <c:v>6-Mar-17</c:v>
                </c:pt>
                <c:pt idx="17">
                  <c:v>3-Mar-17</c:v>
                </c:pt>
                <c:pt idx="18">
                  <c:v>2-Mar-17</c:v>
                </c:pt>
                <c:pt idx="19">
                  <c:v>1-Mar-17</c:v>
                </c:pt>
                <c:pt idx="20">
                  <c:v>28-Feb-17</c:v>
                </c:pt>
                <c:pt idx="21">
                  <c:v>27-Feb-17</c:v>
                </c:pt>
                <c:pt idx="22">
                  <c:v>24-Feb-17</c:v>
                </c:pt>
                <c:pt idx="23">
                  <c:v>23-Feb-17</c:v>
                </c:pt>
                <c:pt idx="24">
                  <c:v>22-Feb-17</c:v>
                </c:pt>
                <c:pt idx="25">
                  <c:v>21-Feb-17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154.59</c:v>
                </c:pt>
                <c:pt idx="1">
                  <c:v>154.04</c:v>
                </c:pt>
                <c:pt idx="2">
                  <c:v>154.65</c:v>
                </c:pt>
                <c:pt idx="3">
                  <c:v>155.33000000000001</c:v>
                </c:pt>
                <c:pt idx="4">
                  <c:v>155.54</c:v>
                </c:pt>
                <c:pt idx="5">
                  <c:v>156.74</c:v>
                </c:pt>
                <c:pt idx="6">
                  <c:v>157.88999999999999</c:v>
                </c:pt>
                <c:pt idx="7">
                  <c:v>158.02000000000001</c:v>
                </c:pt>
                <c:pt idx="8">
                  <c:v>161.05000000000001</c:v>
                </c:pt>
                <c:pt idx="9">
                  <c:v>158.34</c:v>
                </c:pt>
                <c:pt idx="10">
                  <c:v>159.04</c:v>
                </c:pt>
                <c:pt idx="12">
                  <c:v>159.33000000000001</c:v>
                </c:pt>
                <c:pt idx="13">
                  <c:v>157.78</c:v>
                </c:pt>
                <c:pt idx="14">
                  <c:v>157.5</c:v>
                </c:pt>
                <c:pt idx="15">
                  <c:v>157.26</c:v>
                </c:pt>
                <c:pt idx="16">
                  <c:v>157.71</c:v>
                </c:pt>
                <c:pt idx="17">
                  <c:v>160.16</c:v>
                </c:pt>
                <c:pt idx="18">
                  <c:v>159.19999999999999</c:v>
                </c:pt>
                <c:pt idx="19">
                  <c:v>159.82</c:v>
                </c:pt>
                <c:pt idx="20">
                  <c:v>157.68</c:v>
                </c:pt>
                <c:pt idx="21">
                  <c:v>158.47999999999999</c:v>
                </c:pt>
                <c:pt idx="22">
                  <c:v>158.97999999999999</c:v>
                </c:pt>
                <c:pt idx="23">
                  <c:v>158.72999999999999</c:v>
                </c:pt>
                <c:pt idx="24">
                  <c:v>158.02000000000001</c:v>
                </c:pt>
                <c:pt idx="25">
                  <c:v>158.63</c:v>
                </c:pt>
                <c:pt idx="26">
                  <c:v>158.63999999999999</c:v>
                </c:pt>
                <c:pt idx="27">
                  <c:v>157.71</c:v>
                </c:pt>
                <c:pt idx="28">
                  <c:v>158.26</c:v>
                </c:pt>
                <c:pt idx="29">
                  <c:v>157.28</c:v>
                </c:pt>
                <c:pt idx="30">
                  <c:v>156.35</c:v>
                </c:pt>
                <c:pt idx="31">
                  <c:v>154.88999999999999</c:v>
                </c:pt>
                <c:pt idx="32">
                  <c:v>154.74</c:v>
                </c:pt>
                <c:pt idx="33">
                  <c:v>153.5</c:v>
                </c:pt>
                <c:pt idx="34">
                  <c:v>153.01</c:v>
                </c:pt>
                <c:pt idx="35">
                  <c:v>152.08000000000001</c:v>
                </c:pt>
                <c:pt idx="36">
                  <c:v>151.43</c:v>
                </c:pt>
                <c:pt idx="37">
                  <c:v>151.66999999999999</c:v>
                </c:pt>
                <c:pt idx="38">
                  <c:v>152.94</c:v>
                </c:pt>
                <c:pt idx="39">
                  <c:v>152.38999999999999</c:v>
                </c:pt>
                <c:pt idx="40">
                  <c:v>143.29</c:v>
                </c:pt>
                <c:pt idx="41">
                  <c:v>145.44999999999999</c:v>
                </c:pt>
                <c:pt idx="42">
                  <c:v>143.1</c:v>
                </c:pt>
                <c:pt idx="43">
                  <c:v>142.43</c:v>
                </c:pt>
                <c:pt idx="44">
                  <c:v>140.97999999999999</c:v>
                </c:pt>
                <c:pt idx="45">
                  <c:v>142.79</c:v>
                </c:pt>
                <c:pt idx="46">
                  <c:v>143.51</c:v>
                </c:pt>
                <c:pt idx="47">
                  <c:v>144.32</c:v>
                </c:pt>
                <c:pt idx="48">
                  <c:v>144.66</c:v>
                </c:pt>
                <c:pt idx="49">
                  <c:v>145.05000000000001</c:v>
                </c:pt>
                <c:pt idx="50">
                  <c:v>146.29</c:v>
                </c:pt>
                <c:pt idx="51">
                  <c:v>145.97</c:v>
                </c:pt>
                <c:pt idx="52">
                  <c:v>146.22</c:v>
                </c:pt>
                <c:pt idx="53">
                  <c:v>147.78</c:v>
                </c:pt>
                <c:pt idx="54">
                  <c:v>147.49</c:v>
                </c:pt>
                <c:pt idx="55">
                  <c:v>147.27000000000001</c:v>
                </c:pt>
                <c:pt idx="56">
                  <c:v>145.38</c:v>
                </c:pt>
                <c:pt idx="57">
                  <c:v>145.16</c:v>
                </c:pt>
                <c:pt idx="58">
                  <c:v>143.66999999999999</c:v>
                </c:pt>
                <c:pt idx="59">
                  <c:v>141.1</c:v>
                </c:pt>
                <c:pt idx="60">
                  <c:v>141.47999999999999</c:v>
                </c:pt>
                <c:pt idx="61">
                  <c:v>141.22</c:v>
                </c:pt>
                <c:pt idx="62">
                  <c:v>142.41</c:v>
                </c:pt>
                <c:pt idx="63">
                  <c:v>141.84</c:v>
                </c:pt>
                <c:pt idx="64">
                  <c:v>140.52000000000001</c:v>
                </c:pt>
                <c:pt idx="65">
                  <c:v>140.77000000000001</c:v>
                </c:pt>
                <c:pt idx="66">
                  <c:v>141.80000000000001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3160"/>
        <c:axId val="755483552"/>
      </c:lineChart>
      <c:catAx>
        <c:axId val="75548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3552"/>
        <c:crosses val="autoZero"/>
        <c:auto val="1"/>
        <c:lblAlgn val="ctr"/>
        <c:lblOffset val="100"/>
        <c:noMultiLvlLbl val="0"/>
      </c:catAx>
      <c:valAx>
        <c:axId val="755483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27-Mar-17</c:v>
                </c:pt>
                <c:pt idx="1">
                  <c:v>24-Mar-17</c:v>
                </c:pt>
                <c:pt idx="2">
                  <c:v>23-Mar-17</c:v>
                </c:pt>
                <c:pt idx="3">
                  <c:v>22-Mar-17</c:v>
                </c:pt>
                <c:pt idx="4">
                  <c:v>21-Mar-17</c:v>
                </c:pt>
                <c:pt idx="5">
                  <c:v>20-Mar-17</c:v>
                </c:pt>
                <c:pt idx="6">
                  <c:v>17-Mar-17</c:v>
                </c:pt>
                <c:pt idx="7">
                  <c:v>16-Mar-17</c:v>
                </c:pt>
                <c:pt idx="8">
                  <c:v>15-Mar-17</c:v>
                </c:pt>
                <c:pt idx="9">
                  <c:v>14-Mar-17</c:v>
                </c:pt>
                <c:pt idx="10">
                  <c:v>13-Mar-17</c:v>
                </c:pt>
                <c:pt idx="11">
                  <c:v>10-Mar-17</c:v>
                </c:pt>
                <c:pt idx="12">
                  <c:v>9-Mar-17</c:v>
                </c:pt>
                <c:pt idx="13">
                  <c:v>8-Mar-17</c:v>
                </c:pt>
                <c:pt idx="14">
                  <c:v>7-Mar-17</c:v>
                </c:pt>
                <c:pt idx="15">
                  <c:v>6-Mar-17</c:v>
                </c:pt>
                <c:pt idx="16">
                  <c:v>3-Mar-17</c:v>
                </c:pt>
                <c:pt idx="17">
                  <c:v>2-Mar-17</c:v>
                </c:pt>
                <c:pt idx="18">
                  <c:v>1-Mar-17</c:v>
                </c:pt>
                <c:pt idx="19">
                  <c:v>28-Feb-17</c:v>
                </c:pt>
                <c:pt idx="20">
                  <c:v>27-Feb-17</c:v>
                </c:pt>
                <c:pt idx="21">
                  <c:v>24-Feb-17</c:v>
                </c:pt>
                <c:pt idx="22">
                  <c:v>23-Feb-17</c:v>
                </c:pt>
                <c:pt idx="23">
                  <c:v>22-Feb-17</c:v>
                </c:pt>
                <c:pt idx="24">
                  <c:v>21-Feb-17</c:v>
                </c:pt>
                <c:pt idx="25">
                  <c:v>17-Feb-17</c:v>
                </c:pt>
                <c:pt idx="26">
                  <c:v>17-Feb-17</c:v>
                </c:pt>
                <c:pt idx="27">
                  <c:v>16-Feb-17</c:v>
                </c:pt>
                <c:pt idx="28">
                  <c:v>15-Feb-17</c:v>
                </c:pt>
                <c:pt idx="29">
                  <c:v>14-Feb-17</c:v>
                </c:pt>
                <c:pt idx="30">
                  <c:v>13-Feb-17</c:v>
                </c:pt>
                <c:pt idx="31">
                  <c:v>10-Feb-17</c:v>
                </c:pt>
                <c:pt idx="32">
                  <c:v>9-Feb-17</c:v>
                </c:pt>
                <c:pt idx="33">
                  <c:v>8-Feb-17</c:v>
                </c:pt>
                <c:pt idx="34">
                  <c:v>7-Feb-17</c:v>
                </c:pt>
                <c:pt idx="35">
                  <c:v>6-Feb-17</c:v>
                </c:pt>
                <c:pt idx="36">
                  <c:v>3-Feb-17</c:v>
                </c:pt>
                <c:pt idx="37">
                  <c:v>2-Feb-17</c:v>
                </c:pt>
                <c:pt idx="38">
                  <c:v>1-Feb-17</c:v>
                </c:pt>
                <c:pt idx="39">
                  <c:v>31-Jan-17</c:v>
                </c:pt>
                <c:pt idx="40">
                  <c:v>30-Jan-17</c:v>
                </c:pt>
                <c:pt idx="41">
                  <c:v>27-Jan-17</c:v>
                </c:pt>
                <c:pt idx="42">
                  <c:v>26-Jan-17</c:v>
                </c:pt>
                <c:pt idx="43">
                  <c:v>25-Jan-17</c:v>
                </c:pt>
                <c:pt idx="44">
                  <c:v>24-Jan-17</c:v>
                </c:pt>
                <c:pt idx="45">
                  <c:v>23-Jan-17</c:v>
                </c:pt>
                <c:pt idx="46">
                  <c:v>20-Jan-17</c:v>
                </c:pt>
                <c:pt idx="47">
                  <c:v>19-Jan-17</c:v>
                </c:pt>
                <c:pt idx="48">
                  <c:v>18-Jan-17</c:v>
                </c:pt>
                <c:pt idx="49">
                  <c:v>17-Jan-17</c:v>
                </c:pt>
                <c:pt idx="50">
                  <c:v>13-Jan-17</c:v>
                </c:pt>
                <c:pt idx="51">
                  <c:v>12-Jan-17</c:v>
                </c:pt>
                <c:pt idx="52">
                  <c:v>11-Jan-17</c:v>
                </c:pt>
                <c:pt idx="53">
                  <c:v>10-Jan-17</c:v>
                </c:pt>
                <c:pt idx="54">
                  <c:v>9-Jan-17</c:v>
                </c:pt>
                <c:pt idx="55">
                  <c:v>6-Jan-17</c:v>
                </c:pt>
                <c:pt idx="56">
                  <c:v>5-Jan-17</c:v>
                </c:pt>
                <c:pt idx="57">
                  <c:v>4-Jan-17</c:v>
                </c:pt>
                <c:pt idx="58">
                  <c:v>3-Jan-17</c:v>
                </c:pt>
                <c:pt idx="59">
                  <c:v>30-Dec-16</c:v>
                </c:pt>
                <c:pt idx="60">
                  <c:v>29-Dec-16</c:v>
                </c:pt>
                <c:pt idx="61">
                  <c:v>28-Dec-16</c:v>
                </c:pt>
                <c:pt idx="62">
                  <c:v>27-Dec-16</c:v>
                </c:pt>
                <c:pt idx="63">
                  <c:v>23-Dec-16</c:v>
                </c:pt>
                <c:pt idx="64">
                  <c:v>22-Dec-16</c:v>
                </c:pt>
                <c:pt idx="65">
                  <c:v>21-Dec-16</c:v>
                </c:pt>
                <c:pt idx="66">
                  <c:v>20-Dec-16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42.9</c:v>
                </c:pt>
                <c:pt idx="1">
                  <c:v>43.55</c:v>
                </c:pt>
                <c:pt idx="2">
                  <c:v>44.15</c:v>
                </c:pt>
                <c:pt idx="3">
                  <c:v>44</c:v>
                </c:pt>
                <c:pt idx="4">
                  <c:v>43.15</c:v>
                </c:pt>
                <c:pt idx="5">
                  <c:v>45.05</c:v>
                </c:pt>
                <c:pt idx="6">
                  <c:v>44.95</c:v>
                </c:pt>
                <c:pt idx="7">
                  <c:v>45.55</c:v>
                </c:pt>
                <c:pt idx="8">
                  <c:v>45.65</c:v>
                </c:pt>
                <c:pt idx="9">
                  <c:v>44.2</c:v>
                </c:pt>
                <c:pt idx="10">
                  <c:v>44.85</c:v>
                </c:pt>
                <c:pt idx="11">
                  <c:v>44.55</c:v>
                </c:pt>
                <c:pt idx="12">
                  <c:v>43.35</c:v>
                </c:pt>
                <c:pt idx="13">
                  <c:v>44.4</c:v>
                </c:pt>
                <c:pt idx="14">
                  <c:v>44.75</c:v>
                </c:pt>
                <c:pt idx="15">
                  <c:v>45.55</c:v>
                </c:pt>
                <c:pt idx="16">
                  <c:v>45</c:v>
                </c:pt>
                <c:pt idx="17">
                  <c:v>44.45</c:v>
                </c:pt>
                <c:pt idx="18">
                  <c:v>45.5</c:v>
                </c:pt>
                <c:pt idx="19">
                  <c:v>44.2</c:v>
                </c:pt>
                <c:pt idx="20">
                  <c:v>44.6</c:v>
                </c:pt>
                <c:pt idx="21">
                  <c:v>43.05</c:v>
                </c:pt>
                <c:pt idx="22">
                  <c:v>43.05</c:v>
                </c:pt>
                <c:pt idx="23">
                  <c:v>44.15</c:v>
                </c:pt>
                <c:pt idx="24">
                  <c:v>44.75</c:v>
                </c:pt>
                <c:pt idx="25">
                  <c:v>44.5</c:v>
                </c:pt>
                <c:pt idx="27">
                  <c:v>44.55</c:v>
                </c:pt>
                <c:pt idx="28">
                  <c:v>44.95</c:v>
                </c:pt>
                <c:pt idx="29">
                  <c:v>45.35</c:v>
                </c:pt>
                <c:pt idx="30">
                  <c:v>45.55</c:v>
                </c:pt>
                <c:pt idx="31">
                  <c:v>45.15</c:v>
                </c:pt>
                <c:pt idx="32">
                  <c:v>44.3</c:v>
                </c:pt>
                <c:pt idx="33">
                  <c:v>44</c:v>
                </c:pt>
                <c:pt idx="34">
                  <c:v>44.5</c:v>
                </c:pt>
                <c:pt idx="35">
                  <c:v>44.75</c:v>
                </c:pt>
                <c:pt idx="36">
                  <c:v>44.6</c:v>
                </c:pt>
                <c:pt idx="37">
                  <c:v>44.2</c:v>
                </c:pt>
                <c:pt idx="38">
                  <c:v>44.75</c:v>
                </c:pt>
                <c:pt idx="39">
                  <c:v>44.4</c:v>
                </c:pt>
                <c:pt idx="40">
                  <c:v>44.75</c:v>
                </c:pt>
                <c:pt idx="41">
                  <c:v>45.4</c:v>
                </c:pt>
                <c:pt idx="42">
                  <c:v>43.95</c:v>
                </c:pt>
                <c:pt idx="43">
                  <c:v>44.7</c:v>
                </c:pt>
                <c:pt idx="44">
                  <c:v>44.15</c:v>
                </c:pt>
                <c:pt idx="45">
                  <c:v>42.55</c:v>
                </c:pt>
                <c:pt idx="46">
                  <c:v>42.95</c:v>
                </c:pt>
                <c:pt idx="47">
                  <c:v>43.35</c:v>
                </c:pt>
                <c:pt idx="48">
                  <c:v>43.85</c:v>
                </c:pt>
                <c:pt idx="49">
                  <c:v>43.8</c:v>
                </c:pt>
                <c:pt idx="50">
                  <c:v>44.2</c:v>
                </c:pt>
                <c:pt idx="51">
                  <c:v>42.85</c:v>
                </c:pt>
                <c:pt idx="52">
                  <c:v>43.35</c:v>
                </c:pt>
                <c:pt idx="53">
                  <c:v>42.35</c:v>
                </c:pt>
                <c:pt idx="54">
                  <c:v>41.6</c:v>
                </c:pt>
                <c:pt idx="55">
                  <c:v>42.15</c:v>
                </c:pt>
                <c:pt idx="56">
                  <c:v>41.5</c:v>
                </c:pt>
                <c:pt idx="57">
                  <c:v>41.45</c:v>
                </c:pt>
                <c:pt idx="58">
                  <c:v>40.950000000000003</c:v>
                </c:pt>
                <c:pt idx="59">
                  <c:v>39.700000000000003</c:v>
                </c:pt>
                <c:pt idx="60">
                  <c:v>39.950000000000003</c:v>
                </c:pt>
                <c:pt idx="61">
                  <c:v>39.950000000000003</c:v>
                </c:pt>
                <c:pt idx="62">
                  <c:v>40.65</c:v>
                </c:pt>
                <c:pt idx="63">
                  <c:v>40.65</c:v>
                </c:pt>
                <c:pt idx="64">
                  <c:v>40.549999999999997</c:v>
                </c:pt>
                <c:pt idx="65">
                  <c:v>40.75</c:v>
                </c:pt>
                <c:pt idx="66">
                  <c:v>40.950000000000003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5512"/>
        <c:axId val="755485904"/>
      </c:lineChart>
      <c:catAx>
        <c:axId val="755485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5904"/>
        <c:crosses val="autoZero"/>
        <c:auto val="1"/>
        <c:lblAlgn val="ctr"/>
        <c:lblOffset val="100"/>
        <c:noMultiLvlLbl val="0"/>
      </c:catAx>
      <c:valAx>
        <c:axId val="755485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42801</c:v>
                </c:pt>
                <c:pt idx="15">
                  <c:v>42800</c:v>
                </c:pt>
                <c:pt idx="16">
                  <c:v>42797</c:v>
                </c:pt>
                <c:pt idx="17">
                  <c:v>42796</c:v>
                </c:pt>
                <c:pt idx="18">
                  <c:v>42795</c:v>
                </c:pt>
                <c:pt idx="19">
                  <c:v>42794</c:v>
                </c:pt>
                <c:pt idx="20">
                  <c:v>42793</c:v>
                </c:pt>
                <c:pt idx="21">
                  <c:v>42790</c:v>
                </c:pt>
                <c:pt idx="22">
                  <c:v>42789</c:v>
                </c:pt>
                <c:pt idx="23">
                  <c:v>42788</c:v>
                </c:pt>
                <c:pt idx="24">
                  <c:v>42787</c:v>
                </c:pt>
                <c:pt idx="25">
                  <c:v>42783</c:v>
                </c:pt>
                <c:pt idx="26">
                  <c:v>42782</c:v>
                </c:pt>
                <c:pt idx="27">
                  <c:v>42781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  <c:pt idx="66">
                  <c:v>42724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111.83</c:v>
                </c:pt>
                <c:pt idx="1">
                  <c:v>111.8</c:v>
                </c:pt>
                <c:pt idx="2">
                  <c:v>111.84</c:v>
                </c:pt>
                <c:pt idx="3">
                  <c:v>111.93</c:v>
                </c:pt>
                <c:pt idx="4">
                  <c:v>112.16</c:v>
                </c:pt>
                <c:pt idx="5">
                  <c:v>113.51</c:v>
                </c:pt>
                <c:pt idx="6">
                  <c:v>113.45</c:v>
                </c:pt>
                <c:pt idx="7">
                  <c:v>112.34</c:v>
                </c:pt>
                <c:pt idx="8">
                  <c:v>113.08</c:v>
                </c:pt>
                <c:pt idx="9">
                  <c:v>111.83</c:v>
                </c:pt>
                <c:pt idx="10">
                  <c:v>112.31</c:v>
                </c:pt>
                <c:pt idx="11">
                  <c:v>112.14</c:v>
                </c:pt>
                <c:pt idx="12">
                  <c:v>111.93</c:v>
                </c:pt>
                <c:pt idx="13">
                  <c:v>111.75</c:v>
                </c:pt>
                <c:pt idx="14">
                  <c:v>112.28</c:v>
                </c:pt>
                <c:pt idx="15">
                  <c:v>111.66</c:v>
                </c:pt>
                <c:pt idx="16">
                  <c:v>112.34</c:v>
                </c:pt>
                <c:pt idx="17">
                  <c:v>112.69</c:v>
                </c:pt>
                <c:pt idx="18">
                  <c:v>113.68</c:v>
                </c:pt>
                <c:pt idx="19">
                  <c:v>112.55</c:v>
                </c:pt>
                <c:pt idx="20">
                  <c:v>112.81</c:v>
                </c:pt>
                <c:pt idx="21">
                  <c:v>112.46</c:v>
                </c:pt>
                <c:pt idx="22">
                  <c:v>112.09</c:v>
                </c:pt>
                <c:pt idx="23">
                  <c:v>112.66</c:v>
                </c:pt>
                <c:pt idx="24">
                  <c:v>112.5</c:v>
                </c:pt>
                <c:pt idx="25">
                  <c:v>112.15</c:v>
                </c:pt>
                <c:pt idx="26">
                  <c:v>112.07</c:v>
                </c:pt>
                <c:pt idx="27">
                  <c:v>111.91</c:v>
                </c:pt>
                <c:pt idx="29">
                  <c:v>111.57</c:v>
                </c:pt>
                <c:pt idx="30">
                  <c:v>112.02</c:v>
                </c:pt>
                <c:pt idx="31">
                  <c:v>111.05</c:v>
                </c:pt>
                <c:pt idx="32">
                  <c:v>110.09</c:v>
                </c:pt>
                <c:pt idx="33">
                  <c:v>110.4</c:v>
                </c:pt>
                <c:pt idx="34">
                  <c:v>111.25</c:v>
                </c:pt>
                <c:pt idx="35">
                  <c:v>110.68</c:v>
                </c:pt>
                <c:pt idx="36">
                  <c:v>109.65</c:v>
                </c:pt>
                <c:pt idx="37">
                  <c:v>108.36</c:v>
                </c:pt>
                <c:pt idx="38">
                  <c:v>108.18</c:v>
                </c:pt>
                <c:pt idx="39">
                  <c:v>109.67</c:v>
                </c:pt>
                <c:pt idx="40">
                  <c:v>109.17</c:v>
                </c:pt>
                <c:pt idx="41">
                  <c:v>109.7</c:v>
                </c:pt>
                <c:pt idx="42">
                  <c:v>110.36</c:v>
                </c:pt>
                <c:pt idx="43">
                  <c:v>110.96</c:v>
                </c:pt>
                <c:pt idx="44">
                  <c:v>111.61</c:v>
                </c:pt>
                <c:pt idx="45">
                  <c:v>110.34</c:v>
                </c:pt>
                <c:pt idx="46">
                  <c:v>110.79</c:v>
                </c:pt>
                <c:pt idx="47">
                  <c:v>110.73</c:v>
                </c:pt>
                <c:pt idx="48">
                  <c:v>110.42</c:v>
                </c:pt>
                <c:pt idx="49">
                  <c:v>109.97</c:v>
                </c:pt>
                <c:pt idx="50">
                  <c:v>110.22</c:v>
                </c:pt>
                <c:pt idx="51">
                  <c:v>110.82</c:v>
                </c:pt>
                <c:pt idx="52">
                  <c:v>111</c:v>
                </c:pt>
                <c:pt idx="53">
                  <c:v>111.26</c:v>
                </c:pt>
                <c:pt idx="54">
                  <c:v>111.5</c:v>
                </c:pt>
                <c:pt idx="55">
                  <c:v>112.55</c:v>
                </c:pt>
                <c:pt idx="56">
                  <c:v>111.35</c:v>
                </c:pt>
                <c:pt idx="57">
                  <c:v>110.9</c:v>
                </c:pt>
                <c:pt idx="58">
                  <c:v>110.83</c:v>
                </c:pt>
                <c:pt idx="59">
                  <c:v>109.62</c:v>
                </c:pt>
                <c:pt idx="60">
                  <c:v>110.55</c:v>
                </c:pt>
                <c:pt idx="61">
                  <c:v>110.19</c:v>
                </c:pt>
                <c:pt idx="62">
                  <c:v>110.98</c:v>
                </c:pt>
                <c:pt idx="63">
                  <c:v>110.65</c:v>
                </c:pt>
                <c:pt idx="64">
                  <c:v>110.46</c:v>
                </c:pt>
                <c:pt idx="65">
                  <c:v>110.49</c:v>
                </c:pt>
                <c:pt idx="66">
                  <c:v>110.65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87864"/>
        <c:axId val="755488256"/>
      </c:lineChart>
      <c:dateAx>
        <c:axId val="755487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8256"/>
        <c:crosses val="autoZero"/>
        <c:auto val="1"/>
        <c:lblOffset val="100"/>
        <c:baseTimeUnit val="days"/>
      </c:dateAx>
      <c:valAx>
        <c:axId val="755488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8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42821</c:v>
                </c:pt>
                <c:pt idx="1">
                  <c:v>42818</c:v>
                </c:pt>
                <c:pt idx="2">
                  <c:v>42817</c:v>
                </c:pt>
                <c:pt idx="3">
                  <c:v>42816</c:v>
                </c:pt>
                <c:pt idx="4">
                  <c:v>42815</c:v>
                </c:pt>
                <c:pt idx="5">
                  <c:v>42814</c:v>
                </c:pt>
                <c:pt idx="6">
                  <c:v>42811</c:v>
                </c:pt>
                <c:pt idx="7">
                  <c:v>42810</c:v>
                </c:pt>
                <c:pt idx="8">
                  <c:v>42809</c:v>
                </c:pt>
                <c:pt idx="9">
                  <c:v>42808</c:v>
                </c:pt>
                <c:pt idx="10">
                  <c:v>42807</c:v>
                </c:pt>
                <c:pt idx="11">
                  <c:v>42804</c:v>
                </c:pt>
                <c:pt idx="12">
                  <c:v>42803</c:v>
                </c:pt>
                <c:pt idx="13">
                  <c:v>42802</c:v>
                </c:pt>
                <c:pt idx="14">
                  <c:v>42802</c:v>
                </c:pt>
                <c:pt idx="15">
                  <c:v>42801</c:v>
                </c:pt>
                <c:pt idx="16">
                  <c:v>42800</c:v>
                </c:pt>
                <c:pt idx="17">
                  <c:v>42797</c:v>
                </c:pt>
                <c:pt idx="18">
                  <c:v>42796</c:v>
                </c:pt>
                <c:pt idx="19">
                  <c:v>42795</c:v>
                </c:pt>
                <c:pt idx="20">
                  <c:v>42794</c:v>
                </c:pt>
                <c:pt idx="21">
                  <c:v>42793</c:v>
                </c:pt>
                <c:pt idx="22">
                  <c:v>42790</c:v>
                </c:pt>
                <c:pt idx="23">
                  <c:v>42789</c:v>
                </c:pt>
                <c:pt idx="24">
                  <c:v>42788</c:v>
                </c:pt>
                <c:pt idx="25">
                  <c:v>42787</c:v>
                </c:pt>
                <c:pt idx="26">
                  <c:v>42783</c:v>
                </c:pt>
                <c:pt idx="27">
                  <c:v>42782</c:v>
                </c:pt>
                <c:pt idx="28">
                  <c:v>42781</c:v>
                </c:pt>
                <c:pt idx="29">
                  <c:v>42780</c:v>
                </c:pt>
                <c:pt idx="30">
                  <c:v>42779</c:v>
                </c:pt>
                <c:pt idx="31">
                  <c:v>42776</c:v>
                </c:pt>
                <c:pt idx="32">
                  <c:v>42775</c:v>
                </c:pt>
                <c:pt idx="33">
                  <c:v>42774</c:v>
                </c:pt>
                <c:pt idx="34">
                  <c:v>42773</c:v>
                </c:pt>
                <c:pt idx="35">
                  <c:v>42772</c:v>
                </c:pt>
                <c:pt idx="36">
                  <c:v>42769</c:v>
                </c:pt>
                <c:pt idx="37">
                  <c:v>42768</c:v>
                </c:pt>
                <c:pt idx="38">
                  <c:v>42767</c:v>
                </c:pt>
                <c:pt idx="39">
                  <c:v>42766</c:v>
                </c:pt>
                <c:pt idx="40">
                  <c:v>42765</c:v>
                </c:pt>
                <c:pt idx="41">
                  <c:v>42762</c:v>
                </c:pt>
                <c:pt idx="42">
                  <c:v>42761</c:v>
                </c:pt>
                <c:pt idx="43">
                  <c:v>42760</c:v>
                </c:pt>
                <c:pt idx="44">
                  <c:v>42759</c:v>
                </c:pt>
                <c:pt idx="45">
                  <c:v>42758</c:v>
                </c:pt>
                <c:pt idx="46">
                  <c:v>42755</c:v>
                </c:pt>
                <c:pt idx="47">
                  <c:v>42754</c:v>
                </c:pt>
                <c:pt idx="48">
                  <c:v>42753</c:v>
                </c:pt>
                <c:pt idx="49">
                  <c:v>42752</c:v>
                </c:pt>
                <c:pt idx="50">
                  <c:v>42748</c:v>
                </c:pt>
                <c:pt idx="51">
                  <c:v>42747</c:v>
                </c:pt>
                <c:pt idx="52">
                  <c:v>42746</c:v>
                </c:pt>
                <c:pt idx="53">
                  <c:v>42745</c:v>
                </c:pt>
                <c:pt idx="54">
                  <c:v>42744</c:v>
                </c:pt>
                <c:pt idx="55">
                  <c:v>42741</c:v>
                </c:pt>
                <c:pt idx="56">
                  <c:v>42740</c:v>
                </c:pt>
                <c:pt idx="57">
                  <c:v>42739</c:v>
                </c:pt>
                <c:pt idx="58">
                  <c:v>42738</c:v>
                </c:pt>
                <c:pt idx="59">
                  <c:v>42734</c:v>
                </c:pt>
                <c:pt idx="60">
                  <c:v>42733</c:v>
                </c:pt>
                <c:pt idx="61">
                  <c:v>42732</c:v>
                </c:pt>
                <c:pt idx="62">
                  <c:v>42731</c:v>
                </c:pt>
                <c:pt idx="63">
                  <c:v>42727</c:v>
                </c:pt>
                <c:pt idx="64">
                  <c:v>42726</c:v>
                </c:pt>
                <c:pt idx="65">
                  <c:v>42725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164.6</c:v>
                </c:pt>
                <c:pt idx="1">
                  <c:v>165</c:v>
                </c:pt>
                <c:pt idx="2">
                  <c:v>165.29</c:v>
                </c:pt>
                <c:pt idx="3">
                  <c:v>167.03</c:v>
                </c:pt>
                <c:pt idx="4">
                  <c:v>167.7</c:v>
                </c:pt>
                <c:pt idx="5">
                  <c:v>168</c:v>
                </c:pt>
                <c:pt idx="6">
                  <c:v>169.7</c:v>
                </c:pt>
                <c:pt idx="7">
                  <c:v>171.3</c:v>
                </c:pt>
                <c:pt idx="8">
                  <c:v>171.78</c:v>
                </c:pt>
                <c:pt idx="9">
                  <c:v>169.06</c:v>
                </c:pt>
                <c:pt idx="10">
                  <c:v>170.21</c:v>
                </c:pt>
                <c:pt idx="11">
                  <c:v>169.98</c:v>
                </c:pt>
                <c:pt idx="12">
                  <c:v>168.01</c:v>
                </c:pt>
                <c:pt idx="13">
                  <c:v>167.91</c:v>
                </c:pt>
                <c:pt idx="15">
                  <c:v>168.3</c:v>
                </c:pt>
                <c:pt idx="16">
                  <c:v>168.7</c:v>
                </c:pt>
                <c:pt idx="17">
                  <c:v>168.2</c:v>
                </c:pt>
                <c:pt idx="18">
                  <c:v>167.31</c:v>
                </c:pt>
                <c:pt idx="19">
                  <c:v>167.94</c:v>
                </c:pt>
                <c:pt idx="20">
                  <c:v>165.38</c:v>
                </c:pt>
                <c:pt idx="21">
                  <c:v>165.38</c:v>
                </c:pt>
                <c:pt idx="22">
                  <c:v>163.06</c:v>
                </c:pt>
                <c:pt idx="23">
                  <c:v>162.6</c:v>
                </c:pt>
                <c:pt idx="24">
                  <c:v>160.57</c:v>
                </c:pt>
                <c:pt idx="25">
                  <c:v>160.57</c:v>
                </c:pt>
                <c:pt idx="26">
                  <c:v>157.62</c:v>
                </c:pt>
                <c:pt idx="27">
                  <c:v>163.65</c:v>
                </c:pt>
                <c:pt idx="28">
                  <c:v>164.29</c:v>
                </c:pt>
                <c:pt idx="29">
                  <c:v>163.13</c:v>
                </c:pt>
                <c:pt idx="30">
                  <c:v>161.99</c:v>
                </c:pt>
                <c:pt idx="31">
                  <c:v>160.75</c:v>
                </c:pt>
                <c:pt idx="32">
                  <c:v>160.44</c:v>
                </c:pt>
                <c:pt idx="33">
                  <c:v>160.31</c:v>
                </c:pt>
                <c:pt idx="34">
                  <c:v>160.53</c:v>
                </c:pt>
                <c:pt idx="35">
                  <c:v>160.51</c:v>
                </c:pt>
                <c:pt idx="36">
                  <c:v>161.87</c:v>
                </c:pt>
                <c:pt idx="37">
                  <c:v>160.76</c:v>
                </c:pt>
                <c:pt idx="38">
                  <c:v>162.71</c:v>
                </c:pt>
                <c:pt idx="39">
                  <c:v>162.1</c:v>
                </c:pt>
                <c:pt idx="40">
                  <c:v>162.09</c:v>
                </c:pt>
                <c:pt idx="41">
                  <c:v>162.99</c:v>
                </c:pt>
                <c:pt idx="42">
                  <c:v>162.75</c:v>
                </c:pt>
                <c:pt idx="43">
                  <c:v>161.24</c:v>
                </c:pt>
                <c:pt idx="44">
                  <c:v>160.43</c:v>
                </c:pt>
                <c:pt idx="45">
                  <c:v>159.07</c:v>
                </c:pt>
                <c:pt idx="46">
                  <c:v>158.66</c:v>
                </c:pt>
                <c:pt idx="47">
                  <c:v>158.69999999999999</c:v>
                </c:pt>
                <c:pt idx="48">
                  <c:v>157.74</c:v>
                </c:pt>
                <c:pt idx="49">
                  <c:v>160.66</c:v>
                </c:pt>
                <c:pt idx="50">
                  <c:v>161.80000000000001</c:v>
                </c:pt>
                <c:pt idx="51">
                  <c:v>162.36000000000001</c:v>
                </c:pt>
                <c:pt idx="52">
                  <c:v>161.88999999999999</c:v>
                </c:pt>
                <c:pt idx="53">
                  <c:v>161.58000000000001</c:v>
                </c:pt>
                <c:pt idx="54">
                  <c:v>161.94999999999999</c:v>
                </c:pt>
                <c:pt idx="55">
                  <c:v>162.41</c:v>
                </c:pt>
                <c:pt idx="56">
                  <c:v>162.18</c:v>
                </c:pt>
                <c:pt idx="57">
                  <c:v>161.91</c:v>
                </c:pt>
                <c:pt idx="58">
                  <c:v>161.44999999999999</c:v>
                </c:pt>
                <c:pt idx="59">
                  <c:v>160.04</c:v>
                </c:pt>
                <c:pt idx="60">
                  <c:v>161.04</c:v>
                </c:pt>
                <c:pt idx="61">
                  <c:v>161.44</c:v>
                </c:pt>
                <c:pt idx="62">
                  <c:v>162.63999999999999</c:v>
                </c:pt>
                <c:pt idx="63">
                  <c:v>163.03</c:v>
                </c:pt>
                <c:pt idx="64">
                  <c:v>161.58000000000001</c:v>
                </c:pt>
                <c:pt idx="65">
                  <c:v>161.33000000000001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5490216"/>
        <c:axId val="755490608"/>
      </c:lineChart>
      <c:dateAx>
        <c:axId val="755490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0608"/>
        <c:crosses val="autoZero"/>
        <c:auto val="1"/>
        <c:lblOffset val="100"/>
        <c:baseTimeUnit val="days"/>
      </c:dateAx>
      <c:valAx>
        <c:axId val="755490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49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Q9" sqref="Q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0" ht="21.95" customHeight="1" x14ac:dyDescent="0.25">
      <c r="A2" s="52"/>
      <c r="B2" s="51"/>
      <c r="C2" s="52"/>
      <c r="E2" s="23" t="s">
        <v>50</v>
      </c>
      <c r="F2" s="247">
        <v>15.23</v>
      </c>
      <c r="G2" s="247">
        <v>16.349373437499999</v>
      </c>
      <c r="H2" s="335">
        <v>6400</v>
      </c>
      <c r="I2" s="49">
        <v>104635.98999999999</v>
      </c>
      <c r="J2" s="373">
        <v>-7163.9899999999907</v>
      </c>
      <c r="K2" s="359">
        <v>-6.8465830924904422E-2</v>
      </c>
      <c r="L2" s="373">
        <v>7451.5810000016354</v>
      </c>
      <c r="M2">
        <v>4300</v>
      </c>
      <c r="N2" s="370" t="str">
        <f>HYPERLINK("http://finance.yahoo.com/q?s=" &amp; E2, "Link")</f>
        <v>Link</v>
      </c>
      <c r="O2" s="369">
        <v>1.3299999999999999E-2</v>
      </c>
      <c r="P2" s="369">
        <v>3.2500000000000001E-2</v>
      </c>
      <c r="Q2" s="446"/>
      <c r="R2" s="49"/>
      <c r="S2" s="49"/>
    </row>
    <row r="3" spans="1:20" ht="21.95" customHeight="1" x14ac:dyDescent="0.25">
      <c r="A3" s="51"/>
      <c r="B3" s="51"/>
      <c r="C3" s="52"/>
      <c r="E3" s="23" t="s">
        <v>17</v>
      </c>
      <c r="F3" s="247">
        <v>10.75</v>
      </c>
      <c r="G3" s="247">
        <v>20.968925925926005</v>
      </c>
      <c r="H3" s="335">
        <v>2700</v>
      </c>
      <c r="I3" s="49">
        <v>56616.10000000021</v>
      </c>
      <c r="J3" s="373">
        <v>-27591.10000000021</v>
      </c>
      <c r="K3" s="359">
        <v>-0.48733664099081547</v>
      </c>
      <c r="L3" s="373">
        <v>-27591.10000000021</v>
      </c>
      <c r="M3">
        <v>2300</v>
      </c>
      <c r="N3" s="370" t="str">
        <f>HYPERLINK("http://finance.yahoo.com/q?s=" &amp; E3, "Link")</f>
        <v>Link</v>
      </c>
      <c r="O3" s="369">
        <v>0</v>
      </c>
      <c r="P3" s="369">
        <v>-1.9E-3</v>
      </c>
      <c r="Q3" s="49"/>
      <c r="R3" s="49"/>
      <c r="S3" s="49"/>
      <c r="T3" s="49"/>
    </row>
    <row r="4" spans="1:20" ht="21.95" customHeight="1" x14ac:dyDescent="0.25">
      <c r="A4" s="52"/>
      <c r="B4" s="52"/>
      <c r="C4" s="52"/>
      <c r="E4" s="23" t="s">
        <v>199</v>
      </c>
      <c r="F4" s="247">
        <v>29.04</v>
      </c>
      <c r="G4" s="247">
        <v>31.861853333333332</v>
      </c>
      <c r="H4" s="335">
        <v>1500</v>
      </c>
      <c r="I4" s="49">
        <v>47792.78</v>
      </c>
      <c r="J4" s="373">
        <v>-4232.7799999999988</v>
      </c>
      <c r="K4" s="359">
        <v>-8.8565260275715291E-2</v>
      </c>
      <c r="L4" s="373">
        <v>-2484.8100000000049</v>
      </c>
      <c r="M4">
        <v>400</v>
      </c>
      <c r="N4" s="370" t="str">
        <f>HYPERLINK("http://finance.yahoo.com/q?s=" &amp; E4, "Link")</f>
        <v>Link</v>
      </c>
      <c r="O4" s="369">
        <v>1.66E-2</v>
      </c>
      <c r="P4" s="369">
        <v>3.8E-3</v>
      </c>
      <c r="Q4" s="49"/>
      <c r="S4" s="49"/>
    </row>
    <row r="5" spans="1:20" ht="21.95" customHeight="1" x14ac:dyDescent="0.25">
      <c r="A5" s="52"/>
      <c r="B5" s="52"/>
      <c r="C5" s="52"/>
      <c r="E5" s="23" t="s">
        <v>34</v>
      </c>
      <c r="F5" s="247">
        <v>28.69</v>
      </c>
      <c r="G5" s="247">
        <v>25.193000000000001</v>
      </c>
      <c r="H5" s="50">
        <v>1000</v>
      </c>
      <c r="I5" s="49">
        <v>25193</v>
      </c>
      <c r="J5" s="373">
        <v>3497</v>
      </c>
      <c r="K5" s="359">
        <v>0.13880839915849641</v>
      </c>
      <c r="L5" s="49">
        <v>18992.866999999853</v>
      </c>
      <c r="M5" s="30">
        <v>42828</v>
      </c>
      <c r="N5" s="370" t="str">
        <f>HYPERLINK("http://finance.yahoo.com/q?s=" &amp; E5, "Link")</f>
        <v>Link</v>
      </c>
      <c r="O5" s="359">
        <v>0</v>
      </c>
      <c r="P5" s="359">
        <v>-2.3999999999999998E-3</v>
      </c>
      <c r="S5" s="49"/>
    </row>
    <row r="6" spans="1:20" ht="21.95" customHeight="1" x14ac:dyDescent="0.25">
      <c r="A6" s="52"/>
      <c r="B6" s="158"/>
      <c r="C6" s="336"/>
      <c r="E6" s="23" t="s">
        <v>55</v>
      </c>
      <c r="F6" s="247">
        <v>67.099999999999994</v>
      </c>
      <c r="G6" s="247">
        <v>78.683960000000042</v>
      </c>
      <c r="H6" s="335">
        <v>250</v>
      </c>
      <c r="I6" s="49">
        <v>19670.990000000009</v>
      </c>
      <c r="J6" s="373">
        <v>-2895.9900000000052</v>
      </c>
      <c r="K6" s="359">
        <v>-0.14722136506601907</v>
      </c>
      <c r="L6" s="373">
        <v>-2895.9900000000052</v>
      </c>
      <c r="M6">
        <v>250</v>
      </c>
      <c r="N6" s="370" t="str">
        <f>HYPERLINK("http://finance.yahoo.com/q?s=" &amp; E6, "Link")</f>
        <v>Link</v>
      </c>
      <c r="O6" s="369">
        <v>3.0700000000000002E-2</v>
      </c>
      <c r="P6" s="369">
        <v>-5.8999999999999999E-3</v>
      </c>
      <c r="R6" s="49"/>
    </row>
    <row r="7" spans="1:20" ht="21.95" customHeight="1" x14ac:dyDescent="0.25">
      <c r="A7" s="51"/>
      <c r="B7" s="51"/>
      <c r="C7" s="52"/>
      <c r="E7" s="23" t="s">
        <v>347</v>
      </c>
      <c r="F7" s="247">
        <v>18.75</v>
      </c>
      <c r="G7" s="247">
        <v>19.942062500000002</v>
      </c>
      <c r="H7" s="50">
        <v>800</v>
      </c>
      <c r="I7" s="49">
        <v>15953.650000000001</v>
      </c>
      <c r="J7" s="373">
        <v>-953.65000000000146</v>
      </c>
      <c r="K7" s="359">
        <v>-5.9776289438467162E-2</v>
      </c>
      <c r="L7" s="49">
        <v>-608.67000000000098</v>
      </c>
      <c r="M7">
        <v>600</v>
      </c>
      <c r="N7" s="370" t="str">
        <f>HYPERLINK("http://finance.yahoo.com/q?s=" &amp; E7, "Link")</f>
        <v>Link</v>
      </c>
      <c r="O7" s="359">
        <v>0</v>
      </c>
      <c r="P7" s="359">
        <v>1.0200000000000001E-2</v>
      </c>
      <c r="R7" s="49"/>
      <c r="S7" s="49"/>
    </row>
    <row r="8" spans="1:20" ht="21.95" customHeight="1" x14ac:dyDescent="0.25">
      <c r="A8" s="51"/>
      <c r="B8" s="51"/>
      <c r="C8" s="52"/>
      <c r="E8" s="23" t="s">
        <v>218</v>
      </c>
      <c r="F8" s="247">
        <v>70.459999999999994</v>
      </c>
      <c r="G8" s="247">
        <v>71.599450000000019</v>
      </c>
      <c r="H8" s="335">
        <v>200</v>
      </c>
      <c r="I8" s="49">
        <v>14319.890000000003</v>
      </c>
      <c r="J8" s="373">
        <v>-227.89000000000487</v>
      </c>
      <c r="K8" s="359">
        <v>-1.5914228391419552E-2</v>
      </c>
      <c r="L8" s="373">
        <v>448.05999999999585</v>
      </c>
      <c r="M8" s="30">
        <v>42825</v>
      </c>
      <c r="N8" s="370" t="str">
        <f>HYPERLINK("http://finance.yahoo.com/q?s=" &amp; E8, "Link")</f>
        <v>Link</v>
      </c>
      <c r="O8" s="369">
        <v>1.84E-2</v>
      </c>
      <c r="P8" s="369">
        <v>1.15E-2</v>
      </c>
      <c r="Q8" s="151"/>
      <c r="S8" s="49"/>
    </row>
    <row r="9" spans="1:20" ht="21.95" customHeight="1" x14ac:dyDescent="0.25">
      <c r="A9" s="51"/>
      <c r="B9" s="51"/>
      <c r="C9" s="52"/>
      <c r="E9" s="23" t="s">
        <v>9</v>
      </c>
      <c r="F9" s="247">
        <v>1.98</v>
      </c>
      <c r="G9" s="247">
        <v>2.7585874999999995</v>
      </c>
      <c r="H9" s="335">
        <v>4000</v>
      </c>
      <c r="I9" s="49">
        <v>11034.349999999999</v>
      </c>
      <c r="J9" s="373">
        <v>-3114.3499999999985</v>
      </c>
      <c r="K9" s="359">
        <v>-0.28224136446641612</v>
      </c>
      <c r="L9" s="373">
        <v>-2679.4199999999983</v>
      </c>
      <c r="M9" s="30">
        <v>42824</v>
      </c>
      <c r="N9" s="370" t="str">
        <f>HYPERLINK("http://finance.yahoo.com/q?s=" &amp; E9, "Link")</f>
        <v>Link</v>
      </c>
      <c r="O9" s="369">
        <v>0.1991</v>
      </c>
      <c r="P9" s="369">
        <v>-1.9800000000000002E-2</v>
      </c>
      <c r="Q9" s="446"/>
      <c r="S9" s="49"/>
      <c r="T9" s="49"/>
    </row>
    <row r="10" spans="1:20" ht="21.95" customHeight="1" x14ac:dyDescent="0.25">
      <c r="A10" s="51"/>
      <c r="B10" s="52"/>
      <c r="C10" s="52"/>
      <c r="E10" s="23" t="s">
        <v>227</v>
      </c>
      <c r="F10" s="247">
        <v>30.24</v>
      </c>
      <c r="G10" s="247">
        <v>32.826239999999999</v>
      </c>
      <c r="H10" s="335">
        <v>250</v>
      </c>
      <c r="I10" s="49">
        <v>8206.56</v>
      </c>
      <c r="J10" s="373">
        <v>-646.55999999999949</v>
      </c>
      <c r="K10" s="359">
        <v>-7.8785751886295843E-2</v>
      </c>
      <c r="L10" s="373">
        <v>2663.9099999999944</v>
      </c>
      <c r="M10">
        <v>150</v>
      </c>
      <c r="N10" s="370" t="str">
        <f>HYPERLINK("http://finance.yahoo.com/q?s=" &amp; E10, "Link")</f>
        <v>Link</v>
      </c>
      <c r="O10" s="369">
        <v>4.0599999999999997E-2</v>
      </c>
      <c r="P10" s="369">
        <v>3.4200000000000001E-2</v>
      </c>
      <c r="Q10" s="151"/>
      <c r="R10" s="49"/>
    </row>
    <row r="11" spans="1:20" ht="21.95" customHeight="1" x14ac:dyDescent="0.25">
      <c r="A11" s="61"/>
      <c r="B11" s="62"/>
      <c r="C11" s="61"/>
      <c r="E11" s="23" t="s">
        <v>368</v>
      </c>
      <c r="F11" s="247">
        <v>53.6</v>
      </c>
      <c r="G11" s="247">
        <v>57.772307692307692</v>
      </c>
      <c r="H11" s="335">
        <v>130</v>
      </c>
      <c r="I11" s="49">
        <v>7510.4</v>
      </c>
      <c r="J11" s="373">
        <v>-542.39999999999964</v>
      </c>
      <c r="K11" s="359">
        <v>-7.2219855134213862E-2</v>
      </c>
      <c r="L11" s="373">
        <v>-542.39999999999964</v>
      </c>
      <c r="M11">
        <v>30</v>
      </c>
      <c r="N11" s="370" t="str">
        <f>HYPERLINK("http://finance.yahoo.com/q?s=" &amp; E11, "Link")</f>
        <v>Link</v>
      </c>
      <c r="O11" s="369">
        <v>4.4999999999999998E-2</v>
      </c>
      <c r="P11" s="369">
        <v>5.1000000000000004E-3</v>
      </c>
      <c r="R11" s="49"/>
    </row>
    <row r="12" spans="1:20" ht="21.95" customHeight="1" x14ac:dyDescent="0.25">
      <c r="A12" s="51"/>
      <c r="B12" s="51"/>
      <c r="C12" s="52"/>
      <c r="E12" s="23" t="s">
        <v>275</v>
      </c>
      <c r="F12" s="247">
        <v>68.55</v>
      </c>
      <c r="G12" s="247">
        <v>71.680000000000007</v>
      </c>
      <c r="H12" s="50">
        <v>100</v>
      </c>
      <c r="I12" s="49">
        <v>7168.0000000000009</v>
      </c>
      <c r="J12" s="373">
        <v>-313</v>
      </c>
      <c r="K12" s="359">
        <v>-4.3666294642857276E-2</v>
      </c>
      <c r="L12" s="49">
        <v>-154.70000000000073</v>
      </c>
      <c r="M12" s="30">
        <v>42825</v>
      </c>
      <c r="N12" s="370" t="str">
        <f>HYPERLINK("http://finance.yahoo.com/q?s=" &amp; E12, "Link")</f>
        <v>Link</v>
      </c>
      <c r="O12" s="359">
        <v>1.47E-2</v>
      </c>
      <c r="P12" s="359">
        <v>-6.1000000000000004E-3</v>
      </c>
      <c r="Q12" s="151"/>
      <c r="R12" s="49"/>
      <c r="S12" s="49"/>
    </row>
    <row r="13" spans="1:20" ht="21.95" customHeight="1" x14ac:dyDescent="0.25">
      <c r="A13" s="51"/>
      <c r="B13" s="51"/>
      <c r="C13" s="52"/>
      <c r="E13" s="23" t="s">
        <v>285</v>
      </c>
      <c r="F13" s="247">
        <v>78.61</v>
      </c>
      <c r="G13" s="247">
        <v>79.19133333333339</v>
      </c>
      <c r="H13" s="335">
        <v>60</v>
      </c>
      <c r="I13" s="49">
        <v>4751.4800000000032</v>
      </c>
      <c r="J13" s="373">
        <v>-34.880000000002838</v>
      </c>
      <c r="K13" s="359">
        <v>-7.3408706339926468E-3</v>
      </c>
      <c r="L13" s="373">
        <v>-34.880000000002838</v>
      </c>
      <c r="M13">
        <v>60</v>
      </c>
      <c r="N13" s="370" t="str">
        <f>HYPERLINK("http://finance.yahoo.com/q?s=" &amp; E13, "Link")</f>
        <v>Link</v>
      </c>
      <c r="O13" s="369">
        <v>2.5399999999999999E-2</v>
      </c>
      <c r="P13" s="369">
        <v>1.2999999999999999E-3</v>
      </c>
      <c r="R13" s="49"/>
    </row>
    <row r="14" spans="1:20" ht="21.95" customHeight="1" x14ac:dyDescent="0.25">
      <c r="A14" s="51"/>
      <c r="B14" s="51"/>
      <c r="C14" s="52"/>
      <c r="E14" s="23" t="s">
        <v>173</v>
      </c>
      <c r="F14" s="247">
        <v>59.01</v>
      </c>
      <c r="G14" s="247">
        <v>61.913333333333334</v>
      </c>
      <c r="H14" s="335">
        <v>75</v>
      </c>
      <c r="I14" s="49">
        <v>4643.5</v>
      </c>
      <c r="J14" s="373">
        <v>-217.75</v>
      </c>
      <c r="K14" s="359">
        <v>-4.6893507052869647E-2</v>
      </c>
      <c r="L14" s="373">
        <v>-167.80000000000018</v>
      </c>
      <c r="M14">
        <v>75</v>
      </c>
      <c r="N14" s="370" t="str">
        <f>HYPERLINK("http://finance.yahoo.com/q?s=" &amp; E14, "Link")</f>
        <v>Link</v>
      </c>
      <c r="O14" s="369">
        <v>3.2099999999999997E-2</v>
      </c>
      <c r="P14" s="369">
        <v>3.7000000000000002E-3</v>
      </c>
      <c r="Q14" s="151"/>
      <c r="S14" s="49"/>
      <c r="T14" s="49"/>
    </row>
    <row r="15" spans="1:20" ht="21.95" customHeight="1" x14ac:dyDescent="0.25">
      <c r="A15" s="51"/>
      <c r="B15" s="51"/>
      <c r="C15" s="52"/>
      <c r="E15" s="23" t="s">
        <v>175</v>
      </c>
      <c r="F15" s="247">
        <v>55.96</v>
      </c>
      <c r="G15" s="50">
        <v>57.564999999999998</v>
      </c>
      <c r="H15" s="335">
        <v>80</v>
      </c>
      <c r="I15" s="49">
        <v>4605.2</v>
      </c>
      <c r="J15" s="373">
        <v>-128.39999999999964</v>
      </c>
      <c r="K15" s="359">
        <v>-2.788152523234599E-2</v>
      </c>
      <c r="L15" s="373">
        <v>1076.4800000000014</v>
      </c>
      <c r="M15">
        <v>40</v>
      </c>
      <c r="N15" s="370" t="str">
        <f>HYPERLINK("http://finance.yahoo.com/q?s=" &amp; E15, "Link")</f>
        <v>Link</v>
      </c>
      <c r="O15" s="369">
        <v>2.75E-2</v>
      </c>
      <c r="P15" s="369">
        <v>1.03E-2</v>
      </c>
      <c r="Q15" s="151"/>
      <c r="S15" s="49"/>
    </row>
    <row r="16" spans="1:20" ht="21.95" customHeight="1" x14ac:dyDescent="0.25">
      <c r="A16" s="51"/>
      <c r="B16" s="51"/>
      <c r="C16" s="52"/>
      <c r="E16" s="23" t="s">
        <v>230</v>
      </c>
      <c r="F16" s="247">
        <v>29.17</v>
      </c>
      <c r="G16" s="247">
        <v>30.4756</v>
      </c>
      <c r="H16" s="335">
        <v>100</v>
      </c>
      <c r="I16" s="49">
        <v>3047.56</v>
      </c>
      <c r="J16" s="373">
        <v>-130.55999999999995</v>
      </c>
      <c r="K16" s="359">
        <v>-4.2840830041081988E-2</v>
      </c>
      <c r="L16" s="373">
        <v>1321.6999999999985</v>
      </c>
      <c r="M16" s="30">
        <v>42839</v>
      </c>
      <c r="N16" s="370" t="str">
        <f>HYPERLINK("http://finance.yahoo.com/q?s=" &amp; E16, "Link")</f>
        <v>Link</v>
      </c>
      <c r="O16" s="369">
        <v>2.0899999999999998E-2</v>
      </c>
      <c r="P16" s="369">
        <v>1.8499999999999999E-2</v>
      </c>
      <c r="R16" s="49"/>
      <c r="S16" s="49"/>
    </row>
    <row r="17" spans="1:20" ht="21.95" customHeight="1" x14ac:dyDescent="0.25">
      <c r="A17" s="52"/>
      <c r="B17" s="52"/>
      <c r="C17" s="52"/>
      <c r="E17" s="23" t="s">
        <v>10</v>
      </c>
      <c r="F17" s="247">
        <v>32.92</v>
      </c>
      <c r="G17" s="247">
        <v>32.92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1.3899999999999999E-2</v>
      </c>
      <c r="Q17" s="151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206</v>
      </c>
      <c r="F18" s="247">
        <v>143.80000000000001</v>
      </c>
      <c r="G18" s="247">
        <v>143.80000000000001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1.61E-2</v>
      </c>
      <c r="P18" s="369">
        <v>2.07E-2</v>
      </c>
      <c r="Q18" s="151"/>
      <c r="T18" s="49"/>
    </row>
    <row r="19" spans="1:20" ht="21.95" customHeight="1" x14ac:dyDescent="0.25">
      <c r="A19" s="51"/>
      <c r="B19" s="51"/>
      <c r="C19" s="52"/>
      <c r="E19" s="23" t="s">
        <v>255</v>
      </c>
      <c r="F19" s="247">
        <v>63.25</v>
      </c>
      <c r="G19" s="247">
        <v>63.25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2.5000000000000001E-3</v>
      </c>
      <c r="Q19" s="151"/>
      <c r="S19" s="49"/>
      <c r="T19" s="49"/>
    </row>
    <row r="20" spans="1:20" ht="21.95" customHeight="1" x14ac:dyDescent="0.25">
      <c r="A20" s="51"/>
      <c r="B20" s="51"/>
      <c r="C20" s="52"/>
      <c r="E20" s="23" t="s">
        <v>45</v>
      </c>
      <c r="F20" s="247">
        <v>81.89</v>
      </c>
      <c r="G20" s="247">
        <v>81.89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1.95E-2</v>
      </c>
      <c r="P20" s="369">
        <v>9.9000000000000008E-3</v>
      </c>
    </row>
    <row r="21" spans="1:20" ht="21.95" customHeight="1" x14ac:dyDescent="0.25">
      <c r="A21" s="158"/>
      <c r="B21" s="51"/>
      <c r="C21" s="52"/>
      <c r="E21" s="23" t="s">
        <v>33</v>
      </c>
      <c r="F21" s="247">
        <v>220.95</v>
      </c>
      <c r="G21" s="247">
        <v>220.95</v>
      </c>
      <c r="H21" s="50">
        <v>0</v>
      </c>
      <c r="I21" s="49">
        <v>0</v>
      </c>
      <c r="J21" s="373">
        <v>0</v>
      </c>
      <c r="K21" s="359">
        <v>0</v>
      </c>
      <c r="L21" s="49">
        <v>780.73999999999796</v>
      </c>
      <c r="M21">
        <v>0</v>
      </c>
      <c r="N21" s="370" t="str">
        <f>HYPERLINK("http://finance.yahoo.com/q?s=" &amp; E21, "Link")</f>
        <v>Link</v>
      </c>
      <c r="O21" s="359">
        <v>1.8800000000000001E-2</v>
      </c>
      <c r="P21" s="359">
        <v>8.6999999999999994E-3</v>
      </c>
      <c r="Q21" s="49"/>
      <c r="R21" s="49"/>
      <c r="S21" s="49"/>
      <c r="T21" s="49"/>
    </row>
    <row r="22" spans="1:20" ht="21.95" customHeight="1" x14ac:dyDescent="0.25">
      <c r="A22" s="52"/>
      <c r="B22" s="52"/>
      <c r="C22" s="52"/>
      <c r="E22" s="23" t="s">
        <v>229</v>
      </c>
      <c r="F22" s="247">
        <v>78.64</v>
      </c>
      <c r="G22" s="247">
        <v>78.64</v>
      </c>
      <c r="H22" s="50">
        <v>0</v>
      </c>
      <c r="I22" s="49">
        <v>0</v>
      </c>
      <c r="J22" s="373">
        <v>0</v>
      </c>
      <c r="K22" s="359">
        <v>0</v>
      </c>
      <c r="L22" s="49">
        <v>231.53999999999996</v>
      </c>
      <c r="M22">
        <v>0</v>
      </c>
      <c r="N22" s="370" t="str">
        <f>HYPERLINK("http://finance.yahoo.com/q?s=" &amp; E22, "Link")</f>
        <v>Link</v>
      </c>
      <c r="O22" s="359">
        <v>1.6500000000000001E-2</v>
      </c>
      <c r="P22" s="359">
        <v>1.34E-2</v>
      </c>
      <c r="R22" s="49"/>
      <c r="T22" s="49"/>
    </row>
    <row r="23" spans="1:20" ht="21.95" customHeight="1" x14ac:dyDescent="0.25">
      <c r="A23" s="51"/>
      <c r="B23" s="52"/>
      <c r="C23" s="52"/>
      <c r="E23" s="23" t="s">
        <v>62</v>
      </c>
      <c r="F23" s="247">
        <v>274.11</v>
      </c>
      <c r="G23" s="247">
        <v>274.11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-4.1000000000000003E-3</v>
      </c>
      <c r="S23" s="49"/>
    </row>
    <row r="24" spans="1:20" ht="21.95" customHeight="1" x14ac:dyDescent="0.25">
      <c r="A24" s="51"/>
      <c r="B24" s="51"/>
      <c r="C24" s="52"/>
      <c r="E24" s="23" t="s">
        <v>311</v>
      </c>
      <c r="F24" s="247">
        <v>56.2</v>
      </c>
      <c r="G24" s="247">
        <v>56.2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2.7699999999999999E-2</v>
      </c>
      <c r="P24" s="369">
        <v>2.8999999999999998E-3</v>
      </c>
      <c r="Q24" s="446"/>
      <c r="R24" s="49"/>
      <c r="S24" s="49"/>
    </row>
    <row r="25" spans="1:20" ht="21.95" customHeight="1" x14ac:dyDescent="0.25">
      <c r="A25" s="51"/>
      <c r="B25" s="51"/>
      <c r="C25" s="52"/>
      <c r="E25" s="23" t="s">
        <v>52</v>
      </c>
      <c r="F25" s="247">
        <v>82.2</v>
      </c>
      <c r="G25" s="247">
        <v>82.2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2.1999999999999999E-2</v>
      </c>
      <c r="P25" s="369">
        <v>-5.9999999999999995E-4</v>
      </c>
      <c r="Q25" s="49"/>
      <c r="R25" s="49"/>
      <c r="S25" s="49"/>
      <c r="T25" s="49"/>
    </row>
    <row r="26" spans="1:20" ht="21.95" customHeight="1" x14ac:dyDescent="0.25">
      <c r="A26" s="52"/>
      <c r="B26" s="52"/>
      <c r="C26" s="52"/>
      <c r="E26" s="23" t="s">
        <v>330</v>
      </c>
      <c r="F26" s="247">
        <v>37.92</v>
      </c>
      <c r="G26" s="247">
        <v>37.92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3.7000000000000002E-3</v>
      </c>
      <c r="R26" s="49"/>
      <c r="T26" s="49"/>
    </row>
    <row r="27" spans="1:20" ht="21.95" customHeight="1" x14ac:dyDescent="0.25">
      <c r="A27" s="51"/>
      <c r="B27" s="51"/>
      <c r="C27" s="52"/>
      <c r="E27" s="23" t="s">
        <v>8</v>
      </c>
      <c r="F27" s="247">
        <v>73.84</v>
      </c>
      <c r="G27" s="247">
        <v>73.84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1.6500000000000001E-2</v>
      </c>
    </row>
    <row r="28" spans="1:20" ht="21.95" customHeight="1" x14ac:dyDescent="0.25">
      <c r="A28" s="51"/>
      <c r="B28" s="51"/>
      <c r="C28" s="52"/>
      <c r="E28" s="23" t="s">
        <v>32</v>
      </c>
      <c r="F28" s="247">
        <v>46.53</v>
      </c>
      <c r="G28" s="247">
        <v>46.53</v>
      </c>
      <c r="H28" s="50">
        <v>0</v>
      </c>
      <c r="I28" s="49">
        <v>0</v>
      </c>
      <c r="J28" s="373">
        <v>0</v>
      </c>
      <c r="K28" s="359">
        <v>0</v>
      </c>
      <c r="L28" s="49">
        <v>1198.4699999999971</v>
      </c>
      <c r="M28">
        <v>0</v>
      </c>
      <c r="N28" s="370" t="str">
        <f>HYPERLINK("http://finance.yahoo.com/q?s=" &amp; E28, "Link")</f>
        <v>Link</v>
      </c>
      <c r="O28" s="359">
        <v>1.77E-2</v>
      </c>
      <c r="P28" s="359">
        <v>9.2999999999999992E-3</v>
      </c>
    </row>
    <row r="29" spans="1:20" ht="21.95" customHeight="1" x14ac:dyDescent="0.25">
      <c r="A29" s="51"/>
      <c r="B29" s="51"/>
      <c r="C29" s="52"/>
      <c r="E29" s="23" t="s">
        <v>63</v>
      </c>
      <c r="F29" s="247">
        <v>113.05</v>
      </c>
      <c r="G29" s="247">
        <v>113.05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1.3899999999999999E-2</v>
      </c>
      <c r="P29" s="369">
        <v>6.0000000000000001E-3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321</v>
      </c>
      <c r="F30" s="247">
        <v>94.39</v>
      </c>
      <c r="G30" s="247">
        <v>94.39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-1.54E-2</v>
      </c>
      <c r="R30" s="49"/>
      <c r="S30" s="49"/>
    </row>
    <row r="31" spans="1:20" ht="21.95" customHeight="1" x14ac:dyDescent="0.25">
      <c r="A31" s="51"/>
      <c r="B31" s="51"/>
      <c r="C31" s="52"/>
      <c r="E31" s="23" t="s">
        <v>200</v>
      </c>
      <c r="F31" s="247">
        <v>11.65</v>
      </c>
      <c r="G31" s="247">
        <v>11.65</v>
      </c>
      <c r="H31" s="335">
        <v>0</v>
      </c>
      <c r="I31" s="436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5.0999999999999997E-2</v>
      </c>
      <c r="P31" s="369">
        <v>1.66E-2</v>
      </c>
      <c r="Q31" s="151"/>
      <c r="S31" s="49"/>
    </row>
    <row r="32" spans="1:20" ht="21.95" customHeight="1" x14ac:dyDescent="0.25">
      <c r="A32" s="51"/>
      <c r="B32" s="51"/>
      <c r="C32" s="52"/>
      <c r="E32" s="23" t="s">
        <v>276</v>
      </c>
      <c r="F32" s="247">
        <v>32.44</v>
      </c>
      <c r="G32" s="247">
        <v>32.44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1.1599999999999999E-2</v>
      </c>
      <c r="P32" s="369">
        <v>1.6899999999999998E-2</v>
      </c>
    </row>
    <row r="33" spans="1:22" ht="21.95" customHeight="1" x14ac:dyDescent="0.25">
      <c r="A33" s="52"/>
      <c r="B33" s="52"/>
      <c r="C33" s="52"/>
      <c r="E33" s="23" t="s">
        <v>56</v>
      </c>
      <c r="F33" s="247">
        <v>35.56</v>
      </c>
      <c r="G33" s="247">
        <v>35.56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4.4200000000000003E-2</v>
      </c>
      <c r="P33" s="369">
        <v>2.4500000000000001E-2</v>
      </c>
      <c r="R33" s="49"/>
      <c r="S33" s="49"/>
    </row>
    <row r="34" spans="1:22" ht="21.95" customHeight="1" x14ac:dyDescent="0.25">
      <c r="A34" s="51"/>
      <c r="B34" s="52"/>
      <c r="C34" s="52"/>
      <c r="E34" s="23" t="s">
        <v>22</v>
      </c>
      <c r="F34" s="247">
        <v>47.45</v>
      </c>
      <c r="G34" s="247">
        <v>47.45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2.1299999999999999E-2</v>
      </c>
      <c r="P34" s="369">
        <v>3.6299999999999999E-2</v>
      </c>
      <c r="R34" s="49"/>
      <c r="T34" s="49"/>
    </row>
    <row r="35" spans="1:22" ht="21.95" customHeight="1" x14ac:dyDescent="0.25">
      <c r="A35" s="51"/>
      <c r="B35" s="51"/>
      <c r="C35" s="52"/>
      <c r="E35" s="23" t="s">
        <v>27</v>
      </c>
      <c r="F35" s="247">
        <v>35.6</v>
      </c>
      <c r="G35" s="247">
        <v>35.6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2.9399999999999999E-2</v>
      </c>
      <c r="P35" s="369">
        <v>5.8999999999999999E-3</v>
      </c>
      <c r="Q35" s="446"/>
      <c r="R35" s="49"/>
      <c r="S35" s="49"/>
      <c r="V35" s="49"/>
    </row>
    <row r="36" spans="1:22" ht="21.95" customHeight="1" x14ac:dyDescent="0.25">
      <c r="A36" s="158"/>
      <c r="B36" s="51"/>
      <c r="C36" s="52"/>
      <c r="E36" s="23" t="s">
        <v>174</v>
      </c>
      <c r="F36" s="247">
        <v>50.93</v>
      </c>
      <c r="G36" s="247">
        <v>50.93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3.6200000000000003E-2</v>
      </c>
      <c r="P36" s="369">
        <v>1.3100000000000001E-2</v>
      </c>
      <c r="R36" s="49"/>
      <c r="S36" s="49"/>
    </row>
    <row r="37" spans="1:22" ht="21.95" customHeight="1" x14ac:dyDescent="0.25">
      <c r="A37" s="51"/>
      <c r="B37" s="51"/>
      <c r="C37" s="52"/>
      <c r="E37" s="23" t="s">
        <v>279</v>
      </c>
      <c r="F37" s="247">
        <v>125.66</v>
      </c>
      <c r="G37" s="247">
        <v>125.66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2.53E-2</v>
      </c>
      <c r="P37" s="369">
        <v>-1.1000000000000001E-3</v>
      </c>
      <c r="Q37" s="49"/>
      <c r="R37" s="49"/>
      <c r="U37" s="49"/>
    </row>
    <row r="38" spans="1:22" ht="21.95" customHeight="1" x14ac:dyDescent="0.25">
      <c r="A38" s="51"/>
      <c r="B38" s="51"/>
      <c r="C38" s="52"/>
      <c r="E38" s="23" t="s">
        <v>15</v>
      </c>
      <c r="F38" s="247">
        <v>23.05</v>
      </c>
      <c r="G38" s="247">
        <v>23.05</v>
      </c>
      <c r="H38" s="50">
        <v>0</v>
      </c>
      <c r="I38" s="49">
        <v>0</v>
      </c>
      <c r="J38" s="373">
        <v>0</v>
      </c>
      <c r="K38" s="359">
        <v>0</v>
      </c>
      <c r="L38" s="49">
        <v>155.90000000000146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-2.0400000000000001E-2</v>
      </c>
    </row>
    <row r="39" spans="1:22" ht="21.95" customHeight="1" x14ac:dyDescent="0.25">
      <c r="A39" s="61"/>
      <c r="B39" s="62"/>
      <c r="C39" s="61"/>
      <c r="E39" s="23" t="s">
        <v>24</v>
      </c>
      <c r="F39" s="247">
        <v>38.35</v>
      </c>
      <c r="G39" s="247">
        <v>38.35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1.46E-2</v>
      </c>
      <c r="Q39" s="151"/>
      <c r="R39" s="49"/>
      <c r="S39" s="49"/>
      <c r="T39" s="49"/>
    </row>
    <row r="40" spans="1:22" ht="21.95" customHeight="1" x14ac:dyDescent="0.25">
      <c r="A40" s="52"/>
      <c r="B40" s="52"/>
      <c r="C40" s="52"/>
      <c r="E40" s="23" t="s">
        <v>36</v>
      </c>
      <c r="F40" s="247">
        <v>54.19</v>
      </c>
      <c r="G40" s="247">
        <v>54.19</v>
      </c>
      <c r="H40" s="50">
        <v>0</v>
      </c>
      <c r="I40" s="49">
        <v>0</v>
      </c>
      <c r="J40" s="373">
        <v>0</v>
      </c>
      <c r="K40" s="359">
        <v>0</v>
      </c>
      <c r="L40" s="49">
        <v>117.73999999999978</v>
      </c>
      <c r="M40">
        <v>0</v>
      </c>
      <c r="N40" s="370" t="str">
        <f>HYPERLINK("http://finance.yahoo.com/q?s=" &amp; E40, "Link")</f>
        <v>Link</v>
      </c>
      <c r="O40" s="359">
        <v>7.6E-3</v>
      </c>
      <c r="P40" s="359">
        <v>2.4799999999999999E-2</v>
      </c>
      <c r="Q40" s="49"/>
      <c r="R40" s="49"/>
      <c r="T40" s="49"/>
      <c r="V40" s="49"/>
    </row>
    <row r="41" spans="1:22" ht="21.95" customHeight="1" x14ac:dyDescent="0.25">
      <c r="A41" s="51"/>
      <c r="B41" s="51"/>
      <c r="C41" s="52"/>
      <c r="E41" s="23" t="s">
        <v>207</v>
      </c>
      <c r="F41" s="247">
        <v>41.72</v>
      </c>
      <c r="G41" s="247">
        <v>41.72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2.0000000000000001E-4</v>
      </c>
      <c r="Q41" s="151"/>
    </row>
    <row r="42" spans="1:22" ht="21.95" customHeight="1" x14ac:dyDescent="0.25">
      <c r="A42" s="51"/>
      <c r="B42" s="51"/>
      <c r="C42" s="52"/>
      <c r="E42" s="23" t="s">
        <v>277</v>
      </c>
      <c r="F42" s="247">
        <v>51.3</v>
      </c>
      <c r="G42" s="247">
        <v>51.3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5.4999999999999997E-3</v>
      </c>
    </row>
    <row r="43" spans="1:22" ht="21.95" customHeight="1" x14ac:dyDescent="0.25">
      <c r="A43" s="51"/>
      <c r="B43" s="52"/>
      <c r="C43" s="52"/>
      <c r="E43" s="23" t="s">
        <v>198</v>
      </c>
      <c r="F43" s="247">
        <v>56.62</v>
      </c>
      <c r="G43" s="247">
        <v>56.62</v>
      </c>
      <c r="H43" s="335">
        <v>0</v>
      </c>
      <c r="I43" s="49">
        <v>0</v>
      </c>
      <c r="J43" s="373">
        <v>0</v>
      </c>
      <c r="K43" s="359">
        <v>0</v>
      </c>
      <c r="L43" s="373">
        <v>471.8799999999992</v>
      </c>
      <c r="M43">
        <v>0</v>
      </c>
      <c r="N43" s="370" t="str">
        <f>HYPERLINK("http://finance.yahoo.com/q?s=" &amp; E43, "Link")</f>
        <v>Link</v>
      </c>
      <c r="O43" s="369">
        <v>1.34E-2</v>
      </c>
      <c r="P43" s="369">
        <v>1.23E-2</v>
      </c>
      <c r="Q43" s="151"/>
      <c r="S43" s="49"/>
    </row>
    <row r="44" spans="1:22" ht="21.95" customHeight="1" x14ac:dyDescent="0.25">
      <c r="A44" s="52"/>
      <c r="B44" s="52"/>
      <c r="C44" s="52"/>
      <c r="E44" s="23" t="s">
        <v>47</v>
      </c>
      <c r="F44" s="247">
        <v>113.32</v>
      </c>
      <c r="G44" s="247">
        <v>113.32</v>
      </c>
      <c r="H44" s="50">
        <v>0</v>
      </c>
      <c r="I44" s="49">
        <v>0</v>
      </c>
      <c r="J44" s="373">
        <v>0</v>
      </c>
      <c r="K44" s="359">
        <v>0</v>
      </c>
      <c r="L44" s="49">
        <v>-168.6200000000008</v>
      </c>
      <c r="M44">
        <v>0</v>
      </c>
      <c r="N44" s="370" t="str">
        <f>HYPERLINK("http://finance.yahoo.com/q?s=" &amp; E44, "Link")</f>
        <v>Link</v>
      </c>
      <c r="O44" s="359">
        <v>2.18E-2</v>
      </c>
      <c r="P44" s="359">
        <v>1.9699999999999999E-2</v>
      </c>
      <c r="T44" s="49"/>
    </row>
    <row r="45" spans="1:22" ht="21.95" customHeight="1" x14ac:dyDescent="0.25">
      <c r="A45" s="51"/>
      <c r="B45" s="51"/>
      <c r="C45" s="52"/>
      <c r="E45" s="23" t="s">
        <v>176</v>
      </c>
      <c r="F45" s="247">
        <v>47.7</v>
      </c>
      <c r="G45" s="247">
        <v>47.7</v>
      </c>
      <c r="H45" s="50">
        <v>0</v>
      </c>
      <c r="I45" s="49">
        <v>0</v>
      </c>
      <c r="J45" s="373">
        <v>0</v>
      </c>
      <c r="K45" s="359">
        <v>0</v>
      </c>
      <c r="L45" s="49">
        <v>75.019999999999982</v>
      </c>
      <c r="M45">
        <v>0</v>
      </c>
      <c r="N45" s="370" t="str">
        <f>HYPERLINK("http://finance.yahoo.com/q?s=" &amp; E45, "Link")</f>
        <v>Link</v>
      </c>
      <c r="O45" s="359">
        <v>1.5699999999999999E-2</v>
      </c>
      <c r="P45" s="359">
        <v>-2.0000000000000001E-4</v>
      </c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23</v>
      </c>
      <c r="F46" s="247">
        <v>31.85</v>
      </c>
      <c r="G46" s="247">
        <v>31.85</v>
      </c>
      <c r="H46" s="335">
        <v>0</v>
      </c>
      <c r="I46" s="49">
        <v>0</v>
      </c>
      <c r="J46" s="373">
        <v>0</v>
      </c>
      <c r="K46" s="359">
        <v>0</v>
      </c>
      <c r="L46" s="373">
        <v>171.89999999999964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5.2900000000000003E-2</v>
      </c>
      <c r="S46" s="49"/>
    </row>
    <row r="47" spans="1:22" ht="21.95" customHeight="1" x14ac:dyDescent="0.25">
      <c r="A47" s="51"/>
      <c r="B47" s="51"/>
      <c r="C47" s="52"/>
      <c r="E47" s="23" t="s">
        <v>177</v>
      </c>
      <c r="F47" s="247">
        <v>235.32</v>
      </c>
      <c r="G47" s="247">
        <v>235.32</v>
      </c>
      <c r="H47" s="50">
        <v>0</v>
      </c>
      <c r="I47" s="49">
        <v>0</v>
      </c>
      <c r="J47" s="373">
        <v>0</v>
      </c>
      <c r="K47" s="359">
        <v>0</v>
      </c>
      <c r="L47" s="49">
        <v>160.82999999999993</v>
      </c>
      <c r="M47">
        <v>0</v>
      </c>
      <c r="N47" s="370" t="str">
        <f>HYPERLINK("http://finance.yahoo.com/q?s=" &amp; E47, "Link")</f>
        <v>Link</v>
      </c>
      <c r="O47" s="359">
        <v>0</v>
      </c>
      <c r="P47" s="359">
        <v>7.3000000000000001E-3</v>
      </c>
    </row>
    <row r="48" spans="1:22" ht="21.95" customHeight="1" x14ac:dyDescent="0.25">
      <c r="A48" s="51"/>
      <c r="B48" s="51"/>
      <c r="C48" s="52"/>
      <c r="E48" s="23" t="s">
        <v>172</v>
      </c>
      <c r="F48" s="247">
        <v>97.93</v>
      </c>
      <c r="G48" s="247">
        <v>97.93</v>
      </c>
      <c r="H48" s="335">
        <v>0</v>
      </c>
      <c r="I48" s="49">
        <v>0</v>
      </c>
      <c r="J48" s="373">
        <v>0</v>
      </c>
      <c r="K48" s="359">
        <v>0</v>
      </c>
      <c r="L48" s="373">
        <v>1368.9000000000015</v>
      </c>
      <c r="M48">
        <v>0</v>
      </c>
      <c r="N48" s="370" t="str">
        <f>HYPERLINK("http://finance.yahoo.com/q?s=" &amp; E48, "Link")</f>
        <v>Link</v>
      </c>
      <c r="O48" s="369">
        <v>1.1599999999999999E-2</v>
      </c>
      <c r="P48" s="369">
        <v>7.6E-3</v>
      </c>
      <c r="Q48" s="49"/>
      <c r="R48" s="49"/>
      <c r="S48" s="49"/>
      <c r="T48" s="357"/>
      <c r="U48" s="357"/>
    </row>
    <row r="49" spans="1:21" ht="21.95" customHeight="1" x14ac:dyDescent="0.25">
      <c r="A49" s="51"/>
      <c r="B49" s="51"/>
      <c r="C49" s="52"/>
      <c r="E49" s="23" t="s">
        <v>351</v>
      </c>
      <c r="F49" s="247">
        <v>32.96</v>
      </c>
      <c r="G49" s="247">
        <v>32.96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4.1700000000000001E-2</v>
      </c>
      <c r="P49" s="369">
        <v>-2.0999999999999999E-3</v>
      </c>
      <c r="Q49" s="151"/>
      <c r="R49" s="49"/>
      <c r="S49" s="49"/>
    </row>
    <row r="50" spans="1:21" ht="21.95" customHeight="1" x14ac:dyDescent="0.25">
      <c r="A50" s="51"/>
      <c r="B50" s="51"/>
      <c r="C50" s="52"/>
      <c r="E50" s="23" t="s">
        <v>39</v>
      </c>
      <c r="F50" s="247">
        <v>43.7</v>
      </c>
      <c r="G50" s="247">
        <v>43.7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2.41E-2</v>
      </c>
      <c r="P50" s="369">
        <v>1.8599999999999998E-2</v>
      </c>
      <c r="Q50" s="446"/>
      <c r="R50" s="49"/>
      <c r="S50" s="49"/>
      <c r="T50" s="49"/>
    </row>
    <row r="51" spans="1:21" ht="21.95" customHeight="1" x14ac:dyDescent="0.25">
      <c r="A51" s="51"/>
      <c r="B51" s="51"/>
      <c r="C51" s="51"/>
      <c r="E51" s="23" t="s">
        <v>0</v>
      </c>
      <c r="F51" s="247">
        <v>154.63999999999999</v>
      </c>
      <c r="G51" s="247">
        <v>154.63999999999999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2.9999999999999997E-4</v>
      </c>
    </row>
    <row r="52" spans="1:21" ht="21.95" customHeight="1" x14ac:dyDescent="0.25">
      <c r="A52" s="51"/>
      <c r="B52" s="51"/>
      <c r="C52" s="52"/>
      <c r="E52" s="23" t="s">
        <v>13</v>
      </c>
      <c r="F52" s="247">
        <v>70.739999999999995</v>
      </c>
      <c r="G52" s="247">
        <v>70.739999999999995</v>
      </c>
      <c r="H52" s="50">
        <v>0</v>
      </c>
      <c r="I52" s="49">
        <v>0</v>
      </c>
      <c r="J52" s="373">
        <v>0</v>
      </c>
      <c r="K52" s="359">
        <v>0</v>
      </c>
      <c r="L52" s="49">
        <v>1461.5600000000013</v>
      </c>
      <c r="M52">
        <v>0</v>
      </c>
      <c r="N52" s="370" t="str">
        <f>HYPERLINK("http://finance.yahoo.com/q?s=" &amp; E52, "Link")</f>
        <v>Link</v>
      </c>
      <c r="O52" s="359">
        <v>0</v>
      </c>
      <c r="P52" s="359">
        <v>3.4700000000000002E-2</v>
      </c>
      <c r="Q52" s="446"/>
      <c r="R52" s="49"/>
      <c r="S52" s="49"/>
      <c r="U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165.35</v>
      </c>
      <c r="G53" s="247">
        <v>165.35</v>
      </c>
      <c r="H53" s="50">
        <v>0</v>
      </c>
      <c r="I53" s="49">
        <v>0</v>
      </c>
      <c r="J53" s="373">
        <v>0</v>
      </c>
      <c r="K53" s="359">
        <v>0</v>
      </c>
      <c r="L53" s="49">
        <v>176.70000000000073</v>
      </c>
      <c r="M53">
        <v>0</v>
      </c>
      <c r="N53" s="370" t="str">
        <f>HYPERLINK("http://finance.yahoo.com/q?s=" &amp; E53, "Link")</f>
        <v>Link</v>
      </c>
      <c r="O53" s="359">
        <v>1.4999999999999999E-2</v>
      </c>
      <c r="P53" s="359">
        <v>4.5999999999999999E-3</v>
      </c>
      <c r="Q53" s="151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42</v>
      </c>
      <c r="F54" s="247">
        <v>105.5</v>
      </c>
      <c r="G54" s="247">
        <v>105.5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1.4200000000000001E-2</v>
      </c>
      <c r="R54" s="49"/>
      <c r="S54" s="49"/>
      <c r="T54" s="49"/>
    </row>
    <row r="55" spans="1:21" ht="21.95" customHeight="1" x14ac:dyDescent="0.25">
      <c r="A55" s="52"/>
      <c r="B55" s="52"/>
      <c r="C55" s="52"/>
      <c r="E55" s="23" t="s">
        <v>54</v>
      </c>
      <c r="F55" s="247">
        <v>112.74</v>
      </c>
      <c r="G55" s="247">
        <v>112.74</v>
      </c>
      <c r="H55" s="50">
        <v>0</v>
      </c>
      <c r="I55" s="49">
        <v>0</v>
      </c>
      <c r="J55" s="373">
        <v>0</v>
      </c>
      <c r="K55" s="359">
        <v>0</v>
      </c>
      <c r="L55" s="49">
        <v>114.84999999999991</v>
      </c>
      <c r="M55">
        <v>0</v>
      </c>
      <c r="N55" s="370" t="str">
        <f>HYPERLINK("http://finance.yahoo.com/q?s=" &amp; E55, "Link")</f>
        <v>Link</v>
      </c>
      <c r="O55" s="359">
        <v>2.3599999999999999E-2</v>
      </c>
      <c r="P55" s="359">
        <v>8.0999999999999996E-3</v>
      </c>
      <c r="Q55" s="49"/>
      <c r="R55" s="49"/>
      <c r="T55" s="49"/>
    </row>
    <row r="56" spans="1:21" ht="21.95" customHeight="1" x14ac:dyDescent="0.25">
      <c r="A56" s="51"/>
      <c r="B56" s="51"/>
      <c r="C56" s="52"/>
      <c r="E56" s="23" t="s">
        <v>228</v>
      </c>
      <c r="F56" s="247">
        <v>51.64</v>
      </c>
      <c r="G56" s="247">
        <v>51.64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1E-3</v>
      </c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53</v>
      </c>
      <c r="F57" s="247">
        <v>67.64</v>
      </c>
      <c r="G57" s="247">
        <v>67.64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7.4999999999999997E-3</v>
      </c>
      <c r="P57" s="369">
        <v>7.4000000000000003E-3</v>
      </c>
      <c r="Q57" s="151"/>
      <c r="S57" s="49"/>
    </row>
    <row r="58" spans="1:21" ht="21.95" customHeight="1" x14ac:dyDescent="0.25">
      <c r="A58" s="51"/>
      <c r="B58" s="51"/>
      <c r="C58" s="51"/>
      <c r="E58" s="23"/>
      <c r="H58" s="335"/>
      <c r="J58" s="373"/>
      <c r="K58" s="359"/>
      <c r="L58" s="373"/>
      <c r="N58" s="370"/>
      <c r="O58" s="369"/>
      <c r="P58" s="369"/>
      <c r="S58" s="49"/>
    </row>
    <row r="59" spans="1:21" ht="21.95" customHeight="1" x14ac:dyDescent="0.25">
      <c r="A59" s="52"/>
      <c r="B59" s="158"/>
      <c r="C59" s="336"/>
      <c r="E59" s="23"/>
      <c r="H59" s="335"/>
      <c r="J59" s="373"/>
      <c r="K59" s="359"/>
      <c r="L59" s="373"/>
      <c r="N59" s="370"/>
      <c r="O59" s="369"/>
      <c r="P59" s="369"/>
      <c r="Q59" s="151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38" priority="13">
      <formula>$H2=0</formula>
    </cfRule>
  </conditionalFormatting>
  <conditionalFormatting sqref="J2:K200">
    <cfRule type="expression" dxfId="1237" priority="14">
      <formula>$J2=0</formula>
    </cfRule>
  </conditionalFormatting>
  <conditionalFormatting sqref="L1:L1048576">
    <cfRule type="expression" dxfId="1236" priority="12">
      <formula>$L2=0</formula>
    </cfRule>
  </conditionalFormatting>
  <conditionalFormatting sqref="M1">
    <cfRule type="expression" dxfId="1235" priority="8">
      <formula>$L2=0</formula>
    </cfRule>
  </conditionalFormatting>
  <conditionalFormatting sqref="J2:K58">
    <cfRule type="expression" dxfId="1234" priority="56">
      <formula>$J2&gt;0</formula>
    </cfRule>
  </conditionalFormatting>
  <conditionalFormatting sqref="L2:L58">
    <cfRule type="expression" dxfId="1233" priority="10">
      <formula>$L2&lt;0</formula>
    </cfRule>
    <cfRule type="expression" dxfId="1232" priority="11">
      <formula>$L2&gt;0</formula>
    </cfRule>
  </conditionalFormatting>
  <conditionalFormatting sqref="J2:K458">
    <cfRule type="expression" dxfId="1231" priority="55">
      <formula>$J2&lt;0</formula>
    </cfRule>
  </conditionalFormatting>
  <conditionalFormatting sqref="P1:P1048576">
    <cfRule type="expression" dxfId="12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8" location="SIG!A1" display="SIG"/>
    <hyperlink ref="E18" location="AAPL!A1" display="AAPL"/>
    <hyperlink ref="E22" location="AXP!A1" display="AXP"/>
    <hyperlink ref="E12" location="DG!A1" display="DG"/>
    <hyperlink ref="E46" location="PINC!A1" display="PINC"/>
    <hyperlink ref="E32" location="FOXA!A1" display="FOXA"/>
    <hyperlink ref="E7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3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6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9" location="FTR!A1" display="FTR"/>
    <hyperlink ref="E6" location="GILD!A1" display="GILD"/>
    <hyperlink ref="E57" location="WWD!A1" display="WWD"/>
    <hyperlink ref="E14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47" activePane="bottomLeft" state="frozen"/>
      <selection activeCell="E5" sqref="E5"/>
      <selection pane="bottomLeft" activeCell="Q153" sqref="Q153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7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7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7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7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8" t="s">
        <v>417</v>
      </c>
      <c r="B148" s="699">
        <v>42767</v>
      </c>
      <c r="C148" s="700">
        <v>35</v>
      </c>
      <c r="D148" s="701">
        <v>69.58</v>
      </c>
      <c r="E148" s="701">
        <v>0</v>
      </c>
      <c r="F148" s="701">
        <f>C148*D148+E148</f>
        <v>2435.2999999999997</v>
      </c>
      <c r="G148" s="699">
        <v>42803</v>
      </c>
      <c r="H148" s="702">
        <v>35</v>
      </c>
      <c r="I148" s="701">
        <v>87.78</v>
      </c>
      <c r="J148" s="701">
        <v>7.0000000000000007E-2</v>
      </c>
      <c r="K148" s="701">
        <f>I148*H148-J148</f>
        <v>3072.23</v>
      </c>
      <c r="L148" s="699"/>
      <c r="M148" s="700"/>
      <c r="N148" s="703"/>
      <c r="O148" s="704"/>
    </row>
    <row r="149" spans="1:17" ht="18" customHeight="1" x14ac:dyDescent="0.25">
      <c r="A149" s="705"/>
      <c r="B149" s="700"/>
      <c r="C149" s="705">
        <f>SUM(C148:C148)</f>
        <v>35</v>
      </c>
      <c r="D149" s="706"/>
      <c r="E149" s="706"/>
      <c r="F149" s="706">
        <f>SUM(F148:F148)</f>
        <v>2435.2999999999997</v>
      </c>
      <c r="G149" s="705"/>
      <c r="H149" s="705">
        <f>SUM(H148:H148)</f>
        <v>35</v>
      </c>
      <c r="I149" s="706"/>
      <c r="J149" s="706"/>
      <c r="K149" s="706">
        <f>SUM(K148:K148)</f>
        <v>3072.23</v>
      </c>
      <c r="L149" s="705"/>
      <c r="M149" s="706">
        <f>SUM(M148:M148)</f>
        <v>0</v>
      </c>
      <c r="N149" s="696">
        <f>K149-F149</f>
        <v>636.93000000000029</v>
      </c>
      <c r="O149" s="697">
        <f>(N149+M149)/F149</f>
        <v>0.26154067260707115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7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7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810.01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1009.9100000000002</v>
      </c>
    </row>
    <row r="248" spans="1:20" ht="18" customHeight="1" x14ac:dyDescent="0.25">
      <c r="M248" s="26" t="s">
        <v>130</v>
      </c>
      <c r="N248" s="144">
        <f>SUM(ACTIVE!L:L)</f>
        <v>16632.918000001304</v>
      </c>
    </row>
    <row r="250" spans="1:20" ht="18" customHeight="1" x14ac:dyDescent="0.25">
      <c r="M250" s="26" t="s">
        <v>144</v>
      </c>
      <c r="N250" s="144">
        <f>SUM(N245:N248)</f>
        <v>15160.308000001371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15160.280000000028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-1.9999986579932738E-3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/>
      <c r="T273" s="424"/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1009.9100000000002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29" priority="5">
      <formula>#REF!&gt;0</formula>
    </cfRule>
    <cfRule type="expression" dxfId="12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8"/>
  <sheetViews>
    <sheetView zoomScaleNormal="100" workbookViewId="0">
      <pane ySplit="1" topLeftCell="A368" activePane="bottomLeft" state="frozen"/>
      <selection pane="bottomLeft" activeCell="R378" sqref="R378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15160.280000000028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5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</sheetData>
  <conditionalFormatting sqref="D3:D388">
    <cfRule type="colorScale" priority="3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8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8">
    <cfRule type="colorScale" priority="2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8">
    <cfRule type="colorScale" priority="3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9:L1048576">
    <cfRule type="colorScale" priority="5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42821</v>
      </c>
      <c r="X2" s="10">
        <v>272.55</v>
      </c>
      <c r="Y2" s="10">
        <v>276.70999999999998</v>
      </c>
      <c r="Z2" s="10">
        <v>272.33999999999997</v>
      </c>
      <c r="AA2" s="10">
        <v>275.23</v>
      </c>
      <c r="AB2" s="94">
        <v>1132900</v>
      </c>
      <c r="AC2" s="10">
        <v>275.23</v>
      </c>
      <c r="AD2" s="2">
        <f>Y2-Z2</f>
        <v>4.3700000000000045</v>
      </c>
      <c r="AE2" s="137">
        <f>AC2/AC3-1</f>
        <v>1.4918855978458545E-3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274.11</v>
      </c>
      <c r="W3" s="132">
        <v>42818</v>
      </c>
      <c r="X3" s="10">
        <v>277.08</v>
      </c>
      <c r="Y3" s="10">
        <v>278.10000000000002</v>
      </c>
      <c r="Z3" s="10">
        <v>272.87</v>
      </c>
      <c r="AA3" s="10">
        <v>274.82</v>
      </c>
      <c r="AB3" s="94">
        <v>1361800</v>
      </c>
      <c r="AC3" s="10">
        <v>274.82</v>
      </c>
      <c r="AD3" s="2">
        <f t="shared" ref="AD3:AD66" si="0">Y3-Z3</f>
        <v>5.2300000000000182</v>
      </c>
      <c r="AE3" s="137">
        <f t="shared" ref="AE3:AE66" si="1">AC3/AC4-1</f>
        <v>-2.1422606296068736E-3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274.11</v>
      </c>
      <c r="R4" s="517">
        <v>-4.1000000000000003E-3</v>
      </c>
      <c r="T4" s="1"/>
      <c r="W4" s="132">
        <v>42817</v>
      </c>
      <c r="X4" s="10">
        <v>277.02999999999997</v>
      </c>
      <c r="Y4" s="10">
        <v>279.39</v>
      </c>
      <c r="Z4" s="10">
        <v>274.69</v>
      </c>
      <c r="AA4" s="10">
        <v>275.41000000000003</v>
      </c>
      <c r="AB4" s="94">
        <v>1593400</v>
      </c>
      <c r="AC4" s="10">
        <v>275.41000000000003</v>
      </c>
      <c r="AD4" s="2">
        <f t="shared" si="0"/>
        <v>4.6999999999999886</v>
      </c>
      <c r="AE4" s="137">
        <f t="shared" si="1"/>
        <v>-8.853060783819644E-3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42816</v>
      </c>
      <c r="X5" s="10">
        <v>276.43</v>
      </c>
      <c r="Y5" s="10">
        <v>278.54000000000002</v>
      </c>
      <c r="Z5" s="10">
        <v>274.93</v>
      </c>
      <c r="AA5" s="10">
        <v>277.87</v>
      </c>
      <c r="AB5" s="94">
        <v>1316900</v>
      </c>
      <c r="AC5" s="10">
        <v>277.87</v>
      </c>
      <c r="AD5" s="2">
        <f t="shared" si="0"/>
        <v>3.6100000000000136</v>
      </c>
      <c r="AE5" s="137">
        <f t="shared" si="1"/>
        <v>7.5419703397512361E-3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42815</v>
      </c>
      <c r="X6" s="10">
        <v>276.39999999999998</v>
      </c>
      <c r="Y6" s="10">
        <v>284.70999999999998</v>
      </c>
      <c r="Z6" s="10">
        <v>274.54000000000002</v>
      </c>
      <c r="AA6" s="10">
        <v>275.79000000000002</v>
      </c>
      <c r="AB6" s="94">
        <v>3823800</v>
      </c>
      <c r="AC6" s="10">
        <v>275.79000000000002</v>
      </c>
      <c r="AD6" s="2">
        <f t="shared" si="0"/>
        <v>10.169999999999959</v>
      </c>
      <c r="AE6" s="137">
        <f t="shared" si="1"/>
        <v>3.6026200873362502E-3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42814</v>
      </c>
      <c r="X7" s="10">
        <v>276.86</v>
      </c>
      <c r="Y7" s="10">
        <v>278.61</v>
      </c>
      <c r="Z7" s="10">
        <v>272.97000000000003</v>
      </c>
      <c r="AA7" s="10">
        <v>274.8</v>
      </c>
      <c r="AB7" s="94">
        <v>1635800</v>
      </c>
      <c r="AC7" s="10">
        <v>274.8</v>
      </c>
      <c r="AD7" s="2">
        <f t="shared" si="0"/>
        <v>5.6399999999999864</v>
      </c>
      <c r="AE7" s="137">
        <f t="shared" si="1"/>
        <v>-4.6723894382265652E-3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42811</v>
      </c>
      <c r="X8" s="10">
        <v>276.07</v>
      </c>
      <c r="Y8" s="10">
        <v>280.61</v>
      </c>
      <c r="Z8" s="10">
        <v>274.61</v>
      </c>
      <c r="AA8" s="10">
        <v>276.08999999999997</v>
      </c>
      <c r="AB8" s="94">
        <v>3119500</v>
      </c>
      <c r="AC8" s="10">
        <v>276.08999999999997</v>
      </c>
      <c r="AD8" s="2">
        <f t="shared" si="0"/>
        <v>6</v>
      </c>
      <c r="AE8" s="137">
        <f t="shared" si="1"/>
        <v>-1.028821336392316E-2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42810</v>
      </c>
      <c r="X9" s="10">
        <v>285.01</v>
      </c>
      <c r="Y9" s="10">
        <v>285.43</v>
      </c>
      <c r="Z9" s="10">
        <v>275.7</v>
      </c>
      <c r="AA9" s="10">
        <v>278.95999999999998</v>
      </c>
      <c r="AB9" s="94">
        <v>3846000</v>
      </c>
      <c r="AC9" s="10">
        <v>278.95999999999998</v>
      </c>
      <c r="AD9" s="2">
        <f t="shared" si="0"/>
        <v>9.7300000000000182</v>
      </c>
      <c r="AE9" s="137">
        <f t="shared" si="1"/>
        <v>-4.6746856205576837E-2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42809</v>
      </c>
      <c r="X10" s="10">
        <v>293.14</v>
      </c>
      <c r="Y10" s="10">
        <v>294.56</v>
      </c>
      <c r="Z10" s="10">
        <v>289.39</v>
      </c>
      <c r="AA10" s="10">
        <v>292.64</v>
      </c>
      <c r="AB10" s="94">
        <v>1370200</v>
      </c>
      <c r="AC10" s="10">
        <v>292.64</v>
      </c>
      <c r="AD10" s="2">
        <f t="shared" si="0"/>
        <v>5.1700000000000159</v>
      </c>
      <c r="AE10" s="137">
        <f t="shared" si="1"/>
        <v>5.812561972167174E-4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292.27</v>
      </c>
      <c r="Y11" s="10">
        <v>293.39</v>
      </c>
      <c r="Z11" s="10">
        <v>290.18</v>
      </c>
      <c r="AA11" s="10">
        <v>292.47000000000003</v>
      </c>
      <c r="AB11" s="94">
        <v>797700</v>
      </c>
      <c r="AC11" s="10">
        <v>292.47000000000003</v>
      </c>
      <c r="AD11" s="2">
        <f t="shared" si="0"/>
        <v>3.2099999999999795</v>
      </c>
      <c r="AE11" s="137">
        <f t="shared" si="1"/>
        <v>-1.6385048643111633E-3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42807</v>
      </c>
      <c r="X12" s="10">
        <v>291.55</v>
      </c>
      <c r="Y12" s="10">
        <v>293.85000000000002</v>
      </c>
      <c r="Z12" s="10">
        <v>290.14999999999998</v>
      </c>
      <c r="AA12" s="10">
        <v>292.95</v>
      </c>
      <c r="AB12" s="94">
        <v>1291500</v>
      </c>
      <c r="AC12" s="10">
        <v>292.95</v>
      </c>
      <c r="AD12" s="2">
        <f t="shared" si="0"/>
        <v>3.7000000000000455</v>
      </c>
      <c r="AE12" s="137">
        <f t="shared" si="1"/>
        <v>2.4295099917874818E-3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42804</v>
      </c>
      <c r="X13" s="10">
        <v>293.31</v>
      </c>
      <c r="Y13" s="10">
        <v>293.89999999999998</v>
      </c>
      <c r="Z13" s="10">
        <v>289.45</v>
      </c>
      <c r="AA13" s="10">
        <v>292.24</v>
      </c>
      <c r="AB13" s="94">
        <v>1285300</v>
      </c>
      <c r="AC13" s="10">
        <v>292.24</v>
      </c>
      <c r="AD13" s="2">
        <f t="shared" si="0"/>
        <v>4.4499999999999886</v>
      </c>
      <c r="AE13" s="137">
        <f t="shared" si="1"/>
        <v>-2.7980618303419247E-3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42803</v>
      </c>
      <c r="X14" s="10">
        <v>291.27</v>
      </c>
      <c r="Y14" s="10">
        <v>294.92</v>
      </c>
      <c r="Z14" s="10">
        <v>290.44</v>
      </c>
      <c r="AA14" s="10">
        <v>293.06</v>
      </c>
      <c r="AB14" s="94">
        <v>1280000</v>
      </c>
      <c r="AC14" s="10">
        <v>293.06</v>
      </c>
      <c r="AD14" s="2">
        <f t="shared" si="0"/>
        <v>4.4800000000000182</v>
      </c>
      <c r="AE14" s="137">
        <f t="shared" si="1"/>
        <v>-3.5023292189464428E-3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42802</v>
      </c>
      <c r="X15" s="10">
        <v>290.18</v>
      </c>
      <c r="Y15" s="10">
        <v>294.82</v>
      </c>
      <c r="Z15" s="10">
        <v>288.72000000000003</v>
      </c>
      <c r="AA15" s="10">
        <v>294.08999999999997</v>
      </c>
      <c r="AB15" s="94">
        <v>1243600</v>
      </c>
      <c r="AC15" s="10">
        <v>294.08999999999997</v>
      </c>
      <c r="AD15" s="2">
        <f t="shared" si="0"/>
        <v>6.0999999999999659</v>
      </c>
      <c r="AE15" s="137">
        <f t="shared" si="1"/>
        <v>1.0271384403984785E-2</v>
      </c>
    </row>
    <row r="16" spans="1:40" x14ac:dyDescent="0.25">
      <c r="G16" s="1"/>
      <c r="W16" s="132">
        <v>42801</v>
      </c>
      <c r="X16" s="10">
        <v>293.89</v>
      </c>
      <c r="Y16" s="10">
        <v>293.89</v>
      </c>
      <c r="Z16" s="10">
        <v>290.67</v>
      </c>
      <c r="AA16" s="10">
        <v>291.10000000000002</v>
      </c>
      <c r="AB16" s="94">
        <v>1268700</v>
      </c>
      <c r="AC16" s="10">
        <v>291.10000000000002</v>
      </c>
      <c r="AD16" s="2">
        <f t="shared" si="0"/>
        <v>3.2199999999999704</v>
      </c>
      <c r="AE16" s="137">
        <f t="shared" si="1"/>
        <v>-1.5423121152675412E-2</v>
      </c>
    </row>
    <row r="17" spans="1:31" x14ac:dyDescent="0.25">
      <c r="G17" s="1"/>
      <c r="W17" s="132">
        <v>42800</v>
      </c>
      <c r="X17" s="10">
        <v>297.08999999999997</v>
      </c>
      <c r="Y17" s="10">
        <v>297.89999999999998</v>
      </c>
      <c r="Z17" s="10">
        <v>294.39999999999998</v>
      </c>
      <c r="AA17" s="10">
        <v>295.66000000000003</v>
      </c>
      <c r="AB17" s="94">
        <v>1395600</v>
      </c>
      <c r="AC17" s="10">
        <v>295.66000000000003</v>
      </c>
      <c r="AD17" s="2">
        <f t="shared" si="0"/>
        <v>3.5</v>
      </c>
      <c r="AE17" s="137">
        <f t="shared" si="1"/>
        <v>-7.3526943092160346E-3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42797</v>
      </c>
      <c r="X18" s="10">
        <v>293.12</v>
      </c>
      <c r="Y18" s="10">
        <v>298</v>
      </c>
      <c r="Z18" s="10">
        <v>293.12</v>
      </c>
      <c r="AA18" s="10">
        <v>297.85000000000002</v>
      </c>
      <c r="AB18" s="94">
        <v>1170700</v>
      </c>
      <c r="AC18" s="10">
        <v>297.85000000000002</v>
      </c>
      <c r="AD18" s="2">
        <f t="shared" si="0"/>
        <v>4.8799999999999955</v>
      </c>
      <c r="AE18" s="137">
        <f t="shared" si="1"/>
        <v>1.4510030995606327E-2</v>
      </c>
    </row>
    <row r="19" spans="1:31" x14ac:dyDescent="0.25">
      <c r="N19" s="2"/>
      <c r="W19" s="132">
        <v>42796</v>
      </c>
      <c r="X19" s="10">
        <v>293.64</v>
      </c>
      <c r="Y19" s="10">
        <v>296.93</v>
      </c>
      <c r="Z19" s="10">
        <v>291</v>
      </c>
      <c r="AA19" s="10">
        <v>293.58999999999997</v>
      </c>
      <c r="AB19" s="94">
        <v>1279600</v>
      </c>
      <c r="AC19" s="10">
        <v>293.58999999999997</v>
      </c>
      <c r="AD19" s="2">
        <f t="shared" si="0"/>
        <v>5.9300000000000068</v>
      </c>
      <c r="AE19" s="137">
        <f t="shared" si="1"/>
        <v>1.1252813203299628E-3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42795</v>
      </c>
      <c r="X20" s="10">
        <v>290.07</v>
      </c>
      <c r="Y20" s="10">
        <v>294.17</v>
      </c>
      <c r="Z20" s="10">
        <v>289.14</v>
      </c>
      <c r="AA20" s="10">
        <v>293.26</v>
      </c>
      <c r="AB20" s="94">
        <v>1312700</v>
      </c>
      <c r="AC20" s="10">
        <v>293.26</v>
      </c>
      <c r="AD20" s="2">
        <f t="shared" si="0"/>
        <v>5.0300000000000296</v>
      </c>
      <c r="AE20" s="137">
        <f t="shared" si="1"/>
        <v>1.6146916146916102E-2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42794</v>
      </c>
      <c r="X21" s="10">
        <v>290.13</v>
      </c>
      <c r="Y21" s="10">
        <v>291.42</v>
      </c>
      <c r="Z21" s="10">
        <v>287.19</v>
      </c>
      <c r="AA21" s="10">
        <v>288.60000000000002</v>
      </c>
      <c r="AB21" s="94">
        <v>1246300</v>
      </c>
      <c r="AC21" s="10">
        <v>288.60000000000002</v>
      </c>
      <c r="AD21" s="2">
        <f t="shared" si="0"/>
        <v>4.2300000000000182</v>
      </c>
      <c r="AE21" s="137">
        <f t="shared" si="1"/>
        <v>-8.6902758217977105E-3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42793</v>
      </c>
      <c r="X22" s="10">
        <v>285.39</v>
      </c>
      <c r="Y22" s="10">
        <v>291.25</v>
      </c>
      <c r="Z22" s="10">
        <v>284.27</v>
      </c>
      <c r="AA22" s="10">
        <v>291.13</v>
      </c>
      <c r="AB22" s="94">
        <v>1290300</v>
      </c>
      <c r="AC22" s="10">
        <v>291.13</v>
      </c>
      <c r="AD22" s="2">
        <f t="shared" si="0"/>
        <v>6.9800000000000182</v>
      </c>
      <c r="AE22" s="137">
        <f t="shared" si="1"/>
        <v>2.1043033002489997E-2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42790</v>
      </c>
      <c r="X23" s="10">
        <v>285.01</v>
      </c>
      <c r="Y23" s="10">
        <v>285.81</v>
      </c>
      <c r="Z23" s="10">
        <v>266</v>
      </c>
      <c r="AA23" s="10">
        <v>285.13</v>
      </c>
      <c r="AB23" s="94">
        <v>1763600</v>
      </c>
      <c r="AC23" s="10">
        <v>285.13</v>
      </c>
      <c r="AD23" s="2">
        <f t="shared" si="0"/>
        <v>19.810000000000002</v>
      </c>
      <c r="AE23" s="137">
        <f t="shared" si="1"/>
        <v>1.3345039508341205E-3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42789</v>
      </c>
      <c r="X24" s="10">
        <v>287.75</v>
      </c>
      <c r="Y24" s="10">
        <v>288.11</v>
      </c>
      <c r="Z24" s="10">
        <v>283.36</v>
      </c>
      <c r="AA24" s="10">
        <v>284.75</v>
      </c>
      <c r="AB24" s="94">
        <v>1409800</v>
      </c>
      <c r="AC24" s="10">
        <v>284.75</v>
      </c>
      <c r="AD24" s="2">
        <f t="shared" si="0"/>
        <v>4.75</v>
      </c>
      <c r="AE24" s="137">
        <f t="shared" si="1"/>
        <v>-1.0012863748565803E-2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42788</v>
      </c>
      <c r="X25" s="10">
        <v>287.75</v>
      </c>
      <c r="Y25" s="10">
        <v>289.43</v>
      </c>
      <c r="Z25" s="10">
        <v>285.22000000000003</v>
      </c>
      <c r="AA25" s="10">
        <v>287.63</v>
      </c>
      <c r="AB25" s="94">
        <v>1043800</v>
      </c>
      <c r="AC25" s="10">
        <v>287.63</v>
      </c>
      <c r="AD25" s="2">
        <f t="shared" si="0"/>
        <v>4.2099999999999795</v>
      </c>
      <c r="AE25" s="137">
        <f t="shared" si="1"/>
        <v>2.5444405716277263E-3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42787</v>
      </c>
      <c r="X26" s="10">
        <v>289.16000000000003</v>
      </c>
      <c r="Y26" s="10">
        <v>289.91000000000003</v>
      </c>
      <c r="Z26" s="10">
        <v>286.22000000000003</v>
      </c>
      <c r="AA26" s="10">
        <v>286.89999999999998</v>
      </c>
      <c r="AB26" s="94">
        <v>1465400</v>
      </c>
      <c r="AC26" s="10">
        <v>286.89999999999998</v>
      </c>
      <c r="AD26" s="2">
        <f t="shared" si="0"/>
        <v>3.6899999999999977</v>
      </c>
      <c r="AE26" s="137">
        <f t="shared" si="1"/>
        <v>-7.0602893334257288E-3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42783</v>
      </c>
      <c r="X27" s="10">
        <v>290</v>
      </c>
      <c r="Y27" s="10">
        <v>291.89999999999998</v>
      </c>
      <c r="Z27" s="10">
        <v>287.76</v>
      </c>
      <c r="AA27" s="10">
        <v>288.94</v>
      </c>
      <c r="AB27" s="94">
        <v>1978500</v>
      </c>
      <c r="AC27" s="10">
        <v>288.94</v>
      </c>
      <c r="AD27" s="2">
        <f t="shared" si="0"/>
        <v>4.1399999999999864</v>
      </c>
      <c r="AE27" s="137">
        <f t="shared" si="1"/>
        <v>-4.1016096232723287E-3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42782</v>
      </c>
      <c r="X28" s="10">
        <v>292.5</v>
      </c>
      <c r="Y28" s="10">
        <v>293.98</v>
      </c>
      <c r="Z28" s="10">
        <v>287.76</v>
      </c>
      <c r="AA28" s="10">
        <v>290.13</v>
      </c>
      <c r="AB28" s="94">
        <v>1824700</v>
      </c>
      <c r="AC28" s="10">
        <v>290.13</v>
      </c>
      <c r="AD28" s="2">
        <f t="shared" si="0"/>
        <v>6.2200000000000273</v>
      </c>
      <c r="AE28" s="137">
        <f t="shared" si="1"/>
        <v>-8.5770913067249044E-3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42781</v>
      </c>
      <c r="X29" s="10">
        <v>284.57</v>
      </c>
      <c r="Y29" s="10">
        <v>292.89</v>
      </c>
      <c r="Z29" s="10">
        <v>284.24</v>
      </c>
      <c r="AA29" s="10">
        <v>292.64</v>
      </c>
      <c r="AB29" s="94">
        <v>2553700</v>
      </c>
      <c r="AC29" s="10">
        <v>292.64</v>
      </c>
      <c r="AD29" s="2">
        <f t="shared" si="0"/>
        <v>8.6499999999999773</v>
      </c>
      <c r="AE29" s="137">
        <f t="shared" si="1"/>
        <v>2.6302868766220122E-2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42780</v>
      </c>
      <c r="X30" s="10">
        <v>279.86</v>
      </c>
      <c r="Y30" s="10">
        <v>286.06</v>
      </c>
      <c r="Z30" s="10">
        <v>279.01</v>
      </c>
      <c r="AA30" s="10">
        <v>285.14</v>
      </c>
      <c r="AB30" s="94">
        <v>2402800</v>
      </c>
      <c r="AC30" s="10">
        <v>285.14</v>
      </c>
      <c r="AD30" s="2">
        <f t="shared" si="0"/>
        <v>7.0500000000000114</v>
      </c>
      <c r="AE30" s="137">
        <f t="shared" si="1"/>
        <v>2.2336954573159762E-2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42779</v>
      </c>
      <c r="X31" s="10">
        <v>276.27999999999997</v>
      </c>
      <c r="Y31" s="10">
        <v>279.76</v>
      </c>
      <c r="Z31" s="10">
        <v>275.16000000000003</v>
      </c>
      <c r="AA31" s="10">
        <v>278.91000000000003</v>
      </c>
      <c r="AB31" s="94">
        <v>1786900</v>
      </c>
      <c r="AC31" s="10">
        <v>278.91000000000003</v>
      </c>
      <c r="AD31" s="2">
        <f t="shared" si="0"/>
        <v>4.5999999999999659</v>
      </c>
      <c r="AE31" s="137">
        <f t="shared" si="1"/>
        <v>1.5104090842917639E-2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42776</v>
      </c>
      <c r="X32" s="10">
        <v>270.68</v>
      </c>
      <c r="Y32" s="10">
        <v>276.41000000000003</v>
      </c>
      <c r="Z32" s="10">
        <v>269.98</v>
      </c>
      <c r="AA32" s="10">
        <v>274.76</v>
      </c>
      <c r="AB32" s="94">
        <v>1648900</v>
      </c>
      <c r="AC32" s="10">
        <v>274.76</v>
      </c>
      <c r="AD32" s="2">
        <f t="shared" si="0"/>
        <v>6.4300000000000068</v>
      </c>
      <c r="AE32" s="137">
        <f t="shared" si="1"/>
        <v>1.5973968347877454E-2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42775</v>
      </c>
      <c r="X33" s="10">
        <v>268.24</v>
      </c>
      <c r="Y33" s="10">
        <v>271.16000000000003</v>
      </c>
      <c r="Z33" s="10">
        <v>267.74</v>
      </c>
      <c r="AA33" s="10">
        <v>270.44</v>
      </c>
      <c r="AB33" s="94">
        <v>1399100</v>
      </c>
      <c r="AC33" s="10">
        <v>270.44</v>
      </c>
      <c r="AD33" s="2">
        <f t="shared" si="0"/>
        <v>3.4200000000000159</v>
      </c>
      <c r="AE33" s="137">
        <f t="shared" si="1"/>
        <v>6.3258167745776639E-3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42774</v>
      </c>
      <c r="X34" s="10">
        <v>265.43</v>
      </c>
      <c r="Y34" s="10">
        <v>269.01</v>
      </c>
      <c r="Z34" s="10">
        <v>265.43</v>
      </c>
      <c r="AA34" s="10">
        <v>268.74</v>
      </c>
      <c r="AB34" s="94">
        <v>1907200</v>
      </c>
      <c r="AC34" s="10">
        <v>268.74</v>
      </c>
      <c r="AD34" s="2">
        <f t="shared" si="0"/>
        <v>3.5799999999999841</v>
      </c>
      <c r="AE34" s="137">
        <f t="shared" si="1"/>
        <v>9.8831310360376623E-3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42773</v>
      </c>
      <c r="X35" s="10">
        <v>269.47000000000003</v>
      </c>
      <c r="Y35" s="10">
        <v>269.67</v>
      </c>
      <c r="Z35" s="10">
        <v>264.56</v>
      </c>
      <c r="AA35" s="10">
        <v>266.11</v>
      </c>
      <c r="AB35" s="94">
        <v>1539100</v>
      </c>
      <c r="AC35" s="10">
        <v>266.11</v>
      </c>
      <c r="AD35" s="2">
        <f t="shared" si="0"/>
        <v>5.1100000000000136</v>
      </c>
      <c r="AE35" s="137">
        <f t="shared" si="1"/>
        <v>4.5298403231286422E-3</v>
      </c>
    </row>
    <row r="36" spans="1:31" x14ac:dyDescent="0.25">
      <c r="W36" s="132">
        <v>42772</v>
      </c>
      <c r="X36" s="10">
        <v>264.45999999999998</v>
      </c>
      <c r="Y36" s="10">
        <v>265.73</v>
      </c>
      <c r="Z36" s="10">
        <v>263.18</v>
      </c>
      <c r="AA36" s="10">
        <v>264.91000000000003</v>
      </c>
      <c r="AB36" s="94">
        <v>1609600</v>
      </c>
      <c r="AC36" s="10">
        <v>264.91000000000003</v>
      </c>
      <c r="AD36" s="2">
        <f t="shared" si="0"/>
        <v>2.5500000000000114</v>
      </c>
      <c r="AE36" s="137">
        <f t="shared" si="1"/>
        <v>9.0678958703294121E-4</v>
      </c>
    </row>
    <row r="37" spans="1:31" x14ac:dyDescent="0.25">
      <c r="W37" s="132">
        <v>42769</v>
      </c>
      <c r="X37" s="10">
        <v>264.98</v>
      </c>
      <c r="Y37" s="10">
        <v>266</v>
      </c>
      <c r="Z37" s="10">
        <v>261.76</v>
      </c>
      <c r="AA37" s="10">
        <v>264.67</v>
      </c>
      <c r="AB37" s="94">
        <v>1533400</v>
      </c>
      <c r="AC37" s="10">
        <v>264.67</v>
      </c>
      <c r="AD37" s="2">
        <f t="shared" si="0"/>
        <v>4.2400000000000091</v>
      </c>
      <c r="AE37" s="137">
        <f t="shared" si="1"/>
        <v>1.665215910381157E-3</v>
      </c>
    </row>
    <row r="38" spans="1:31" x14ac:dyDescent="0.25">
      <c r="W38" s="132">
        <v>42768</v>
      </c>
      <c r="X38" s="10">
        <v>263.76</v>
      </c>
      <c r="Y38" s="10">
        <v>264.52</v>
      </c>
      <c r="Z38" s="10">
        <v>260.5</v>
      </c>
      <c r="AA38" s="10">
        <v>264.23</v>
      </c>
      <c r="AB38" s="94">
        <v>2728300</v>
      </c>
      <c r="AC38" s="10">
        <v>264.23</v>
      </c>
      <c r="AD38" s="2">
        <f t="shared" si="0"/>
        <v>4.0199999999999818</v>
      </c>
      <c r="AE38" s="137">
        <f t="shared" si="1"/>
        <v>-6.1983030991515475E-2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42767</v>
      </c>
      <c r="X39" s="10">
        <v>278.98</v>
      </c>
      <c r="Y39" s="10">
        <v>282.07</v>
      </c>
      <c r="Z39" s="10">
        <v>277.51</v>
      </c>
      <c r="AA39" s="10">
        <v>281.69</v>
      </c>
      <c r="AB39" s="94">
        <v>1697600</v>
      </c>
      <c r="AC39" s="10">
        <v>281.69</v>
      </c>
      <c r="AD39" s="2">
        <f t="shared" si="0"/>
        <v>4.5600000000000023</v>
      </c>
      <c r="AE39" s="137">
        <f t="shared" si="1"/>
        <v>1.6051074880969463E-2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42766</v>
      </c>
      <c r="X40" s="10">
        <v>275.01</v>
      </c>
      <c r="Y40" s="10">
        <v>278</v>
      </c>
      <c r="Z40" s="10">
        <v>271.89999999999998</v>
      </c>
      <c r="AA40" s="10">
        <v>277.24</v>
      </c>
      <c r="AB40" s="94">
        <v>1854500</v>
      </c>
      <c r="AC40" s="10">
        <v>277.24</v>
      </c>
      <c r="AD40" s="2">
        <f t="shared" si="0"/>
        <v>6.1000000000000227</v>
      </c>
      <c r="AE40" s="137">
        <f t="shared" si="1"/>
        <v>4.2744330942547926E-3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42765</v>
      </c>
      <c r="X41" s="10">
        <v>278.27</v>
      </c>
      <c r="Y41" s="10">
        <v>278.89999999999998</v>
      </c>
      <c r="Z41" s="10">
        <v>274.22000000000003</v>
      </c>
      <c r="AA41" s="10">
        <v>276.06</v>
      </c>
      <c r="AB41" s="94">
        <v>1297900</v>
      </c>
      <c r="AC41" s="10">
        <v>276.06</v>
      </c>
      <c r="AD41" s="2">
        <f t="shared" si="0"/>
        <v>4.67999999999995</v>
      </c>
      <c r="AE41" s="137">
        <f t="shared" si="1"/>
        <v>-7.7279752704790816E-3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8" t="s">
        <v>78</v>
      </c>
      <c r="P42" s="708"/>
      <c r="T42" s="111" t="s">
        <v>113</v>
      </c>
      <c r="U42" s="4"/>
      <c r="W42" s="132">
        <v>42762</v>
      </c>
      <c r="X42" s="10">
        <v>280.45999999999998</v>
      </c>
      <c r="Y42" s="10">
        <v>281.98</v>
      </c>
      <c r="Z42" s="10">
        <v>277.29000000000002</v>
      </c>
      <c r="AA42" s="10">
        <v>278.20999999999998</v>
      </c>
      <c r="AB42" s="94">
        <v>1353400</v>
      </c>
      <c r="AC42" s="10">
        <v>278.20999999999998</v>
      </c>
      <c r="AD42" s="2">
        <f t="shared" si="0"/>
        <v>4.6899999999999977</v>
      </c>
      <c r="AE42" s="137">
        <f t="shared" si="1"/>
        <v>-2.4382372978594136E-3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301.52100000000002</v>
      </c>
      <c r="Q43" s="2"/>
      <c r="T43" s="428" t="s">
        <v>98</v>
      </c>
      <c r="U43" s="494">
        <v>275.23</v>
      </c>
      <c r="W43" s="132">
        <v>42761</v>
      </c>
      <c r="X43" s="10">
        <v>278</v>
      </c>
      <c r="Y43" s="10">
        <v>285.77999999999997</v>
      </c>
      <c r="Z43" s="10">
        <v>277</v>
      </c>
      <c r="AA43" s="10">
        <v>278.89</v>
      </c>
      <c r="AB43" s="94">
        <v>2419000</v>
      </c>
      <c r="AC43" s="10">
        <v>278.89</v>
      </c>
      <c r="AD43" s="2">
        <f t="shared" si="0"/>
        <v>8.7799999999999727</v>
      </c>
      <c r="AE43" s="137">
        <f t="shared" si="1"/>
        <v>2.0677792416922802E-2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298.77990000000005</v>
      </c>
      <c r="Q44" s="2"/>
      <c r="T44" s="428" t="s">
        <v>99</v>
      </c>
      <c r="U44" s="494">
        <v>275.58999999999997</v>
      </c>
      <c r="W44" s="132">
        <v>42760</v>
      </c>
      <c r="X44" s="10">
        <v>274.54000000000002</v>
      </c>
      <c r="Y44" s="10">
        <v>277.77999999999997</v>
      </c>
      <c r="Z44" s="10">
        <v>271.43</v>
      </c>
      <c r="AA44" s="10">
        <v>273.24</v>
      </c>
      <c r="AB44" s="94">
        <v>2506100</v>
      </c>
      <c r="AC44" s="10">
        <v>273.24</v>
      </c>
      <c r="AD44" s="2">
        <f t="shared" si="0"/>
        <v>6.3499999999999659</v>
      </c>
      <c r="AE44" s="137">
        <f t="shared" si="1"/>
        <v>-2.1181798261631357E-3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296.03880000000004</v>
      </c>
      <c r="Q45" s="2"/>
      <c r="T45" s="428" t="s">
        <v>100</v>
      </c>
      <c r="U45" s="494" t="s">
        <v>610</v>
      </c>
      <c r="W45" s="132">
        <v>42759</v>
      </c>
      <c r="X45" s="10">
        <v>275.74</v>
      </c>
      <c r="Y45" s="10">
        <v>278.39999999999998</v>
      </c>
      <c r="Z45" s="10">
        <v>271.47000000000003</v>
      </c>
      <c r="AA45" s="10">
        <v>273.82</v>
      </c>
      <c r="AB45" s="94">
        <v>1942600</v>
      </c>
      <c r="AC45" s="10">
        <v>273.82</v>
      </c>
      <c r="AD45" s="2">
        <f t="shared" si="0"/>
        <v>6.92999999999995</v>
      </c>
      <c r="AE45" s="137">
        <f t="shared" si="1"/>
        <v>-7.9704369248604356E-3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293.29770000000002</v>
      </c>
      <c r="Q46" s="2"/>
      <c r="T46" s="428" t="s">
        <v>101</v>
      </c>
      <c r="U46" s="494" t="s">
        <v>611</v>
      </c>
      <c r="W46" s="132">
        <v>42758</v>
      </c>
      <c r="X46" s="10">
        <v>280.35000000000002</v>
      </c>
      <c r="Y46" s="10">
        <v>282.72000000000003</v>
      </c>
      <c r="Z46" s="10">
        <v>275.49</v>
      </c>
      <c r="AA46" s="10">
        <v>276.02</v>
      </c>
      <c r="AB46" s="94">
        <v>1849800</v>
      </c>
      <c r="AC46" s="10">
        <v>276.02</v>
      </c>
      <c r="AD46" s="2">
        <f t="shared" si="0"/>
        <v>7.2300000000000182</v>
      </c>
      <c r="AE46" s="137">
        <f t="shared" si="1"/>
        <v>-1.6532459203306593E-2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290.5566</v>
      </c>
      <c r="Q47" s="2"/>
      <c r="T47" s="428" t="s">
        <v>102</v>
      </c>
      <c r="U47" s="494">
        <v>316.83</v>
      </c>
      <c r="W47" s="132">
        <v>42755</v>
      </c>
      <c r="X47" s="10">
        <v>282.07</v>
      </c>
      <c r="Y47" s="10">
        <v>282.56</v>
      </c>
      <c r="Z47" s="10">
        <v>279.41000000000003</v>
      </c>
      <c r="AA47" s="10">
        <v>280.66000000000003</v>
      </c>
      <c r="AB47" s="94">
        <v>1949400</v>
      </c>
      <c r="AC47" s="10">
        <v>280.66000000000003</v>
      </c>
      <c r="AD47" s="2">
        <f t="shared" si="0"/>
        <v>3.1499999999999773</v>
      </c>
      <c r="AE47" s="137">
        <f t="shared" si="1"/>
        <v>1.1057606563225075E-3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287.81550000000004</v>
      </c>
      <c r="Q48" s="2"/>
      <c r="T48" s="428" t="s">
        <v>103</v>
      </c>
      <c r="U48" s="494">
        <v>0.50315299999999996</v>
      </c>
      <c r="W48" s="132">
        <v>42754</v>
      </c>
      <c r="X48" s="10">
        <v>282.74</v>
      </c>
      <c r="Y48" s="10">
        <v>284.83999999999997</v>
      </c>
      <c r="Z48" s="10">
        <v>279.23</v>
      </c>
      <c r="AA48" s="10">
        <v>280.35000000000002</v>
      </c>
      <c r="AB48" s="94">
        <v>1384600</v>
      </c>
      <c r="AC48" s="10">
        <v>280.35000000000002</v>
      </c>
      <c r="AD48" s="2">
        <f t="shared" si="0"/>
        <v>5.6099999999999568</v>
      </c>
      <c r="AE48" s="137">
        <f t="shared" si="1"/>
        <v>-1.1494658157328641E-2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285.07440000000003</v>
      </c>
      <c r="Q49" s="2"/>
      <c r="T49" s="428" t="s">
        <v>104</v>
      </c>
      <c r="U49" s="494" t="s">
        <v>612</v>
      </c>
      <c r="W49" s="132">
        <v>42753</v>
      </c>
      <c r="X49" s="10">
        <v>284.79000000000002</v>
      </c>
      <c r="Y49" s="10">
        <v>286.16000000000003</v>
      </c>
      <c r="Z49" s="10">
        <v>282.87</v>
      </c>
      <c r="AA49" s="10">
        <v>283.61</v>
      </c>
      <c r="AB49" s="94">
        <v>1074300</v>
      </c>
      <c r="AC49" s="10">
        <v>283.61</v>
      </c>
      <c r="AD49" s="2">
        <f t="shared" si="0"/>
        <v>3.2900000000000205</v>
      </c>
      <c r="AE49" s="137">
        <f t="shared" si="1"/>
        <v>2.1200664287481796E-3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282.33330000000001</v>
      </c>
      <c r="Q50" s="2"/>
      <c r="T50" s="428"/>
      <c r="U50" s="494"/>
      <c r="W50" s="132">
        <v>42752</v>
      </c>
      <c r="X50" s="10">
        <v>284.27999999999997</v>
      </c>
      <c r="Y50" s="10">
        <v>286.35000000000002</v>
      </c>
      <c r="Z50" s="10">
        <v>281.08</v>
      </c>
      <c r="AA50" s="10">
        <v>283.01</v>
      </c>
      <c r="AB50" s="94">
        <v>1966100</v>
      </c>
      <c r="AC50" s="10">
        <v>283.01</v>
      </c>
      <c r="AD50" s="2">
        <f t="shared" si="0"/>
        <v>5.2700000000000387</v>
      </c>
      <c r="AE50" s="137">
        <f t="shared" si="1"/>
        <v>-6.1106233538191779E-3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279.59219999999999</v>
      </c>
      <c r="Q51" s="2"/>
      <c r="T51" s="428" t="s">
        <v>105</v>
      </c>
      <c r="U51" s="494" t="s">
        <v>613</v>
      </c>
      <c r="W51" s="132">
        <v>42748</v>
      </c>
      <c r="X51" s="10">
        <v>288.07</v>
      </c>
      <c r="Y51" s="10">
        <v>289.86</v>
      </c>
      <c r="Z51" s="10">
        <v>284.25</v>
      </c>
      <c r="AA51" s="10">
        <v>284.75</v>
      </c>
      <c r="AB51" s="94">
        <v>1691700</v>
      </c>
      <c r="AC51" s="10">
        <v>284.75</v>
      </c>
      <c r="AD51" s="2">
        <f t="shared" si="0"/>
        <v>5.6100000000000136</v>
      </c>
      <c r="AE51" s="137">
        <f t="shared" si="1"/>
        <v>-1.0494492129130895E-2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276.85110000000003</v>
      </c>
      <c r="Q52" s="2"/>
      <c r="T52" s="428" t="s">
        <v>106</v>
      </c>
      <c r="U52" s="494" t="s">
        <v>262</v>
      </c>
      <c r="W52" s="132">
        <v>42747</v>
      </c>
      <c r="X52" s="10">
        <v>286.61</v>
      </c>
      <c r="Y52" s="10">
        <v>288.99</v>
      </c>
      <c r="Z52" s="10">
        <v>285.04000000000002</v>
      </c>
      <c r="AA52" s="10">
        <v>287.77</v>
      </c>
      <c r="AB52" s="94">
        <v>1353100</v>
      </c>
      <c r="AC52" s="10">
        <v>287.77</v>
      </c>
      <c r="AD52" s="2">
        <f t="shared" si="0"/>
        <v>3.9499999999999886</v>
      </c>
      <c r="AE52" s="137">
        <f t="shared" si="1"/>
        <v>2.2987705060777408E-3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274.11</v>
      </c>
      <c r="Q53" s="2"/>
      <c r="T53" s="428" t="s">
        <v>107</v>
      </c>
      <c r="U53" s="495">
        <v>1149367</v>
      </c>
      <c r="W53" s="132">
        <v>42746</v>
      </c>
      <c r="X53" s="10">
        <v>296.95</v>
      </c>
      <c r="Y53" s="10">
        <v>297.89999999999998</v>
      </c>
      <c r="Z53" s="10">
        <v>285</v>
      </c>
      <c r="AA53" s="10">
        <v>287.11</v>
      </c>
      <c r="AB53" s="94">
        <v>2442600</v>
      </c>
      <c r="AC53" s="10">
        <v>287.11</v>
      </c>
      <c r="AD53" s="2">
        <f t="shared" si="0"/>
        <v>12.899999999999977</v>
      </c>
      <c r="AE53" s="137">
        <f t="shared" si="1"/>
        <v>-3.5864199603747648E-2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271.3689</v>
      </c>
      <c r="Q54" s="2"/>
      <c r="T54" s="428" t="s">
        <v>110</v>
      </c>
      <c r="U54" s="495">
        <v>1664300</v>
      </c>
      <c r="W54" s="132">
        <v>42745</v>
      </c>
      <c r="X54" s="10">
        <v>300.42</v>
      </c>
      <c r="Y54" s="10">
        <v>301.42</v>
      </c>
      <c r="Z54" s="10">
        <v>296.43</v>
      </c>
      <c r="AA54" s="10">
        <v>297.79000000000002</v>
      </c>
      <c r="AB54" s="94">
        <v>1399700</v>
      </c>
      <c r="AC54" s="10">
        <v>297.79000000000002</v>
      </c>
      <c r="AD54" s="2">
        <f t="shared" si="0"/>
        <v>4.9900000000000091</v>
      </c>
      <c r="AE54" s="137">
        <f t="shared" si="1"/>
        <v>-4.1134372282789489E-3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268.62780000000004</v>
      </c>
      <c r="Q55" s="2"/>
      <c r="T55" s="428" t="s">
        <v>108</v>
      </c>
      <c r="U55" s="494" t="s">
        <v>614</v>
      </c>
      <c r="W55" s="132">
        <v>42744</v>
      </c>
      <c r="X55" s="10">
        <v>295.39</v>
      </c>
      <c r="Y55" s="10">
        <v>300</v>
      </c>
      <c r="Z55" s="10">
        <v>294.41000000000003</v>
      </c>
      <c r="AA55" s="10">
        <v>299.02</v>
      </c>
      <c r="AB55" s="94">
        <v>1429100</v>
      </c>
      <c r="AC55" s="10">
        <v>299.02</v>
      </c>
      <c r="AD55" s="2">
        <f t="shared" si="0"/>
        <v>5.589999999999975</v>
      </c>
      <c r="AE55" s="137">
        <f t="shared" si="1"/>
        <v>1.3627118644067737E-2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265.88670000000002</v>
      </c>
      <c r="T56" s="428" t="s">
        <v>111</v>
      </c>
      <c r="U56" s="494">
        <v>16.190000000000001</v>
      </c>
      <c r="W56" s="132">
        <v>42741</v>
      </c>
      <c r="X56" s="10">
        <v>294.58999999999997</v>
      </c>
      <c r="Y56" s="10">
        <v>296.41000000000003</v>
      </c>
      <c r="Z56" s="10">
        <v>292.39</v>
      </c>
      <c r="AA56" s="10">
        <v>295</v>
      </c>
      <c r="AB56" s="94">
        <v>1077900</v>
      </c>
      <c r="AC56" s="10">
        <v>295</v>
      </c>
      <c r="AD56" s="2">
        <f t="shared" si="0"/>
        <v>4.0200000000000387</v>
      </c>
      <c r="AE56" s="137">
        <f t="shared" si="1"/>
        <v>4.8710699322138673E-3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263.1456</v>
      </c>
      <c r="T57" s="428" t="s">
        <v>112</v>
      </c>
      <c r="U57" s="494">
        <v>16.93</v>
      </c>
      <c r="W57" s="132">
        <v>42740</v>
      </c>
      <c r="X57" s="10">
        <v>294.81</v>
      </c>
      <c r="Y57" s="10">
        <v>296.32</v>
      </c>
      <c r="Z57" s="10">
        <v>292.22000000000003</v>
      </c>
      <c r="AA57" s="10">
        <v>293.57</v>
      </c>
      <c r="AB57" s="94">
        <v>1144200</v>
      </c>
      <c r="AC57" s="10">
        <v>293.57</v>
      </c>
      <c r="AD57" s="2">
        <f t="shared" si="0"/>
        <v>4.0999999999999659</v>
      </c>
      <c r="AE57" s="137">
        <f t="shared" si="1"/>
        <v>-1.6323754463527518E-3</v>
      </c>
    </row>
    <row r="58" spans="1:31" x14ac:dyDescent="0.25">
      <c r="O58" s="82">
        <v>0.95</v>
      </c>
      <c r="P58" s="82">
        <f t="shared" si="5"/>
        <v>260.40449999999998</v>
      </c>
      <c r="T58" s="428" t="s">
        <v>109</v>
      </c>
      <c r="U58" s="494" t="s">
        <v>123</v>
      </c>
      <c r="W58" s="132">
        <v>42739</v>
      </c>
      <c r="X58" s="10">
        <v>291.58999999999997</v>
      </c>
      <c r="Y58" s="10">
        <v>296.83</v>
      </c>
      <c r="Z58" s="10">
        <v>290.04000000000002</v>
      </c>
      <c r="AA58" s="10">
        <v>294.05</v>
      </c>
      <c r="AB58" s="94">
        <v>1262600</v>
      </c>
      <c r="AC58" s="10">
        <v>294.05</v>
      </c>
      <c r="AD58" s="2">
        <f t="shared" si="0"/>
        <v>6.7899999999999636</v>
      </c>
      <c r="AE58" s="137">
        <f t="shared" si="1"/>
        <v>8.0216653525762016E-3</v>
      </c>
    </row>
    <row r="59" spans="1:31" x14ac:dyDescent="0.25">
      <c r="O59" s="82">
        <v>0.94</v>
      </c>
      <c r="P59" s="82">
        <f t="shared" si="5"/>
        <v>257.66340000000002</v>
      </c>
      <c r="W59" s="132">
        <v>42738</v>
      </c>
      <c r="X59" s="10">
        <v>285.82</v>
      </c>
      <c r="Y59" s="10">
        <v>293.2</v>
      </c>
      <c r="Z59" s="10">
        <v>284.86</v>
      </c>
      <c r="AA59" s="10">
        <v>291.70999999999998</v>
      </c>
      <c r="AB59" s="94">
        <v>1736800</v>
      </c>
      <c r="AC59" s="10">
        <v>291.70999999999998</v>
      </c>
      <c r="AD59" s="2">
        <f t="shared" si="0"/>
        <v>8.339999999999975</v>
      </c>
      <c r="AE59" s="137">
        <f t="shared" si="1"/>
        <v>2.8669158614852863E-2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254.92230000000004</v>
      </c>
      <c r="W60" s="132">
        <v>42734</v>
      </c>
      <c r="X60" s="10">
        <v>287.79000000000002</v>
      </c>
      <c r="Y60" s="10">
        <v>288.56</v>
      </c>
      <c r="Z60" s="10">
        <v>282.64</v>
      </c>
      <c r="AA60" s="10">
        <v>283.58</v>
      </c>
      <c r="AB60" s="94">
        <v>1315200</v>
      </c>
      <c r="AC60" s="10">
        <v>283.58</v>
      </c>
      <c r="AD60" s="2">
        <f t="shared" si="0"/>
        <v>5.9200000000000159</v>
      </c>
      <c r="AE60" s="137">
        <f t="shared" si="1"/>
        <v>-1.201964951398804E-2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252.18120000000002</v>
      </c>
      <c r="W61" s="132">
        <v>42733</v>
      </c>
      <c r="X61" s="10">
        <v>288.95999999999998</v>
      </c>
      <c r="Y61" s="10">
        <v>290.41000000000003</v>
      </c>
      <c r="Z61" s="10">
        <v>285.23</v>
      </c>
      <c r="AA61" s="10">
        <v>287.02999999999997</v>
      </c>
      <c r="AB61" s="94">
        <v>1119800</v>
      </c>
      <c r="AC61" s="10">
        <v>287.02999999999997</v>
      </c>
      <c r="AD61" s="2">
        <f t="shared" si="0"/>
        <v>5.1800000000000068</v>
      </c>
      <c r="AE61" s="137">
        <f t="shared" si="1"/>
        <v>-7.6750216076060251E-3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249.44010000000003</v>
      </c>
      <c r="W62" s="132">
        <v>42732</v>
      </c>
      <c r="X62" s="10">
        <v>291.99</v>
      </c>
      <c r="Y62" s="10">
        <v>292.11</v>
      </c>
      <c r="Z62" s="10">
        <v>288.5</v>
      </c>
      <c r="AA62" s="10">
        <v>289.25</v>
      </c>
      <c r="AB62" s="94">
        <v>1020900</v>
      </c>
      <c r="AC62" s="10">
        <v>289.25</v>
      </c>
      <c r="AD62" s="2">
        <f t="shared" si="0"/>
        <v>3.6100000000000136</v>
      </c>
      <c r="AE62" s="137">
        <f t="shared" si="1"/>
        <v>-6.4234679857103627E-3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246.69900000000001</v>
      </c>
      <c r="W63" s="132">
        <v>42731</v>
      </c>
      <c r="X63" s="10">
        <v>295.17</v>
      </c>
      <c r="Y63" s="10">
        <v>296.38</v>
      </c>
      <c r="Z63" s="10">
        <v>290.75</v>
      </c>
      <c r="AA63" s="10">
        <v>291.12</v>
      </c>
      <c r="AB63" s="94">
        <v>1439200</v>
      </c>
      <c r="AC63" s="10">
        <v>291.12</v>
      </c>
      <c r="AD63" s="2">
        <f t="shared" si="0"/>
        <v>5.6299999999999955</v>
      </c>
      <c r="AE63" s="137">
        <f t="shared" si="1"/>
        <v>1.248565367092147E-2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42727</v>
      </c>
      <c r="X64" s="10">
        <v>283.05</v>
      </c>
      <c r="Y64" s="10">
        <v>288.38</v>
      </c>
      <c r="Z64" s="10">
        <v>281.81</v>
      </c>
      <c r="AA64" s="10">
        <v>287.52999999999997</v>
      </c>
      <c r="AB64" s="94">
        <v>1110500</v>
      </c>
      <c r="AC64" s="10">
        <v>287.52999999999997</v>
      </c>
      <c r="AD64" s="2">
        <f t="shared" si="0"/>
        <v>6.5699999999999932</v>
      </c>
      <c r="AE64" s="137">
        <f t="shared" si="1"/>
        <v>1.5755820115165742E-2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42726</v>
      </c>
      <c r="X65" s="10">
        <v>281.83</v>
      </c>
      <c r="Y65" s="10">
        <v>283.17</v>
      </c>
      <c r="Z65" s="10">
        <v>280.02</v>
      </c>
      <c r="AA65" s="10">
        <v>283.07</v>
      </c>
      <c r="AB65" s="94">
        <v>1035100</v>
      </c>
      <c r="AC65" s="10">
        <v>283.07</v>
      </c>
      <c r="AD65" s="2">
        <f t="shared" si="0"/>
        <v>3.1500000000000341</v>
      </c>
      <c r="AE65" s="137">
        <f t="shared" si="1"/>
        <v>-1.4128783864930661E-4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42725</v>
      </c>
      <c r="X66" s="10">
        <v>285.06</v>
      </c>
      <c r="Y66" s="10">
        <v>285.64999999999998</v>
      </c>
      <c r="Z66" s="10">
        <v>281</v>
      </c>
      <c r="AA66" s="10">
        <v>283.11</v>
      </c>
      <c r="AB66" s="94">
        <v>1370000</v>
      </c>
      <c r="AC66" s="10">
        <v>283.11</v>
      </c>
      <c r="AD66" s="2">
        <f t="shared" si="0"/>
        <v>4.6499999999999773</v>
      </c>
      <c r="AE66" s="137">
        <f t="shared" si="1"/>
        <v>-8.6837774431876014E-3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42724</v>
      </c>
      <c r="X67" s="10">
        <v>280.98</v>
      </c>
      <c r="Y67" s="10">
        <v>286.67</v>
      </c>
      <c r="Z67" s="10">
        <v>279.13</v>
      </c>
      <c r="AA67" s="10">
        <v>285.58999999999997</v>
      </c>
      <c r="AB67" s="94">
        <v>2194500</v>
      </c>
      <c r="AC67" s="10">
        <v>285.58999999999997</v>
      </c>
      <c r="AD67" s="2">
        <f>Y67-Z67</f>
        <v>7.5400000000000205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27" priority="58">
      <formula>F19&gt;0</formula>
    </cfRule>
    <cfRule type="expression" dxfId="12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5" priority="47">
      <formula>H25&gt;0</formula>
    </cfRule>
    <cfRule type="expression" dxfId="1224" priority="48">
      <formula>H25&lt;0</formula>
    </cfRule>
  </conditionalFormatting>
  <conditionalFormatting sqref="M39">
    <cfRule type="expression" dxfId="1223" priority="45">
      <formula>M39&gt;0</formula>
    </cfRule>
    <cfRule type="expression" dxfId="1222" priority="46">
      <formula>M39&lt;0</formula>
    </cfRule>
  </conditionalFormatting>
  <conditionalFormatting sqref="F61:F67">
    <cfRule type="expression" dxfId="1221" priority="43">
      <formula>F61&gt;0</formula>
    </cfRule>
    <cfRule type="expression" dxfId="1220" priority="44">
      <formula>F61&lt;0</formula>
    </cfRule>
  </conditionalFormatting>
  <conditionalFormatting sqref="H61:H67">
    <cfRule type="expression" dxfId="1219" priority="41">
      <formula>H61&gt;0</formula>
    </cfRule>
    <cfRule type="expression" dxfId="1218" priority="42">
      <formula>H61&lt;0</formula>
    </cfRule>
  </conditionalFormatting>
  <conditionalFormatting sqref="F21:F24">
    <cfRule type="expression" dxfId="1217" priority="39">
      <formula>F21&gt;0</formula>
    </cfRule>
    <cfRule type="expression" dxfId="1216" priority="40">
      <formula>F21&lt;0</formula>
    </cfRule>
  </conditionalFormatting>
  <conditionalFormatting sqref="H21:H24">
    <cfRule type="expression" dxfId="1215" priority="37">
      <formula>H21&gt;0</formula>
    </cfRule>
    <cfRule type="expression" dxfId="1214" priority="38">
      <formula>H21&lt;0</formula>
    </cfRule>
  </conditionalFormatting>
  <conditionalFormatting sqref="I25:I28">
    <cfRule type="expression" dxfId="1213" priority="31">
      <formula>I25&gt;0</formula>
    </cfRule>
    <cfRule type="expression" dxfId="1212" priority="32">
      <formula>I25&lt;0</formula>
    </cfRule>
  </conditionalFormatting>
  <conditionalFormatting sqref="I21:I24">
    <cfRule type="expression" dxfId="1211" priority="29">
      <formula>I21&gt;0</formula>
    </cfRule>
    <cfRule type="expression" dxfId="1210" priority="30">
      <formula>I21&lt;0</formula>
    </cfRule>
  </conditionalFormatting>
  <conditionalFormatting sqref="H29">
    <cfRule type="expression" dxfId="1209" priority="27">
      <formula>H29&gt;0</formula>
    </cfRule>
    <cfRule type="expression" dxfId="1208" priority="28">
      <formula>H29&lt;0</formula>
    </cfRule>
  </conditionalFormatting>
  <conditionalFormatting sqref="H30">
    <cfRule type="expression" dxfId="1207" priority="25">
      <formula>H30&gt;0</formula>
    </cfRule>
    <cfRule type="expression" dxfId="1206" priority="26">
      <formula>H30&lt;0</formula>
    </cfRule>
  </conditionalFormatting>
  <conditionalFormatting sqref="H31">
    <cfRule type="expression" dxfId="1205" priority="23">
      <formula>H31&gt;0</formula>
    </cfRule>
    <cfRule type="expression" dxfId="1204" priority="24">
      <formula>H31&lt;0</formula>
    </cfRule>
  </conditionalFormatting>
  <conditionalFormatting sqref="Q7">
    <cfRule type="expression" dxfId="1203" priority="21">
      <formula>Q7&gt;0</formula>
    </cfRule>
    <cfRule type="expression" dxfId="1202" priority="22">
      <formula>Q7&lt;0</formula>
    </cfRule>
  </conditionalFormatting>
  <conditionalFormatting sqref="Q8">
    <cfRule type="expression" dxfId="1201" priority="19">
      <formula>Q8&gt;0</formula>
    </cfRule>
    <cfRule type="expression" dxfId="1200" priority="20">
      <formula>Q8&lt;0</formula>
    </cfRule>
  </conditionalFormatting>
  <conditionalFormatting sqref="F73:F82">
    <cfRule type="expression" dxfId="1199" priority="17">
      <formula>F73&gt;0</formula>
    </cfRule>
    <cfRule type="expression" dxfId="1198" priority="18">
      <formula>F73&lt;0</formula>
    </cfRule>
  </conditionalFormatting>
  <conditionalFormatting sqref="H73:H76">
    <cfRule type="expression" dxfId="1197" priority="15">
      <formula>H73&gt;0</formula>
    </cfRule>
    <cfRule type="expression" dxfId="1196" priority="16">
      <formula>H73&lt;0</formula>
    </cfRule>
  </conditionalFormatting>
  <conditionalFormatting sqref="F69:F72">
    <cfRule type="expression" dxfId="1195" priority="13">
      <formula>F69&gt;0</formula>
    </cfRule>
    <cfRule type="expression" dxfId="1194" priority="14">
      <formula>F69&lt;0</formula>
    </cfRule>
  </conditionalFormatting>
  <conditionalFormatting sqref="H69:H72">
    <cfRule type="expression" dxfId="1193" priority="11">
      <formula>H69&gt;0</formula>
    </cfRule>
    <cfRule type="expression" dxfId="1192" priority="12">
      <formula>H69&lt;0</formula>
    </cfRule>
  </conditionalFormatting>
  <conditionalFormatting sqref="I73:I76">
    <cfRule type="expression" dxfId="1191" priority="9">
      <formula>I73&gt;0</formula>
    </cfRule>
    <cfRule type="expression" dxfId="1190" priority="10">
      <formula>I73&lt;0</formula>
    </cfRule>
  </conditionalFormatting>
  <conditionalFormatting sqref="I69:I72">
    <cfRule type="expression" dxfId="1189" priority="7">
      <formula>I69&gt;0</formula>
    </cfRule>
    <cfRule type="expression" dxfId="1188" priority="8">
      <formula>I69&lt;0</formula>
    </cfRule>
  </conditionalFormatting>
  <conditionalFormatting sqref="H77">
    <cfRule type="expression" dxfId="1187" priority="5">
      <formula>H77&gt;0</formula>
    </cfRule>
    <cfRule type="expression" dxfId="1186" priority="6">
      <formula>H77&lt;0</formula>
    </cfRule>
  </conditionalFormatting>
  <conditionalFormatting sqref="H78">
    <cfRule type="expression" dxfId="1185" priority="3">
      <formula>H78&gt;0</formula>
    </cfRule>
    <cfRule type="expression" dxfId="1184" priority="4">
      <formula>H78&lt;0</formula>
    </cfRule>
  </conditionalFormatting>
  <conditionalFormatting sqref="H79">
    <cfRule type="expression" dxfId="1183" priority="1">
      <formula>H79&gt;0</formula>
    </cfRule>
    <cfRule type="expression" dxfId="11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42821</v>
      </c>
      <c r="X2" s="10">
        <v>40.86</v>
      </c>
      <c r="Y2" s="10">
        <v>41.75</v>
      </c>
      <c r="Z2" s="10">
        <v>40.79</v>
      </c>
      <c r="AA2" s="10">
        <v>41.71</v>
      </c>
      <c r="AB2" s="94">
        <v>8048700</v>
      </c>
      <c r="AC2" s="10">
        <v>41.71</v>
      </c>
      <c r="AD2" s="2">
        <f>Y2-Z2</f>
        <v>0.96000000000000085</v>
      </c>
      <c r="AE2" s="137">
        <f>AC2/AC3-1</f>
        <v>1.8310546875E-2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41.72</v>
      </c>
      <c r="W3" s="132">
        <v>42818</v>
      </c>
      <c r="X3" s="10">
        <v>40.28</v>
      </c>
      <c r="Y3" s="10">
        <v>41.27</v>
      </c>
      <c r="Z3" s="10">
        <v>40.25</v>
      </c>
      <c r="AA3" s="10">
        <v>40.96</v>
      </c>
      <c r="AB3" s="94">
        <v>24463400</v>
      </c>
      <c r="AC3" s="10">
        <v>40.96</v>
      </c>
      <c r="AD3" s="2">
        <f t="shared" ref="AD3:AD66" si="0">Y3-Z3</f>
        <v>1.0200000000000031</v>
      </c>
      <c r="AE3" s="137">
        <f t="shared" ref="AE3:AE66" si="1">AC3/AC4-1</f>
        <v>-1.5621244893054498E-2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41.72</v>
      </c>
      <c r="R4" s="517">
        <v>2.0000000000000001E-4</v>
      </c>
      <c r="T4" s="1"/>
      <c r="W4" s="132">
        <v>42817</v>
      </c>
      <c r="X4" s="10">
        <v>41.2</v>
      </c>
      <c r="Y4" s="10">
        <v>42.06</v>
      </c>
      <c r="Z4" s="10">
        <v>41.12</v>
      </c>
      <c r="AA4" s="10">
        <v>41.61</v>
      </c>
      <c r="AB4" s="94">
        <v>5030000</v>
      </c>
      <c r="AC4" s="10">
        <v>41.61</v>
      </c>
      <c r="AD4" s="2">
        <f t="shared" si="0"/>
        <v>0.94000000000000483</v>
      </c>
      <c r="AE4" s="137">
        <f t="shared" si="1"/>
        <v>-2.1582733812950394E-3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42816</v>
      </c>
      <c r="X5" s="10">
        <v>41.6</v>
      </c>
      <c r="Y5" s="10">
        <v>41.86</v>
      </c>
      <c r="Z5" s="10">
        <v>41.37</v>
      </c>
      <c r="AA5" s="10">
        <v>41.7</v>
      </c>
      <c r="AB5" s="94">
        <v>4364700</v>
      </c>
      <c r="AC5" s="10">
        <v>41.7</v>
      </c>
      <c r="AD5" s="2">
        <f t="shared" si="0"/>
        <v>0.49000000000000199</v>
      </c>
      <c r="AE5" s="137">
        <f t="shared" si="1"/>
        <v>7.1994240460759862E-4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42815</v>
      </c>
      <c r="X6" s="10">
        <v>42.17</v>
      </c>
      <c r="Y6" s="10">
        <v>42.17</v>
      </c>
      <c r="Z6" s="10">
        <v>41.58</v>
      </c>
      <c r="AA6" s="10">
        <v>41.67</v>
      </c>
      <c r="AB6" s="94">
        <v>4241500</v>
      </c>
      <c r="AC6" s="10">
        <v>41.67</v>
      </c>
      <c r="AD6" s="2">
        <f t="shared" si="0"/>
        <v>0.59000000000000341</v>
      </c>
      <c r="AE6" s="137">
        <f t="shared" si="1"/>
        <v>-1.1856770215793233E-2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42814</v>
      </c>
      <c r="X7" s="10">
        <v>42.1</v>
      </c>
      <c r="Y7" s="10">
        <v>42.52</v>
      </c>
      <c r="Z7" s="10">
        <v>41.95</v>
      </c>
      <c r="AA7" s="10">
        <v>42.17</v>
      </c>
      <c r="AB7" s="94">
        <v>5027300</v>
      </c>
      <c r="AC7" s="10">
        <v>42.17</v>
      </c>
      <c r="AD7" s="2">
        <f t="shared" si="0"/>
        <v>0.57000000000000028</v>
      </c>
      <c r="AE7" s="137">
        <f t="shared" si="1"/>
        <v>3.3309540804187243E-3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42811</v>
      </c>
      <c r="X8" s="10">
        <v>42.59</v>
      </c>
      <c r="Y8" s="10">
        <v>42.63</v>
      </c>
      <c r="Z8" s="10">
        <v>41.94</v>
      </c>
      <c r="AA8" s="10">
        <v>42.03</v>
      </c>
      <c r="AB8" s="94">
        <v>6070600</v>
      </c>
      <c r="AC8" s="10">
        <v>42.03</v>
      </c>
      <c r="AD8" s="2">
        <f t="shared" si="0"/>
        <v>0.69000000000000483</v>
      </c>
      <c r="AE8" s="137">
        <f t="shared" si="1"/>
        <v>-1.0826076723935096E-2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42810</v>
      </c>
      <c r="X9" s="10">
        <v>42.71</v>
      </c>
      <c r="Y9" s="10">
        <v>42.89</v>
      </c>
      <c r="Z9" s="10">
        <v>42.3</v>
      </c>
      <c r="AA9" s="10">
        <v>42.49</v>
      </c>
      <c r="AB9" s="94">
        <v>4394500</v>
      </c>
      <c r="AC9" s="10">
        <v>42.49</v>
      </c>
      <c r="AD9" s="2">
        <f t="shared" si="0"/>
        <v>0.59000000000000341</v>
      </c>
      <c r="AE9" s="137">
        <f t="shared" si="1"/>
        <v>-7.9383609619424478E-3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42809</v>
      </c>
      <c r="X10" s="10">
        <v>42.89</v>
      </c>
      <c r="Y10" s="10">
        <v>43</v>
      </c>
      <c r="Z10" s="10">
        <v>42.6</v>
      </c>
      <c r="AA10" s="10">
        <v>42.83</v>
      </c>
      <c r="AB10" s="94">
        <v>6844200</v>
      </c>
      <c r="AC10" s="10">
        <v>42.83</v>
      </c>
      <c r="AD10" s="2">
        <f t="shared" si="0"/>
        <v>0.39999999999999858</v>
      </c>
      <c r="AE10" s="137">
        <f t="shared" si="1"/>
        <v>1.4028524666820363E-3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42.68</v>
      </c>
      <c r="Y11" s="10">
        <v>42.93</v>
      </c>
      <c r="Z11" s="10">
        <v>42.32</v>
      </c>
      <c r="AA11" s="10">
        <v>42.77</v>
      </c>
      <c r="AB11" s="94">
        <v>3593100</v>
      </c>
      <c r="AC11" s="10">
        <v>42.77</v>
      </c>
      <c r="AD11" s="2">
        <f t="shared" si="0"/>
        <v>0.60999999999999943</v>
      </c>
      <c r="AE11" s="137">
        <f t="shared" si="1"/>
        <v>-4.8859934853419107E-3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42807</v>
      </c>
      <c r="X12" s="10">
        <v>43.5</v>
      </c>
      <c r="Y12" s="10">
        <v>43.5</v>
      </c>
      <c r="Z12" s="10">
        <v>42.89</v>
      </c>
      <c r="AA12" s="10">
        <v>42.98</v>
      </c>
      <c r="AB12" s="94">
        <v>3195200</v>
      </c>
      <c r="AC12" s="10">
        <v>42.98</v>
      </c>
      <c r="AD12" s="2">
        <f t="shared" si="0"/>
        <v>0.60999999999999943</v>
      </c>
      <c r="AE12" s="137">
        <f t="shared" si="1"/>
        <v>-9.6774193548387899E-3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42804</v>
      </c>
      <c r="X13" s="10">
        <v>43.68</v>
      </c>
      <c r="Y13" s="10">
        <v>43.73</v>
      </c>
      <c r="Z13" s="10">
        <v>42.97</v>
      </c>
      <c r="AA13" s="10">
        <v>43.4</v>
      </c>
      <c r="AB13" s="94">
        <v>3670700</v>
      </c>
      <c r="AC13" s="10">
        <v>43.4</v>
      </c>
      <c r="AD13" s="2">
        <f t="shared" si="0"/>
        <v>0.75999999999999801</v>
      </c>
      <c r="AE13" s="137">
        <f t="shared" si="1"/>
        <v>3.9324543141336932E-3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42803</v>
      </c>
      <c r="X14" s="10">
        <v>43.62</v>
      </c>
      <c r="Y14" s="10">
        <v>43.66</v>
      </c>
      <c r="Z14" s="10">
        <v>42.9</v>
      </c>
      <c r="AA14" s="10">
        <v>43.23</v>
      </c>
      <c r="AB14" s="94">
        <v>4391500</v>
      </c>
      <c r="AC14" s="10">
        <v>43.23</v>
      </c>
      <c r="AD14" s="2">
        <f t="shared" si="0"/>
        <v>0.75999999999999801</v>
      </c>
      <c r="AE14" s="137">
        <f t="shared" si="1"/>
        <v>-5.521048999309941E-3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42802</v>
      </c>
      <c r="X15" s="10">
        <v>43.32</v>
      </c>
      <c r="Y15" s="10">
        <v>43.88</v>
      </c>
      <c r="Z15" s="10">
        <v>43.07</v>
      </c>
      <c r="AA15" s="10">
        <v>43.47</v>
      </c>
      <c r="AB15" s="94">
        <v>4298400</v>
      </c>
      <c r="AC15" s="10">
        <v>43.47</v>
      </c>
      <c r="AD15" s="2">
        <f t="shared" si="0"/>
        <v>0.81000000000000227</v>
      </c>
      <c r="AE15" s="137">
        <f t="shared" si="1"/>
        <v>3.2310177705976439E-3</v>
      </c>
    </row>
    <row r="16" spans="1:40" x14ac:dyDescent="0.25">
      <c r="G16" s="1"/>
      <c r="W16" s="132">
        <v>42801</v>
      </c>
      <c r="X16" s="10">
        <v>43.45</v>
      </c>
      <c r="Y16" s="10">
        <v>43.75</v>
      </c>
      <c r="Z16" s="10">
        <v>42.79</v>
      </c>
      <c r="AA16" s="10">
        <v>43.33</v>
      </c>
      <c r="AB16" s="94">
        <v>6585100</v>
      </c>
      <c r="AC16" s="10">
        <v>43.33</v>
      </c>
      <c r="AD16" s="2">
        <f t="shared" si="0"/>
        <v>0.96000000000000085</v>
      </c>
      <c r="AE16" s="137">
        <f t="shared" si="1"/>
        <v>-1.6121707538601315E-2</v>
      </c>
    </row>
    <row r="17" spans="1:31" x14ac:dyDescent="0.25">
      <c r="G17" s="1"/>
      <c r="W17" s="132">
        <v>42800</v>
      </c>
      <c r="X17" s="10">
        <v>45.31</v>
      </c>
      <c r="Y17" s="10">
        <v>45.44</v>
      </c>
      <c r="Z17" s="10">
        <v>43.98</v>
      </c>
      <c r="AA17" s="10">
        <v>44.04</v>
      </c>
      <c r="AB17" s="94">
        <v>5353300</v>
      </c>
      <c r="AC17" s="10">
        <v>44.04</v>
      </c>
      <c r="AD17" s="2">
        <f t="shared" si="0"/>
        <v>1.4600000000000009</v>
      </c>
      <c r="AE17" s="137">
        <f t="shared" si="1"/>
        <v>-2.5232403718459473E-2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42797</v>
      </c>
      <c r="X18" s="10">
        <v>45.21</v>
      </c>
      <c r="Y18" s="10">
        <v>45.75</v>
      </c>
      <c r="Z18" s="10">
        <v>44.91</v>
      </c>
      <c r="AA18" s="10">
        <v>45.18</v>
      </c>
      <c r="AB18" s="94">
        <v>5382300</v>
      </c>
      <c r="AC18" s="10">
        <v>45.18</v>
      </c>
      <c r="AD18" s="2">
        <f t="shared" si="0"/>
        <v>0.84000000000000341</v>
      </c>
      <c r="AE18" s="137">
        <f t="shared" si="1"/>
        <v>-2.2084805653710404E-3</v>
      </c>
    </row>
    <row r="19" spans="1:31" x14ac:dyDescent="0.25">
      <c r="N19" s="2"/>
      <c r="W19" s="132">
        <v>42796</v>
      </c>
      <c r="X19" s="10">
        <v>44.67</v>
      </c>
      <c r="Y19" s="10">
        <v>45.73</v>
      </c>
      <c r="Z19" s="10">
        <v>44.4</v>
      </c>
      <c r="AA19" s="10">
        <v>45.28</v>
      </c>
      <c r="AB19" s="94">
        <v>7208200</v>
      </c>
      <c r="AC19" s="10">
        <v>45.28</v>
      </c>
      <c r="AD19" s="2">
        <f t="shared" si="0"/>
        <v>1.3299999999999983</v>
      </c>
      <c r="AE19" s="137">
        <f t="shared" si="1"/>
        <v>9.1375083574771754E-3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42795</v>
      </c>
      <c r="X20" s="10">
        <v>44.34</v>
      </c>
      <c r="Y20" s="10">
        <v>45.87</v>
      </c>
      <c r="Z20" s="10">
        <v>44.1</v>
      </c>
      <c r="AA20" s="10">
        <v>44.87</v>
      </c>
      <c r="AB20" s="94">
        <v>15915900</v>
      </c>
      <c r="AC20" s="10">
        <v>44.87</v>
      </c>
      <c r="AD20" s="2">
        <f t="shared" si="0"/>
        <v>1.769999999999996</v>
      </c>
      <c r="AE20" s="137">
        <f t="shared" si="1"/>
        <v>7.2162485065710769E-2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42794</v>
      </c>
      <c r="X21" s="10">
        <v>42.45</v>
      </c>
      <c r="Y21" s="10">
        <v>42.48</v>
      </c>
      <c r="Z21" s="10">
        <v>41.42</v>
      </c>
      <c r="AA21" s="10">
        <v>41.85</v>
      </c>
      <c r="AB21" s="94">
        <v>6809700</v>
      </c>
      <c r="AC21" s="10">
        <v>41.85</v>
      </c>
      <c r="AD21" s="2">
        <f t="shared" si="0"/>
        <v>1.0599999999999952</v>
      </c>
      <c r="AE21" s="137">
        <f t="shared" si="1"/>
        <v>-1.3901979264844377E-2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42793</v>
      </c>
      <c r="X22" s="10">
        <v>42.04</v>
      </c>
      <c r="Y22" s="10">
        <v>42.5</v>
      </c>
      <c r="Z22" s="10">
        <v>41.77</v>
      </c>
      <c r="AA22" s="10">
        <v>42.44</v>
      </c>
      <c r="AB22" s="94">
        <v>4057000</v>
      </c>
      <c r="AC22" s="10">
        <v>42.44</v>
      </c>
      <c r="AD22" s="2">
        <f t="shared" si="0"/>
        <v>0.72999999999999687</v>
      </c>
      <c r="AE22" s="137">
        <f t="shared" si="1"/>
        <v>6.6413662239088733E-3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42790</v>
      </c>
      <c r="X23" s="10">
        <v>42.31</v>
      </c>
      <c r="Y23" s="10">
        <v>42.35</v>
      </c>
      <c r="Z23" s="10">
        <v>41.76</v>
      </c>
      <c r="AA23" s="10">
        <v>42.16</v>
      </c>
      <c r="AB23" s="94">
        <v>4853600</v>
      </c>
      <c r="AC23" s="10">
        <v>42.16</v>
      </c>
      <c r="AD23" s="2">
        <f t="shared" si="0"/>
        <v>0.59000000000000341</v>
      </c>
      <c r="AE23" s="137">
        <f t="shared" si="1"/>
        <v>-4.0160642570281624E-3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42789</v>
      </c>
      <c r="X24" s="10">
        <v>42.03</v>
      </c>
      <c r="Y24" s="10">
        <v>42.54</v>
      </c>
      <c r="Z24" s="10">
        <v>41.77</v>
      </c>
      <c r="AA24" s="10">
        <v>42.33</v>
      </c>
      <c r="AB24" s="94">
        <v>4395100</v>
      </c>
      <c r="AC24" s="10">
        <v>42.33</v>
      </c>
      <c r="AD24" s="2">
        <f t="shared" si="0"/>
        <v>0.76999999999999602</v>
      </c>
      <c r="AE24" s="137">
        <f t="shared" si="1"/>
        <v>7.8571428571427848E-3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42788</v>
      </c>
      <c r="X25" s="10">
        <v>42.21</v>
      </c>
      <c r="Y25" s="10">
        <v>42.3</v>
      </c>
      <c r="Z25" s="10">
        <v>41.86</v>
      </c>
      <c r="AA25" s="10">
        <v>42</v>
      </c>
      <c r="AB25" s="94">
        <v>5059300</v>
      </c>
      <c r="AC25" s="10">
        <v>42</v>
      </c>
      <c r="AD25" s="2">
        <f t="shared" si="0"/>
        <v>0.43999999999999773</v>
      </c>
      <c r="AE25" s="137">
        <f t="shared" si="1"/>
        <v>-7.0921985815601829E-3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42787</v>
      </c>
      <c r="X26" s="10">
        <v>42.46</v>
      </c>
      <c r="Y26" s="10">
        <v>42.7</v>
      </c>
      <c r="Z26" s="10">
        <v>42.07</v>
      </c>
      <c r="AA26" s="10">
        <v>42.3</v>
      </c>
      <c r="AB26" s="94">
        <v>7352100</v>
      </c>
      <c r="AC26" s="10">
        <v>42.3</v>
      </c>
      <c r="AD26" s="2">
        <f t="shared" si="0"/>
        <v>0.63000000000000256</v>
      </c>
      <c r="AE26" s="137">
        <f t="shared" si="1"/>
        <v>5.9453032104637149E-3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42783</v>
      </c>
      <c r="X27" s="10">
        <v>41.86</v>
      </c>
      <c r="Y27" s="10">
        <v>42.33</v>
      </c>
      <c r="Z27" s="10">
        <v>41.78</v>
      </c>
      <c r="AA27" s="10">
        <v>42.05</v>
      </c>
      <c r="AB27" s="94">
        <v>6135400</v>
      </c>
      <c r="AC27" s="10">
        <v>42.05</v>
      </c>
      <c r="AD27" s="2">
        <f t="shared" si="0"/>
        <v>0.54999999999999716</v>
      </c>
      <c r="AE27" s="137">
        <f t="shared" si="1"/>
        <v>1.1904761904761862E-3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42782</v>
      </c>
      <c r="X28" s="10">
        <v>42.6</v>
      </c>
      <c r="Y28" s="10">
        <v>42.65</v>
      </c>
      <c r="Z28" s="10">
        <v>41.56</v>
      </c>
      <c r="AA28" s="10">
        <v>42</v>
      </c>
      <c r="AB28" s="94">
        <v>4437500</v>
      </c>
      <c r="AC28" s="10">
        <v>42</v>
      </c>
      <c r="AD28" s="2">
        <f t="shared" si="0"/>
        <v>1.0899999999999963</v>
      </c>
      <c r="AE28" s="137">
        <f t="shared" si="1"/>
        <v>-1.0367577756833168E-2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42781</v>
      </c>
      <c r="X29" s="10">
        <v>40.67</v>
      </c>
      <c r="Y29" s="10">
        <v>42.59</v>
      </c>
      <c r="Z29" s="10">
        <v>40.590000000000003</v>
      </c>
      <c r="AA29" s="10">
        <v>42.44</v>
      </c>
      <c r="AB29" s="94">
        <v>10630400</v>
      </c>
      <c r="AC29" s="10">
        <v>42.44</v>
      </c>
      <c r="AD29" s="2">
        <f t="shared" si="0"/>
        <v>2</v>
      </c>
      <c r="AE29" s="137">
        <f t="shared" si="1"/>
        <v>4.1472392638036704E-2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42780</v>
      </c>
      <c r="X30" s="10">
        <v>39.590000000000003</v>
      </c>
      <c r="Y30" s="10">
        <v>40.909999999999997</v>
      </c>
      <c r="Z30" s="10">
        <v>39.56</v>
      </c>
      <c r="AA30" s="10">
        <v>40.75</v>
      </c>
      <c r="AB30" s="94">
        <v>5497900</v>
      </c>
      <c r="AC30" s="10">
        <v>40.75</v>
      </c>
      <c r="AD30" s="2">
        <f t="shared" si="0"/>
        <v>1.3499999999999943</v>
      </c>
      <c r="AE30" s="137">
        <f t="shared" si="1"/>
        <v>2.438411261940665E-2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42779</v>
      </c>
      <c r="X31" s="10">
        <v>39.71</v>
      </c>
      <c r="Y31" s="10">
        <v>39.89</v>
      </c>
      <c r="Z31" s="10">
        <v>39.56</v>
      </c>
      <c r="AA31" s="10">
        <v>39.78</v>
      </c>
      <c r="AB31" s="94">
        <v>3872500</v>
      </c>
      <c r="AC31" s="10">
        <v>39.78</v>
      </c>
      <c r="AD31" s="2">
        <f t="shared" si="0"/>
        <v>0.32999999999999829</v>
      </c>
      <c r="AE31" s="137">
        <f t="shared" si="1"/>
        <v>1.1956245230221318E-2</v>
      </c>
    </row>
    <row r="32" spans="1:31" x14ac:dyDescent="0.25">
      <c r="W32" s="132">
        <v>42776</v>
      </c>
      <c r="X32" s="10">
        <v>39.090000000000003</v>
      </c>
      <c r="Y32" s="10">
        <v>39.46</v>
      </c>
      <c r="Z32" s="10">
        <v>39</v>
      </c>
      <c r="AA32" s="10">
        <v>39.31</v>
      </c>
      <c r="AB32" s="94">
        <v>2521900</v>
      </c>
      <c r="AC32" s="10">
        <v>39.31</v>
      </c>
      <c r="AD32" s="2">
        <f t="shared" si="0"/>
        <v>0.46000000000000085</v>
      </c>
      <c r="AE32" s="137">
        <f t="shared" si="1"/>
        <v>2.5445292620873694E-4</v>
      </c>
    </row>
    <row r="33" spans="1:31" x14ac:dyDescent="0.25">
      <c r="W33" s="132">
        <v>42775</v>
      </c>
      <c r="X33" s="10">
        <v>39.36</v>
      </c>
      <c r="Y33" s="10">
        <v>39.6</v>
      </c>
      <c r="Z33" s="10">
        <v>39</v>
      </c>
      <c r="AA33" s="10">
        <v>39.299999999999997</v>
      </c>
      <c r="AB33" s="94">
        <v>5517100</v>
      </c>
      <c r="AC33" s="10">
        <v>39.299999999999997</v>
      </c>
      <c r="AD33" s="2">
        <f t="shared" si="0"/>
        <v>0.60000000000000142</v>
      </c>
      <c r="AE33" s="137">
        <f t="shared" si="1"/>
        <v>2.8068384792039325E-3</v>
      </c>
    </row>
    <row r="34" spans="1:31" x14ac:dyDescent="0.25">
      <c r="W34" s="132">
        <v>42774</v>
      </c>
      <c r="X34" s="10">
        <v>39.22</v>
      </c>
      <c r="Y34" s="10">
        <v>39.65</v>
      </c>
      <c r="Z34" s="10">
        <v>39</v>
      </c>
      <c r="AA34" s="10">
        <v>39.19</v>
      </c>
      <c r="AB34" s="94">
        <v>5932000</v>
      </c>
      <c r="AC34" s="10">
        <v>39.19</v>
      </c>
      <c r="AD34" s="2">
        <f t="shared" si="0"/>
        <v>0.64999999999999858</v>
      </c>
      <c r="AE34" s="137">
        <f t="shared" si="1"/>
        <v>-5.0774308200051133E-3</v>
      </c>
    </row>
    <row r="35" spans="1:31" x14ac:dyDescent="0.25">
      <c r="L35" t="s">
        <v>212</v>
      </c>
      <c r="M35" s="2">
        <f>K53+M53-F53</f>
        <v>439.77999999999975</v>
      </c>
      <c r="W35" s="132">
        <v>42773</v>
      </c>
      <c r="X35" s="10">
        <v>40.26</v>
      </c>
      <c r="Y35" s="10">
        <v>40.299999999999997</v>
      </c>
      <c r="Z35" s="10">
        <v>39.21</v>
      </c>
      <c r="AA35" s="10">
        <v>39.39</v>
      </c>
      <c r="AB35" s="94">
        <v>5989000</v>
      </c>
      <c r="AC35" s="10">
        <v>39.39</v>
      </c>
      <c r="AD35" s="2">
        <f t="shared" si="0"/>
        <v>1.0899999999999963</v>
      </c>
      <c r="AE35" s="137">
        <f t="shared" si="1"/>
        <v>-1.4757378689344569E-2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42772</v>
      </c>
      <c r="X36" s="10">
        <v>39.36</v>
      </c>
      <c r="Y36" s="10">
        <v>40.25</v>
      </c>
      <c r="Z36" s="10">
        <v>39.340000000000003</v>
      </c>
      <c r="AA36" s="10">
        <v>39.979999999999997</v>
      </c>
      <c r="AB36" s="94">
        <v>6050000</v>
      </c>
      <c r="AC36" s="10">
        <v>39.979999999999997</v>
      </c>
      <c r="AD36" s="2">
        <f t="shared" si="0"/>
        <v>0.90999999999999659</v>
      </c>
      <c r="AE36" s="137">
        <f t="shared" si="1"/>
        <v>1.9637847487885551E-2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42769</v>
      </c>
      <c r="X37" s="10">
        <v>39.270000000000003</v>
      </c>
      <c r="Y37" s="10">
        <v>39.5</v>
      </c>
      <c r="Z37" s="10">
        <v>38.520000000000003</v>
      </c>
      <c r="AA37" s="10">
        <v>39.21</v>
      </c>
      <c r="AB37" s="94">
        <v>5677900</v>
      </c>
      <c r="AC37" s="10">
        <v>39.21</v>
      </c>
      <c r="AD37" s="2">
        <f t="shared" si="0"/>
        <v>0.97999999999999687</v>
      </c>
      <c r="AE37" s="137">
        <f t="shared" si="1"/>
        <v>5.3846153846153211E-3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42768</v>
      </c>
      <c r="X38" s="10">
        <v>38.26</v>
      </c>
      <c r="Y38" s="10">
        <v>39.35</v>
      </c>
      <c r="Z38" s="10">
        <v>38.159999999999997</v>
      </c>
      <c r="AA38" s="10">
        <v>39</v>
      </c>
      <c r="AB38" s="94">
        <v>6173200</v>
      </c>
      <c r="AC38" s="10">
        <v>39</v>
      </c>
      <c r="AD38" s="2">
        <f t="shared" si="0"/>
        <v>1.1900000000000048</v>
      </c>
      <c r="AE38" s="137">
        <f t="shared" si="1"/>
        <v>8.7946197620281108E-3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42767</v>
      </c>
      <c r="X39" s="10">
        <v>38.68</v>
      </c>
      <c r="Y39" s="10">
        <v>38.75</v>
      </c>
      <c r="Z39" s="10">
        <v>38.07</v>
      </c>
      <c r="AA39" s="10">
        <v>38.659999999999997</v>
      </c>
      <c r="AB39" s="94">
        <v>5822400</v>
      </c>
      <c r="AC39" s="10">
        <v>38.659999999999997</v>
      </c>
      <c r="AD39" s="2">
        <f t="shared" si="0"/>
        <v>0.67999999999999972</v>
      </c>
      <c r="AE39" s="137">
        <f t="shared" si="1"/>
        <v>1.6031537450722722E-2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42766</v>
      </c>
      <c r="X40" s="10">
        <v>37.020000000000003</v>
      </c>
      <c r="Y40" s="10">
        <v>38.090000000000003</v>
      </c>
      <c r="Z40" s="10">
        <v>36.409999999999997</v>
      </c>
      <c r="AA40" s="10">
        <v>38.049999999999997</v>
      </c>
      <c r="AB40" s="94">
        <v>7342100</v>
      </c>
      <c r="AC40" s="10">
        <v>38.049999999999997</v>
      </c>
      <c r="AD40" s="2">
        <f t="shared" si="0"/>
        <v>1.6800000000000068</v>
      </c>
      <c r="AE40" s="137">
        <f t="shared" si="1"/>
        <v>4.7055586130984928E-2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42765</v>
      </c>
      <c r="X41" s="10">
        <v>36.57</v>
      </c>
      <c r="Y41" s="10">
        <v>36.729999999999997</v>
      </c>
      <c r="Z41" s="10">
        <v>35.5</v>
      </c>
      <c r="AA41" s="10">
        <v>36.340000000000003</v>
      </c>
      <c r="AB41" s="94">
        <v>5214500</v>
      </c>
      <c r="AC41" s="10">
        <v>36.340000000000003</v>
      </c>
      <c r="AD41" s="2">
        <f t="shared" si="0"/>
        <v>1.2299999999999969</v>
      </c>
      <c r="AE41" s="137">
        <f t="shared" si="1"/>
        <v>-8.7288597926894473E-3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8" t="s">
        <v>78</v>
      </c>
      <c r="P42" s="708"/>
      <c r="T42" s="111" t="s">
        <v>113</v>
      </c>
      <c r="U42" s="9"/>
      <c r="W42" s="132">
        <v>42762</v>
      </c>
      <c r="X42" s="10">
        <v>36.159999999999997</v>
      </c>
      <c r="Y42" s="10">
        <v>36.83</v>
      </c>
      <c r="Z42" s="10">
        <v>36.01</v>
      </c>
      <c r="AA42" s="10">
        <v>36.659999999999997</v>
      </c>
      <c r="AB42" s="94">
        <v>2950600</v>
      </c>
      <c r="AC42" s="10">
        <v>36.659999999999997</v>
      </c>
      <c r="AD42" s="2">
        <f t="shared" si="0"/>
        <v>0.82000000000000028</v>
      </c>
      <c r="AE42" s="137">
        <f t="shared" si="1"/>
        <v>1.5512465373961115E-2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45.892000000000003</v>
      </c>
      <c r="Q43" s="2"/>
      <c r="T43" s="138" t="s">
        <v>98</v>
      </c>
      <c r="U43" s="364">
        <v>41.71</v>
      </c>
      <c r="W43" s="132">
        <v>42761</v>
      </c>
      <c r="X43" s="10">
        <v>36.54</v>
      </c>
      <c r="Y43" s="10">
        <v>36.590000000000003</v>
      </c>
      <c r="Z43" s="10">
        <v>35.83</v>
      </c>
      <c r="AA43" s="10">
        <v>36.1</v>
      </c>
      <c r="AB43" s="94">
        <v>3517400</v>
      </c>
      <c r="AC43" s="10">
        <v>36.1</v>
      </c>
      <c r="AD43" s="2">
        <f t="shared" si="0"/>
        <v>0.76000000000000512</v>
      </c>
      <c r="AE43" s="137">
        <f t="shared" si="1"/>
        <v>-1.0416666666666519E-2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45.474800000000002</v>
      </c>
      <c r="Q44" s="2"/>
      <c r="T44" s="107" t="s">
        <v>99</v>
      </c>
      <c r="U44" s="365">
        <v>42</v>
      </c>
      <c r="W44" s="132">
        <v>42760</v>
      </c>
      <c r="X44" s="10">
        <v>36</v>
      </c>
      <c r="Y44" s="10">
        <v>36.64</v>
      </c>
      <c r="Z44" s="10">
        <v>35.979999999999997</v>
      </c>
      <c r="AA44" s="10">
        <v>36.479999999999997</v>
      </c>
      <c r="AB44" s="94">
        <v>5124900</v>
      </c>
      <c r="AC44" s="10">
        <v>36.479999999999997</v>
      </c>
      <c r="AD44" s="2">
        <f t="shared" si="0"/>
        <v>0.66000000000000369</v>
      </c>
      <c r="AE44" s="137">
        <f t="shared" si="1"/>
        <v>1.8709857581680867E-2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45.057600000000001</v>
      </c>
      <c r="Q45" s="2"/>
      <c r="T45" s="107" t="s">
        <v>100</v>
      </c>
      <c r="U45" s="365" t="s">
        <v>615</v>
      </c>
      <c r="W45" s="132">
        <v>42759</v>
      </c>
      <c r="X45" s="10">
        <v>36.03</v>
      </c>
      <c r="Y45" s="10">
        <v>36.130000000000003</v>
      </c>
      <c r="Z45" s="10">
        <v>35.159999999999997</v>
      </c>
      <c r="AA45" s="10">
        <v>35.81</v>
      </c>
      <c r="AB45" s="94">
        <v>5067200</v>
      </c>
      <c r="AC45" s="10">
        <v>35.81</v>
      </c>
      <c r="AD45" s="2">
        <f t="shared" si="0"/>
        <v>0.97000000000000597</v>
      </c>
      <c r="AE45" s="137">
        <f t="shared" si="1"/>
        <v>-6.106022758812113E-3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44.6404</v>
      </c>
      <c r="Q46" s="2"/>
      <c r="T46" s="107" t="s">
        <v>101</v>
      </c>
      <c r="U46" s="365" t="s">
        <v>616</v>
      </c>
      <c r="W46" s="132">
        <v>42758</v>
      </c>
      <c r="X46" s="10">
        <v>36.869999999999997</v>
      </c>
      <c r="Y46" s="10">
        <v>37.19</v>
      </c>
      <c r="Z46" s="10">
        <v>35.82</v>
      </c>
      <c r="AA46" s="10">
        <v>36.03</v>
      </c>
      <c r="AB46" s="94">
        <v>4732200</v>
      </c>
      <c r="AC46" s="10">
        <v>36.03</v>
      </c>
      <c r="AD46" s="2">
        <f t="shared" si="0"/>
        <v>1.3699999999999974</v>
      </c>
      <c r="AE46" s="137">
        <f t="shared" si="1"/>
        <v>-2.8055031022390042E-2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44.223199999999999</v>
      </c>
      <c r="Q47" s="2"/>
      <c r="T47" s="107" t="s">
        <v>102</v>
      </c>
      <c r="U47" s="365">
        <v>51.71</v>
      </c>
      <c r="W47" s="132">
        <v>42755</v>
      </c>
      <c r="X47" s="10">
        <v>36.93</v>
      </c>
      <c r="Y47" s="10">
        <v>37.35</v>
      </c>
      <c r="Z47" s="10">
        <v>36.799999999999997</v>
      </c>
      <c r="AA47" s="10">
        <v>37.07</v>
      </c>
      <c r="AB47" s="94">
        <v>3554200</v>
      </c>
      <c r="AC47" s="10">
        <v>37.07</v>
      </c>
      <c r="AD47" s="2">
        <f t="shared" si="0"/>
        <v>0.55000000000000426</v>
      </c>
      <c r="AE47" s="137">
        <f t="shared" si="1"/>
        <v>3.2476319350474014E-3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43.805999999999997</v>
      </c>
      <c r="Q48" s="2"/>
      <c r="T48" s="107" t="s">
        <v>103</v>
      </c>
      <c r="U48" s="365">
        <v>1.4483900000000001</v>
      </c>
      <c r="W48" s="132">
        <v>42754</v>
      </c>
      <c r="X48" s="10">
        <v>37.11</v>
      </c>
      <c r="Y48" s="10">
        <v>37.299999999999997</v>
      </c>
      <c r="Z48" s="10">
        <v>36.71</v>
      </c>
      <c r="AA48" s="10">
        <v>36.950000000000003</v>
      </c>
      <c r="AB48" s="94">
        <v>4062700</v>
      </c>
      <c r="AC48" s="10">
        <v>36.950000000000003</v>
      </c>
      <c r="AD48" s="2">
        <f t="shared" si="0"/>
        <v>0.58999999999999631</v>
      </c>
      <c r="AE48" s="137">
        <f t="shared" si="1"/>
        <v>-6.4533476741057694E-3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43.388800000000003</v>
      </c>
      <c r="Q49" s="2"/>
      <c r="T49" s="107" t="s">
        <v>122</v>
      </c>
      <c r="U49" s="365" t="s">
        <v>459</v>
      </c>
      <c r="W49" s="132">
        <v>42753</v>
      </c>
      <c r="X49" s="10">
        <v>37.18</v>
      </c>
      <c r="Y49" s="10">
        <v>37.380000000000003</v>
      </c>
      <c r="Z49" s="10">
        <v>36.71</v>
      </c>
      <c r="AA49" s="10">
        <v>37.19</v>
      </c>
      <c r="AB49" s="94">
        <v>4247600</v>
      </c>
      <c r="AC49" s="10">
        <v>37.19</v>
      </c>
      <c r="AD49" s="2">
        <f t="shared" si="0"/>
        <v>0.67000000000000171</v>
      </c>
      <c r="AE49" s="137">
        <f t="shared" si="1"/>
        <v>3.2371189641218212E-3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42.971600000000002</v>
      </c>
      <c r="Q50" s="2"/>
      <c r="T50" s="107"/>
      <c r="U50" s="365"/>
      <c r="W50" s="132">
        <v>42752</v>
      </c>
      <c r="X50" s="10">
        <v>36.86</v>
      </c>
      <c r="Y50" s="10">
        <v>37.36</v>
      </c>
      <c r="Z50" s="10">
        <v>36.450000000000003</v>
      </c>
      <c r="AA50" s="10">
        <v>37.07</v>
      </c>
      <c r="AB50" s="94">
        <v>4540500</v>
      </c>
      <c r="AC50" s="10">
        <v>37.07</v>
      </c>
      <c r="AD50" s="2">
        <f t="shared" si="0"/>
        <v>0.90999999999999659</v>
      </c>
      <c r="AE50" s="137">
        <f t="shared" si="1"/>
        <v>9.2567383610129284E-3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42.554400000000001</v>
      </c>
      <c r="Q51" s="2"/>
      <c r="T51" s="107" t="s">
        <v>105</v>
      </c>
      <c r="U51" s="365" t="s">
        <v>617</v>
      </c>
      <c r="W51" s="132">
        <v>42748</v>
      </c>
      <c r="X51" s="10">
        <v>36.79</v>
      </c>
      <c r="Y51" s="10">
        <v>37.020000000000003</v>
      </c>
      <c r="Z51" s="10">
        <v>36.35</v>
      </c>
      <c r="AA51" s="10">
        <v>36.729999999999997</v>
      </c>
      <c r="AB51" s="94">
        <v>5031400</v>
      </c>
      <c r="AC51" s="10">
        <v>36.729999999999997</v>
      </c>
      <c r="AD51" s="2">
        <f t="shared" si="0"/>
        <v>0.67000000000000171</v>
      </c>
      <c r="AE51" s="137">
        <f t="shared" si="1"/>
        <v>-1.0878433505576712E-3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42.1372</v>
      </c>
      <c r="Q52" s="2"/>
      <c r="T52" s="107" t="s">
        <v>106</v>
      </c>
      <c r="U52" s="365" t="s">
        <v>449</v>
      </c>
      <c r="W52" s="132">
        <v>42747</v>
      </c>
      <c r="X52" s="10">
        <v>37.44</v>
      </c>
      <c r="Y52" s="10">
        <v>37.44</v>
      </c>
      <c r="Z52" s="10">
        <v>36.17</v>
      </c>
      <c r="AA52" s="10">
        <v>36.770000000000003</v>
      </c>
      <c r="AB52" s="94">
        <v>7165400</v>
      </c>
      <c r="AC52" s="10">
        <v>36.770000000000003</v>
      </c>
      <c r="AD52" s="2">
        <f t="shared" si="0"/>
        <v>1.269999999999996</v>
      </c>
      <c r="AE52" s="137">
        <f t="shared" si="1"/>
        <v>-1.3680257510729543E-2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41.72</v>
      </c>
      <c r="Q53" s="2"/>
      <c r="T53" s="107" t="s">
        <v>107</v>
      </c>
      <c r="U53" s="366">
        <v>4381423</v>
      </c>
      <c r="W53" s="132">
        <v>42746</v>
      </c>
      <c r="X53" s="10">
        <v>39.549999999999997</v>
      </c>
      <c r="Y53" s="10">
        <v>39.58</v>
      </c>
      <c r="Z53" s="10">
        <v>37.08</v>
      </c>
      <c r="AA53" s="10">
        <v>37.28</v>
      </c>
      <c r="AB53" s="94">
        <v>11748800</v>
      </c>
      <c r="AC53" s="10">
        <v>37.28</v>
      </c>
      <c r="AD53" s="2">
        <f t="shared" si="0"/>
        <v>2.5</v>
      </c>
      <c r="AE53" s="137">
        <f t="shared" si="1"/>
        <v>-4.2875481386392855E-2</v>
      </c>
    </row>
    <row r="54" spans="1:31" x14ac:dyDescent="0.25">
      <c r="O54" s="82">
        <v>0.99</v>
      </c>
      <c r="P54" s="82">
        <f t="shared" si="3"/>
        <v>41.302799999999998</v>
      </c>
      <c r="Q54" s="2"/>
      <c r="T54" s="107" t="s">
        <v>110</v>
      </c>
      <c r="U54" s="366">
        <v>5803550</v>
      </c>
      <c r="W54" s="132">
        <v>42745</v>
      </c>
      <c r="X54" s="10">
        <v>39.229999999999997</v>
      </c>
      <c r="Y54" s="10">
        <v>39.369999999999997</v>
      </c>
      <c r="Z54" s="10">
        <v>38.67</v>
      </c>
      <c r="AA54" s="10">
        <v>38.950000000000003</v>
      </c>
      <c r="AB54" s="94">
        <v>3409800</v>
      </c>
      <c r="AC54" s="10">
        <v>38.950000000000003</v>
      </c>
      <c r="AD54" s="2">
        <f t="shared" si="0"/>
        <v>0.69999999999999574</v>
      </c>
      <c r="AE54" s="137">
        <f t="shared" si="1"/>
        <v>0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40.885599999999997</v>
      </c>
      <c r="Q55" s="2"/>
      <c r="T55" s="107" t="s">
        <v>108</v>
      </c>
      <c r="U55" s="365" t="s">
        <v>618</v>
      </c>
      <c r="W55" s="132">
        <v>42744</v>
      </c>
      <c r="X55" s="10">
        <v>38.5</v>
      </c>
      <c r="Y55" s="10">
        <v>39.130000000000003</v>
      </c>
      <c r="Z55" s="10">
        <v>38.409999999999997</v>
      </c>
      <c r="AA55" s="10">
        <v>38.950000000000003</v>
      </c>
      <c r="AB55" s="94">
        <v>3382200</v>
      </c>
      <c r="AC55" s="10">
        <v>38.950000000000003</v>
      </c>
      <c r="AD55" s="2">
        <f t="shared" si="0"/>
        <v>0.72000000000000597</v>
      </c>
      <c r="AE55" s="137">
        <f t="shared" si="1"/>
        <v>1.1688311688311748E-2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40.468399999999995</v>
      </c>
      <c r="T56" s="107" t="s">
        <v>111</v>
      </c>
      <c r="U56" s="365">
        <v>45.35</v>
      </c>
      <c r="W56" s="132">
        <v>42741</v>
      </c>
      <c r="X56" s="10">
        <v>38.869999999999997</v>
      </c>
      <c r="Y56" s="10">
        <v>39.08</v>
      </c>
      <c r="Z56" s="10">
        <v>37.950000000000003</v>
      </c>
      <c r="AA56" s="10">
        <v>38.5</v>
      </c>
      <c r="AB56" s="94">
        <v>5640000</v>
      </c>
      <c r="AC56" s="10">
        <v>38.5</v>
      </c>
      <c r="AD56" s="2">
        <f t="shared" si="0"/>
        <v>1.1299999999999955</v>
      </c>
      <c r="AE56" s="137">
        <f t="shared" si="1"/>
        <v>-1.6853932584269593E-2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40.051199999999994</v>
      </c>
      <c r="T57" s="107" t="s">
        <v>112</v>
      </c>
      <c r="U57" s="365">
        <v>0.92</v>
      </c>
      <c r="W57" s="132">
        <v>42740</v>
      </c>
      <c r="X57" s="10">
        <v>38.950000000000003</v>
      </c>
      <c r="Y57" s="10">
        <v>39.47</v>
      </c>
      <c r="Z57" s="10">
        <v>38.770000000000003</v>
      </c>
      <c r="AA57" s="10">
        <v>39.159999999999997</v>
      </c>
      <c r="AB57" s="94">
        <v>5799300</v>
      </c>
      <c r="AC57" s="10">
        <v>39.159999999999997</v>
      </c>
      <c r="AD57" s="2">
        <f t="shared" si="0"/>
        <v>0.69999999999999574</v>
      </c>
      <c r="AE57" s="137">
        <f t="shared" si="1"/>
        <v>-1.1859702245773596E-2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39.634</v>
      </c>
      <c r="T58" s="107" t="s">
        <v>109</v>
      </c>
      <c r="U58" s="365" t="s">
        <v>123</v>
      </c>
      <c r="W58" s="132">
        <v>42739</v>
      </c>
      <c r="X58" s="10">
        <v>39.32</v>
      </c>
      <c r="Y58" s="10">
        <v>40.08</v>
      </c>
      <c r="Z58" s="10">
        <v>39.25</v>
      </c>
      <c r="AA58" s="10">
        <v>39.630000000000003</v>
      </c>
      <c r="AB58" s="94">
        <v>6490300</v>
      </c>
      <c r="AC58" s="10">
        <v>39.630000000000003</v>
      </c>
      <c r="AD58" s="2">
        <f t="shared" si="0"/>
        <v>0.82999999999999829</v>
      </c>
      <c r="AE58" s="137">
        <f t="shared" si="1"/>
        <v>1.329583226796216E-2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39.216799999999999</v>
      </c>
      <c r="W59" s="132">
        <v>42738</v>
      </c>
      <c r="X59" s="10">
        <v>38.479999999999997</v>
      </c>
      <c r="Y59" s="10">
        <v>39.28</v>
      </c>
      <c r="Z59" s="10">
        <v>38.42</v>
      </c>
      <c r="AA59" s="10">
        <v>39.11</v>
      </c>
      <c r="AB59" s="94">
        <v>5030200</v>
      </c>
      <c r="AC59" s="10">
        <v>39.11</v>
      </c>
      <c r="AD59" s="2">
        <f t="shared" si="0"/>
        <v>0.85999999999999943</v>
      </c>
      <c r="AE59" s="137">
        <f t="shared" si="1"/>
        <v>2.5163826998689354E-2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38.799599999999998</v>
      </c>
      <c r="W60" s="132">
        <v>42734</v>
      </c>
      <c r="X60" s="10">
        <v>37.979999999999997</v>
      </c>
      <c r="Y60" s="10">
        <v>38.79</v>
      </c>
      <c r="Z60" s="10">
        <v>37.840000000000003</v>
      </c>
      <c r="AA60" s="10">
        <v>38.15</v>
      </c>
      <c r="AB60" s="94">
        <v>6311000</v>
      </c>
      <c r="AC60" s="10">
        <v>38.15</v>
      </c>
      <c r="AD60" s="2">
        <f t="shared" si="0"/>
        <v>0.94999999999999574</v>
      </c>
      <c r="AE60" s="137">
        <f t="shared" si="1"/>
        <v>2.0599250936329527E-2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38.382400000000004</v>
      </c>
      <c r="W61" s="132">
        <v>42733</v>
      </c>
      <c r="X61" s="10">
        <v>37.47</v>
      </c>
      <c r="Y61" s="10">
        <v>38</v>
      </c>
      <c r="Z61" s="10">
        <v>37.18</v>
      </c>
      <c r="AA61" s="10">
        <v>37.380000000000003</v>
      </c>
      <c r="AB61" s="94">
        <v>3529600</v>
      </c>
      <c r="AC61" s="10">
        <v>37.380000000000003</v>
      </c>
      <c r="AD61" s="2">
        <f t="shared" si="0"/>
        <v>0.82000000000000028</v>
      </c>
      <c r="AE61" s="137">
        <f t="shared" si="1"/>
        <v>4.5686643375437708E-3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37.965200000000003</v>
      </c>
      <c r="W62" s="132">
        <v>42732</v>
      </c>
      <c r="X62" s="10">
        <v>37.69</v>
      </c>
      <c r="Y62" s="10">
        <v>37.79</v>
      </c>
      <c r="Z62" s="10">
        <v>36.9</v>
      </c>
      <c r="AA62" s="10">
        <v>37.21</v>
      </c>
      <c r="AB62" s="94">
        <v>5514800</v>
      </c>
      <c r="AC62" s="10">
        <v>37.21</v>
      </c>
      <c r="AD62" s="2">
        <f t="shared" si="0"/>
        <v>0.89000000000000057</v>
      </c>
      <c r="AE62" s="137">
        <f t="shared" si="1"/>
        <v>-9.8456625864821179E-3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37.548000000000002</v>
      </c>
      <c r="W63" s="132">
        <v>42731</v>
      </c>
      <c r="X63" s="10">
        <v>37.479999999999997</v>
      </c>
      <c r="Y63" s="10">
        <v>38.24</v>
      </c>
      <c r="Z63" s="10">
        <v>37.46</v>
      </c>
      <c r="AA63" s="10">
        <v>37.58</v>
      </c>
      <c r="AB63" s="94">
        <v>3860100</v>
      </c>
      <c r="AC63" s="10">
        <v>37.58</v>
      </c>
      <c r="AD63" s="2">
        <f t="shared" si="0"/>
        <v>0.78000000000000114</v>
      </c>
      <c r="AE63" s="137">
        <f t="shared" si="1"/>
        <v>2.1333333333333204E-3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42727</v>
      </c>
      <c r="X64" s="10">
        <v>37.26</v>
      </c>
      <c r="Y64" s="10">
        <v>37.549999999999997</v>
      </c>
      <c r="Z64" s="10">
        <v>37.200000000000003</v>
      </c>
      <c r="AA64" s="10">
        <v>37.5</v>
      </c>
      <c r="AB64" s="94">
        <v>2077700</v>
      </c>
      <c r="AC64" s="10">
        <v>37.5</v>
      </c>
      <c r="AD64" s="2">
        <f t="shared" si="0"/>
        <v>0.34999999999999432</v>
      </c>
      <c r="AE64" s="137">
        <f t="shared" si="1"/>
        <v>5.0924685071025433E-3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42726</v>
      </c>
      <c r="X65" s="10">
        <v>37.39</v>
      </c>
      <c r="Y65" s="10">
        <v>37.81</v>
      </c>
      <c r="Z65" s="10">
        <v>37.130000000000003</v>
      </c>
      <c r="AA65" s="10">
        <v>37.31</v>
      </c>
      <c r="AB65" s="94">
        <v>3122900</v>
      </c>
      <c r="AC65" s="10">
        <v>37.31</v>
      </c>
      <c r="AD65" s="2">
        <f t="shared" si="0"/>
        <v>0.67999999999999972</v>
      </c>
      <c r="AE65" s="137">
        <f t="shared" si="1"/>
        <v>-5.5970149253731227E-3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42725</v>
      </c>
      <c r="X66" s="10">
        <v>37.4</v>
      </c>
      <c r="Y66" s="10">
        <v>37.89</v>
      </c>
      <c r="Z66" s="10">
        <v>37.049999999999997</v>
      </c>
      <c r="AA66" s="10">
        <v>37.520000000000003</v>
      </c>
      <c r="AB66" s="94">
        <v>4093000</v>
      </c>
      <c r="AC66" s="10">
        <v>37.520000000000003</v>
      </c>
      <c r="AD66" s="2">
        <f t="shared" si="0"/>
        <v>0.84000000000000341</v>
      </c>
      <c r="AE66" s="137">
        <f t="shared" si="1"/>
        <v>6.1678734245107503E-3</v>
      </c>
    </row>
    <row r="67" spans="2:31" x14ac:dyDescent="0.25">
      <c r="W67" s="132">
        <v>42724</v>
      </c>
      <c r="X67" s="10">
        <v>37.56</v>
      </c>
      <c r="Y67" s="10">
        <v>37.83</v>
      </c>
      <c r="Z67" s="10">
        <v>37.14</v>
      </c>
      <c r="AA67" s="10">
        <v>37.29</v>
      </c>
      <c r="AB67" s="94">
        <v>2479900</v>
      </c>
      <c r="AC67" s="10">
        <v>37.29</v>
      </c>
      <c r="AD67" s="2">
        <f>Y67-Z67</f>
        <v>0.68999999999999773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1" priority="25">
      <formula>N19&gt;0</formula>
    </cfRule>
    <cfRule type="expression" dxfId="11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79" priority="19">
      <formula>F21&gt;0</formula>
    </cfRule>
    <cfRule type="expression" dxfId="1178" priority="20">
      <formula>F21&lt;0</formula>
    </cfRule>
  </conditionalFormatting>
  <conditionalFormatting sqref="H21:H31">
    <cfRule type="expression" dxfId="1177" priority="17">
      <formula>H21&gt;0</formula>
    </cfRule>
    <cfRule type="expression" dxfId="1176" priority="18">
      <formula>H21&lt;0</formula>
    </cfRule>
  </conditionalFormatting>
  <conditionalFormatting sqref="I21:I31">
    <cfRule type="expression" dxfId="1175" priority="15">
      <formula>I21&gt;0</formula>
    </cfRule>
    <cfRule type="expression" dxfId="1174" priority="16">
      <formula>I21&lt;0</formula>
    </cfRule>
  </conditionalFormatting>
  <conditionalFormatting sqref="Q8">
    <cfRule type="expression" dxfId="1173" priority="7">
      <formula>Q8&gt;0</formula>
    </cfRule>
    <cfRule type="expression" dxfId="1172" priority="8">
      <formula>Q8&lt;0</formula>
    </cfRule>
  </conditionalFormatting>
  <conditionalFormatting sqref="Q7">
    <cfRule type="expression" dxfId="1171" priority="9">
      <formula>Q7&gt;0</formula>
    </cfRule>
    <cfRule type="expression" dxfId="1170" priority="10">
      <formula>Q7&lt;0</formula>
    </cfRule>
  </conditionalFormatting>
  <conditionalFormatting sqref="F56:F66">
    <cfRule type="expression" dxfId="1169" priority="5">
      <formula>F56&gt;0</formula>
    </cfRule>
    <cfRule type="expression" dxfId="1168" priority="6">
      <formula>F56&lt;0</formula>
    </cfRule>
  </conditionalFormatting>
  <conditionalFormatting sqref="H56:H66">
    <cfRule type="expression" dxfId="1167" priority="3">
      <formula>H56&gt;0</formula>
    </cfRule>
    <cfRule type="expression" dxfId="1166" priority="4">
      <formula>H56&lt;0</formula>
    </cfRule>
  </conditionalFormatting>
  <conditionalFormatting sqref="I56:I66">
    <cfRule type="expression" dxfId="1165" priority="1">
      <formula>I56&gt;0</formula>
    </cfRule>
    <cfRule type="expression" dxfId="11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42821</v>
      </c>
      <c r="X2" s="10">
        <v>67.56</v>
      </c>
      <c r="Y2" s="10">
        <v>70.78</v>
      </c>
      <c r="Z2" s="10">
        <v>67.48</v>
      </c>
      <c r="AA2" s="10">
        <v>69.66</v>
      </c>
      <c r="AB2" s="94">
        <v>2080100</v>
      </c>
      <c r="AC2" s="10">
        <v>69.66</v>
      </c>
      <c r="AD2" s="2">
        <f>Y2-Z2</f>
        <v>3.2999999999999972</v>
      </c>
      <c r="AE2" s="137">
        <f>AC2/AC3-1</f>
        <v>2.0360333968068023E-2</v>
      </c>
    </row>
    <row r="3" spans="1:40" x14ac:dyDescent="0.25">
      <c r="A3" s="23" t="s">
        <v>71</v>
      </c>
      <c r="B3" s="67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557</v>
      </c>
      <c r="M3" s="4"/>
      <c r="O3" s="11" t="s">
        <v>58</v>
      </c>
      <c r="Q3" s="229">
        <f>IF(Q2=0, Q4, (F18-K18-M18)/Q2)</f>
        <v>71.599450000000019</v>
      </c>
      <c r="W3" s="132">
        <v>42818</v>
      </c>
      <c r="X3" s="10">
        <v>68.150000000000006</v>
      </c>
      <c r="Y3" s="10">
        <v>68.739999999999995</v>
      </c>
      <c r="Z3" s="10">
        <v>66.989999999999995</v>
      </c>
      <c r="AA3" s="10">
        <v>68.27</v>
      </c>
      <c r="AB3" s="94">
        <v>1231900</v>
      </c>
      <c r="AC3" s="10">
        <v>68.27</v>
      </c>
      <c r="AD3" s="2">
        <f t="shared" ref="AD3:AD66" si="1">Y3-Z3</f>
        <v>1.75</v>
      </c>
      <c r="AE3" s="137">
        <f t="shared" ref="AE3:AE66" si="2">AC3/AC4-1</f>
        <v>4.3962485345838687E-4</v>
      </c>
      <c r="AG3" s="1"/>
      <c r="AK3" s="233"/>
      <c r="AN3" s="233"/>
    </row>
    <row r="4" spans="1:40" x14ac:dyDescent="0.25">
      <c r="B4" s="67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70.459999999999994</v>
      </c>
      <c r="R4" s="517">
        <v>1.15E-2</v>
      </c>
      <c r="T4" s="1"/>
      <c r="W4" s="132">
        <v>42817</v>
      </c>
      <c r="X4" s="10">
        <v>67.650000000000006</v>
      </c>
      <c r="Y4" s="10">
        <v>68.8</v>
      </c>
      <c r="Z4" s="10">
        <v>67.11</v>
      </c>
      <c r="AA4" s="10">
        <v>68.239999999999995</v>
      </c>
      <c r="AB4" s="94">
        <v>1190300</v>
      </c>
      <c r="AC4" s="10">
        <v>68.239999999999995</v>
      </c>
      <c r="AD4" s="2">
        <f t="shared" si="1"/>
        <v>1.6899999999999977</v>
      </c>
      <c r="AE4" s="137">
        <f t="shared" si="2"/>
        <v>1.1112757445547405E-2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14091.999999999998</v>
      </c>
      <c r="T5" s="1"/>
      <c r="W5" s="132">
        <v>42816</v>
      </c>
      <c r="X5" s="10">
        <v>66.39</v>
      </c>
      <c r="Y5" s="10">
        <v>67.67</v>
      </c>
      <c r="Z5" s="10">
        <v>65.3</v>
      </c>
      <c r="AA5" s="10">
        <v>67.489999999999995</v>
      </c>
      <c r="AB5" s="94">
        <v>1443100</v>
      </c>
      <c r="AC5" s="10">
        <v>67.489999999999995</v>
      </c>
      <c r="AD5" s="2">
        <f t="shared" si="1"/>
        <v>2.3700000000000045</v>
      </c>
      <c r="AE5" s="137">
        <f t="shared" si="2"/>
        <v>1.4734626371974091E-2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42815</v>
      </c>
      <c r="X6" s="10">
        <v>67.97</v>
      </c>
      <c r="Y6" s="10">
        <v>68.14</v>
      </c>
      <c r="Z6" s="10">
        <v>66.099999999999994</v>
      </c>
      <c r="AA6" s="10">
        <v>66.510000000000005</v>
      </c>
      <c r="AB6" s="94">
        <v>1555100</v>
      </c>
      <c r="AC6" s="10">
        <v>66.510000000000005</v>
      </c>
      <c r="AD6" s="2">
        <f t="shared" si="1"/>
        <v>2.0400000000000063</v>
      </c>
      <c r="AE6" s="137">
        <f t="shared" si="2"/>
        <v>-1.4666666666666606E-2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448.05999999999585</v>
      </c>
      <c r="R7" s="30">
        <v>42825</v>
      </c>
      <c r="W7" s="132">
        <v>42814</v>
      </c>
      <c r="X7" s="10">
        <v>68.25</v>
      </c>
      <c r="Y7" s="10">
        <v>68.5</v>
      </c>
      <c r="Z7" s="10">
        <v>67.069999999999993</v>
      </c>
      <c r="AA7" s="10">
        <v>67.5</v>
      </c>
      <c r="AB7" s="94">
        <v>923900</v>
      </c>
      <c r="AC7" s="10">
        <v>67.5</v>
      </c>
      <c r="AD7" s="2">
        <f t="shared" si="1"/>
        <v>1.4300000000000068</v>
      </c>
      <c r="AE7" s="137">
        <f t="shared" si="2"/>
        <v>-1.098901098901095E-2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-227.89000000000487</v>
      </c>
      <c r="W8" s="132">
        <v>42811</v>
      </c>
      <c r="X8" s="10">
        <v>69.42</v>
      </c>
      <c r="Y8" s="10">
        <v>70.260000000000005</v>
      </c>
      <c r="Z8" s="10">
        <v>67.489999999999995</v>
      </c>
      <c r="AA8" s="10">
        <v>68.25</v>
      </c>
      <c r="AB8" s="94">
        <v>1927800</v>
      </c>
      <c r="AC8" s="10">
        <v>68.25</v>
      </c>
      <c r="AD8" s="2">
        <f t="shared" si="1"/>
        <v>2.7700000000000102</v>
      </c>
      <c r="AE8" s="137">
        <f t="shared" si="2"/>
        <v>-8.8585535869880605E-3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-1.5914228391419545E-2</v>
      </c>
      <c r="T9" s="157"/>
      <c r="W9" s="132">
        <v>42810</v>
      </c>
      <c r="X9" s="10">
        <v>68.25</v>
      </c>
      <c r="Y9" s="10">
        <v>69.17</v>
      </c>
      <c r="Z9" s="10">
        <v>67.97</v>
      </c>
      <c r="AA9" s="10">
        <v>68.86</v>
      </c>
      <c r="AB9" s="94">
        <v>917200</v>
      </c>
      <c r="AC9" s="10">
        <v>68.86</v>
      </c>
      <c r="AD9" s="2">
        <f t="shared" si="1"/>
        <v>1.2000000000000028</v>
      </c>
      <c r="AE9" s="137">
        <f t="shared" si="2"/>
        <v>7.3142188414276887E-3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42809</v>
      </c>
      <c r="X10" s="10">
        <v>68.099999999999994</v>
      </c>
      <c r="Y10" s="10">
        <v>68.66</v>
      </c>
      <c r="Z10" s="10">
        <v>67.52</v>
      </c>
      <c r="AA10" s="10">
        <v>68.36</v>
      </c>
      <c r="AB10" s="94">
        <v>997200</v>
      </c>
      <c r="AC10" s="10">
        <v>68.36</v>
      </c>
      <c r="AD10" s="2">
        <f t="shared" si="1"/>
        <v>1.1400000000000006</v>
      </c>
      <c r="AE10" s="137">
        <f t="shared" si="2"/>
        <v>7.8136517765001745E-3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1.8200000000000001E-2</v>
      </c>
      <c r="W11" s="132">
        <v>42808</v>
      </c>
      <c r="X11" s="10">
        <v>68.819999999999993</v>
      </c>
      <c r="Y11" s="10">
        <v>68.989999999999995</v>
      </c>
      <c r="Z11" s="10">
        <v>67.8</v>
      </c>
      <c r="AA11" s="10">
        <v>67.83</v>
      </c>
      <c r="AB11" s="94">
        <v>1258200</v>
      </c>
      <c r="AC11" s="10">
        <v>67.83</v>
      </c>
      <c r="AD11" s="2">
        <f t="shared" si="1"/>
        <v>1.1899999999999977</v>
      </c>
      <c r="AE11" s="137">
        <f t="shared" si="2"/>
        <v>-1.2376237623762498E-2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42807</v>
      </c>
      <c r="X12" s="10">
        <v>69.930000000000007</v>
      </c>
      <c r="Y12" s="10">
        <v>69.930000000000007</v>
      </c>
      <c r="Z12" s="10">
        <v>68.150000000000006</v>
      </c>
      <c r="AA12" s="10">
        <v>68.680000000000007</v>
      </c>
      <c r="AB12" s="94">
        <v>1924800</v>
      </c>
      <c r="AC12" s="10">
        <v>68.680000000000007</v>
      </c>
      <c r="AD12" s="2">
        <f t="shared" si="1"/>
        <v>1.7800000000000011</v>
      </c>
      <c r="AE12" s="137">
        <f t="shared" si="2"/>
        <v>-1.6186792723105525E-2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42804</v>
      </c>
      <c r="X13" s="10">
        <v>70.239999999999995</v>
      </c>
      <c r="Y13" s="10">
        <v>73.900000000000006</v>
      </c>
      <c r="Z13" s="10">
        <v>69.7</v>
      </c>
      <c r="AA13" s="10">
        <v>69.81</v>
      </c>
      <c r="AB13" s="94">
        <v>4199500</v>
      </c>
      <c r="AC13" s="10">
        <v>69.81</v>
      </c>
      <c r="AD13" s="2">
        <f t="shared" si="1"/>
        <v>4.2000000000000028</v>
      </c>
      <c r="AE13" s="137">
        <f t="shared" si="2"/>
        <v>-2.9991431019708026E-3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42803</v>
      </c>
      <c r="X14" s="10">
        <v>62.88</v>
      </c>
      <c r="Y14" s="10">
        <v>70.61</v>
      </c>
      <c r="Z14" s="10">
        <v>62.75</v>
      </c>
      <c r="AA14" s="10">
        <v>70.02</v>
      </c>
      <c r="AB14" s="94">
        <v>7721100</v>
      </c>
      <c r="AC14" s="10">
        <v>70.02</v>
      </c>
      <c r="AD14" s="2">
        <f t="shared" si="1"/>
        <v>7.8599999999999994</v>
      </c>
      <c r="AE14" s="137">
        <f t="shared" si="2"/>
        <v>8.7267080745341508E-2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42802</v>
      </c>
      <c r="X15" s="10">
        <v>63.19</v>
      </c>
      <c r="Y15" s="10">
        <v>64.48</v>
      </c>
      <c r="Z15" s="10">
        <v>63</v>
      </c>
      <c r="AA15" s="10">
        <v>64.400000000000006</v>
      </c>
      <c r="AB15" s="94">
        <v>2086900</v>
      </c>
      <c r="AC15" s="10">
        <v>64.400000000000006</v>
      </c>
      <c r="AD15" s="2">
        <f t="shared" si="1"/>
        <v>1.480000000000004</v>
      </c>
      <c r="AE15" s="137">
        <f t="shared" si="2"/>
        <v>1.8181818181818299E-2</v>
      </c>
    </row>
    <row r="16" spans="1:40" x14ac:dyDescent="0.25">
      <c r="G16" s="1"/>
      <c r="H16" s="71"/>
      <c r="W16" s="132">
        <v>42801</v>
      </c>
      <c r="X16" s="10">
        <v>64.680000000000007</v>
      </c>
      <c r="Y16" s="10">
        <v>64.989999999999995</v>
      </c>
      <c r="Z16" s="10">
        <v>62.1</v>
      </c>
      <c r="AA16" s="10">
        <v>63.25</v>
      </c>
      <c r="AB16" s="94">
        <v>3018800</v>
      </c>
      <c r="AC16" s="10">
        <v>63.25</v>
      </c>
      <c r="AD16" s="2">
        <f t="shared" si="1"/>
        <v>2.8899999999999935</v>
      </c>
      <c r="AE16" s="137">
        <f t="shared" si="2"/>
        <v>-3.5823170731707266E-2</v>
      </c>
    </row>
    <row r="17" spans="1:31" x14ac:dyDescent="0.25">
      <c r="G17" s="1"/>
      <c r="H17" s="71"/>
      <c r="W17" s="132">
        <v>42800</v>
      </c>
      <c r="X17" s="10">
        <v>64.25</v>
      </c>
      <c r="Y17" s="10">
        <v>65.86</v>
      </c>
      <c r="Z17" s="10">
        <v>62.56</v>
      </c>
      <c r="AA17" s="10">
        <v>65.599999999999994</v>
      </c>
      <c r="AB17" s="94">
        <v>3650600</v>
      </c>
      <c r="AC17" s="10">
        <v>65.599999999999994</v>
      </c>
      <c r="AD17" s="2">
        <f t="shared" si="1"/>
        <v>3.2999999999999972</v>
      </c>
      <c r="AE17" s="137">
        <f t="shared" si="2"/>
        <v>1.5794363580055704E-2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42797</v>
      </c>
      <c r="X18" s="10">
        <v>65.900000000000006</v>
      </c>
      <c r="Y18" s="10">
        <v>66.38</v>
      </c>
      <c r="Z18" s="10">
        <v>62.8</v>
      </c>
      <c r="AA18" s="10">
        <v>64.58</v>
      </c>
      <c r="AB18" s="94">
        <v>3312600</v>
      </c>
      <c r="AC18" s="10">
        <v>64.58</v>
      </c>
      <c r="AD18" s="2">
        <f t="shared" si="1"/>
        <v>3.5799999999999983</v>
      </c>
      <c r="AE18" s="137">
        <f t="shared" si="2"/>
        <v>-2.0921770770163661E-2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42796</v>
      </c>
      <c r="X19" s="10">
        <v>64.88</v>
      </c>
      <c r="Y19" s="10">
        <v>65.959999999999994</v>
      </c>
      <c r="Z19" s="10">
        <v>63.84</v>
      </c>
      <c r="AA19" s="10">
        <v>65.959999999999994</v>
      </c>
      <c r="AB19" s="94">
        <v>1893300</v>
      </c>
      <c r="AC19" s="10">
        <v>65.959999999999994</v>
      </c>
      <c r="AD19" s="2">
        <f t="shared" si="1"/>
        <v>2.1199999999999903</v>
      </c>
      <c r="AE19" s="137">
        <f t="shared" si="2"/>
        <v>1.6646115906288506E-2</v>
      </c>
    </row>
    <row r="20" spans="1:31" x14ac:dyDescent="0.25">
      <c r="W20" s="132">
        <v>42795</v>
      </c>
      <c r="X20" s="10">
        <v>63.81</v>
      </c>
      <c r="Y20" s="10">
        <v>66.06</v>
      </c>
      <c r="Z20" s="10">
        <v>62.73</v>
      </c>
      <c r="AA20" s="10">
        <v>64.88</v>
      </c>
      <c r="AB20" s="94">
        <v>4286300</v>
      </c>
      <c r="AC20" s="10">
        <v>64.88</v>
      </c>
      <c r="AD20" s="2">
        <f t="shared" si="1"/>
        <v>3.3300000000000054</v>
      </c>
      <c r="AE20" s="137">
        <f t="shared" si="2"/>
        <v>2.0286208523352611E-2</v>
      </c>
    </row>
    <row r="21" spans="1:31" x14ac:dyDescent="0.25">
      <c r="W21" s="132">
        <v>42794</v>
      </c>
      <c r="X21" s="10">
        <v>69.17</v>
      </c>
      <c r="Y21" s="10">
        <v>69.75</v>
      </c>
      <c r="Z21" s="10">
        <v>63.25</v>
      </c>
      <c r="AA21" s="10">
        <v>63.59</v>
      </c>
      <c r="AB21" s="94">
        <v>11305200</v>
      </c>
      <c r="AC21" s="10">
        <v>63.59</v>
      </c>
      <c r="AD21" s="2">
        <f t="shared" si="1"/>
        <v>6.5</v>
      </c>
      <c r="AE21" s="137">
        <f t="shared" si="2"/>
        <v>-0.12746981339187691</v>
      </c>
    </row>
    <row r="22" spans="1:31" x14ac:dyDescent="0.25">
      <c r="W22" s="132">
        <v>42793</v>
      </c>
      <c r="X22" s="10">
        <v>73.75</v>
      </c>
      <c r="Y22" s="10">
        <v>74.739999999999995</v>
      </c>
      <c r="Z22" s="10">
        <v>72.790000000000006</v>
      </c>
      <c r="AA22" s="10">
        <v>72.88</v>
      </c>
      <c r="AB22" s="94">
        <v>848800</v>
      </c>
      <c r="AC22" s="10">
        <v>72.88</v>
      </c>
      <c r="AD22" s="2">
        <f t="shared" si="1"/>
        <v>1.9499999999999886</v>
      </c>
      <c r="AE22" s="137">
        <f t="shared" si="2"/>
        <v>-1.2466124661246636E-2</v>
      </c>
    </row>
    <row r="23" spans="1:31" x14ac:dyDescent="0.25">
      <c r="W23" s="132">
        <v>42790</v>
      </c>
      <c r="X23" s="10">
        <v>72.39</v>
      </c>
      <c r="Y23" s="10">
        <v>74.61</v>
      </c>
      <c r="Z23" s="10">
        <v>72.05</v>
      </c>
      <c r="AA23" s="10">
        <v>73.8</v>
      </c>
      <c r="AB23" s="94">
        <v>1491300</v>
      </c>
      <c r="AC23" s="10">
        <v>73.8</v>
      </c>
      <c r="AD23" s="2">
        <f t="shared" si="1"/>
        <v>2.5600000000000023</v>
      </c>
      <c r="AE23" s="137">
        <f t="shared" si="2"/>
        <v>1.9618679193147193E-2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42789</v>
      </c>
      <c r="X24" s="10">
        <v>73.67</v>
      </c>
      <c r="Y24" s="10">
        <v>74.150000000000006</v>
      </c>
      <c r="Z24" s="10">
        <v>72.33</v>
      </c>
      <c r="AA24" s="10">
        <v>72.38</v>
      </c>
      <c r="AB24" s="94">
        <v>1263800</v>
      </c>
      <c r="AC24" s="10">
        <v>72.38</v>
      </c>
      <c r="AD24" s="2">
        <f t="shared" si="1"/>
        <v>1.8200000000000074</v>
      </c>
      <c r="AE24" s="137">
        <f t="shared" si="2"/>
        <v>-1.6709686183942418E-2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42788</v>
      </c>
      <c r="X25" s="10">
        <v>74.52</v>
      </c>
      <c r="Y25" s="10">
        <v>74.69</v>
      </c>
      <c r="Z25" s="10">
        <v>73.069999999999993</v>
      </c>
      <c r="AA25" s="10">
        <v>73.61</v>
      </c>
      <c r="AB25" s="94">
        <v>798000</v>
      </c>
      <c r="AC25" s="10">
        <v>73.61</v>
      </c>
      <c r="AD25" s="2">
        <f t="shared" si="1"/>
        <v>1.6200000000000045</v>
      </c>
      <c r="AE25" s="137">
        <f t="shared" si="2"/>
        <v>-1.1813666263927991E-2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42787</v>
      </c>
      <c r="X26" s="10">
        <v>74.41</v>
      </c>
      <c r="Y26" s="10">
        <v>75.569999999999993</v>
      </c>
      <c r="Z26" s="10">
        <v>73.52</v>
      </c>
      <c r="AA26" s="10">
        <v>74.489999999999995</v>
      </c>
      <c r="AB26" s="94">
        <v>1196600</v>
      </c>
      <c r="AC26" s="10">
        <v>74.489999999999995</v>
      </c>
      <c r="AD26" s="2">
        <f t="shared" si="1"/>
        <v>2.0499999999999972</v>
      </c>
      <c r="AE26" s="137">
        <f t="shared" si="2"/>
        <v>7.8473819510214149E-3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42783</v>
      </c>
      <c r="X27" s="10">
        <v>73.400000000000006</v>
      </c>
      <c r="Y27" s="10">
        <v>74.78</v>
      </c>
      <c r="Z27" s="10">
        <v>72.86</v>
      </c>
      <c r="AA27" s="10">
        <v>73.91</v>
      </c>
      <c r="AB27" s="94">
        <v>909600</v>
      </c>
      <c r="AC27" s="10">
        <v>73.91</v>
      </c>
      <c r="AD27" s="2">
        <f t="shared" si="1"/>
        <v>1.9200000000000017</v>
      </c>
      <c r="AE27" s="137">
        <f t="shared" si="2"/>
        <v>5.8519324986390231E-3</v>
      </c>
    </row>
    <row r="28" spans="1:31" x14ac:dyDescent="0.25">
      <c r="A28" t="s">
        <v>373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42782</v>
      </c>
      <c r="X28" s="10">
        <v>75.099999999999994</v>
      </c>
      <c r="Y28" s="10">
        <v>75.78</v>
      </c>
      <c r="Z28" s="10">
        <v>73.33</v>
      </c>
      <c r="AA28" s="10">
        <v>73.48</v>
      </c>
      <c r="AB28" s="94">
        <v>874300</v>
      </c>
      <c r="AC28" s="10">
        <v>73.48</v>
      </c>
      <c r="AD28" s="2">
        <f t="shared" si="1"/>
        <v>2.4500000000000028</v>
      </c>
      <c r="AE28" s="137">
        <f t="shared" si="2"/>
        <v>-2.6110006626905213E-2</v>
      </c>
    </row>
    <row r="29" spans="1:31" x14ac:dyDescent="0.25">
      <c r="A29" t="s">
        <v>373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42781</v>
      </c>
      <c r="X29" s="10">
        <v>74.63</v>
      </c>
      <c r="Y29" s="10">
        <v>75.7</v>
      </c>
      <c r="Z29" s="10">
        <v>74</v>
      </c>
      <c r="AA29" s="10">
        <v>75.45</v>
      </c>
      <c r="AB29" s="94">
        <v>890200</v>
      </c>
      <c r="AC29" s="10">
        <v>75.45</v>
      </c>
      <c r="AD29" s="2">
        <f t="shared" si="1"/>
        <v>1.7000000000000028</v>
      </c>
      <c r="AE29" s="137">
        <f t="shared" si="2"/>
        <v>1.1123023318145187E-2</v>
      </c>
    </row>
    <row r="30" spans="1:31" x14ac:dyDescent="0.25">
      <c r="A30" t="s">
        <v>414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42780</v>
      </c>
      <c r="X30" s="10">
        <v>73</v>
      </c>
      <c r="Y30" s="10">
        <v>75.47</v>
      </c>
      <c r="Z30" s="10">
        <v>73</v>
      </c>
      <c r="AA30" s="10">
        <v>74.62</v>
      </c>
      <c r="AB30" s="94">
        <v>1018200</v>
      </c>
      <c r="AC30" s="10">
        <v>74.62</v>
      </c>
      <c r="AD30" s="2">
        <f t="shared" si="1"/>
        <v>2.4699999999999989</v>
      </c>
      <c r="AE30" s="137">
        <f t="shared" si="2"/>
        <v>2.0793433652530835E-2</v>
      </c>
    </row>
    <row r="31" spans="1:31" x14ac:dyDescent="0.25">
      <c r="A31" t="s">
        <v>366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42779</v>
      </c>
      <c r="X31" s="10">
        <v>73.5</v>
      </c>
      <c r="Y31" s="10">
        <v>73.69</v>
      </c>
      <c r="Z31" s="10">
        <v>72.5</v>
      </c>
      <c r="AA31" s="10">
        <v>73.099999999999994</v>
      </c>
      <c r="AB31" s="94">
        <v>890200</v>
      </c>
      <c r="AC31" s="10">
        <v>73.099999999999994</v>
      </c>
      <c r="AD31" s="2">
        <f t="shared" si="1"/>
        <v>1.1899999999999977</v>
      </c>
      <c r="AE31" s="137">
        <f t="shared" si="2"/>
        <v>2.8810536424748179E-3</v>
      </c>
    </row>
    <row r="32" spans="1:31" x14ac:dyDescent="0.25">
      <c r="A32" t="s">
        <v>440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42776</v>
      </c>
      <c r="X32" s="10">
        <v>73.739999999999995</v>
      </c>
      <c r="Y32" s="10">
        <v>74.069999999999993</v>
      </c>
      <c r="Z32" s="10">
        <v>72.150000000000006</v>
      </c>
      <c r="AA32" s="10">
        <v>72.89</v>
      </c>
      <c r="AB32" s="94">
        <v>1460500</v>
      </c>
      <c r="AC32" s="10">
        <v>72.89</v>
      </c>
      <c r="AD32" s="2">
        <f t="shared" si="1"/>
        <v>1.9199999999999875</v>
      </c>
      <c r="AE32" s="137">
        <f t="shared" si="2"/>
        <v>-9.9157837544145977E-3</v>
      </c>
    </row>
    <row r="33" spans="1:31" x14ac:dyDescent="0.25">
      <c r="A33" t="s">
        <v>484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42775</v>
      </c>
      <c r="X33" s="10">
        <v>72.45</v>
      </c>
      <c r="Y33" s="10">
        <v>74.12</v>
      </c>
      <c r="Z33" s="10">
        <v>72.39</v>
      </c>
      <c r="AA33" s="10">
        <v>73.62</v>
      </c>
      <c r="AB33" s="94">
        <v>1873000</v>
      </c>
      <c r="AC33" s="10">
        <v>73.62</v>
      </c>
      <c r="AD33" s="2">
        <f t="shared" si="1"/>
        <v>1.730000000000004</v>
      </c>
      <c r="AE33" s="137">
        <f t="shared" si="2"/>
        <v>1.6149068322981464E-2</v>
      </c>
    </row>
    <row r="34" spans="1:31" x14ac:dyDescent="0.25">
      <c r="A34" t="s">
        <v>510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42774</v>
      </c>
      <c r="X34" s="10">
        <v>71.8</v>
      </c>
      <c r="Y34" s="10">
        <v>72.62</v>
      </c>
      <c r="Z34" s="10">
        <v>70.790000000000006</v>
      </c>
      <c r="AA34" s="10">
        <v>72.45</v>
      </c>
      <c r="AB34" s="94">
        <v>1954000</v>
      </c>
      <c r="AC34" s="10">
        <v>72.45</v>
      </c>
      <c r="AD34" s="2">
        <f t="shared" si="1"/>
        <v>1.8299999999999983</v>
      </c>
      <c r="AE34" s="137">
        <f t="shared" si="2"/>
        <v>6.9492703266156308E-3</v>
      </c>
    </row>
    <row r="35" spans="1:31" x14ac:dyDescent="0.25">
      <c r="A35" t="s">
        <v>510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42773</v>
      </c>
      <c r="X35" s="10">
        <v>74.3</v>
      </c>
      <c r="Y35" s="10">
        <v>74.95</v>
      </c>
      <c r="Z35" s="10">
        <v>71.89</v>
      </c>
      <c r="AA35" s="10">
        <v>71.95</v>
      </c>
      <c r="AB35" s="94">
        <v>1984600</v>
      </c>
      <c r="AC35" s="10">
        <v>71.95</v>
      </c>
      <c r="AD35" s="2">
        <f t="shared" si="1"/>
        <v>3.0600000000000023</v>
      </c>
      <c r="AE35" s="137">
        <f t="shared" si="2"/>
        <v>-2.8490413178503871E-2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42772</v>
      </c>
      <c r="X36" s="10">
        <v>76.22</v>
      </c>
      <c r="Y36" s="10">
        <v>76.37</v>
      </c>
      <c r="Z36" s="10">
        <v>73.459999999999994</v>
      </c>
      <c r="AA36" s="10">
        <v>74.06</v>
      </c>
      <c r="AB36" s="94">
        <v>3229400</v>
      </c>
      <c r="AC36" s="10">
        <v>74.06</v>
      </c>
      <c r="AD36" s="2">
        <f t="shared" si="1"/>
        <v>2.9100000000000108</v>
      </c>
      <c r="AE36" s="137">
        <f t="shared" si="2"/>
        <v>-2.9357798165137505E-2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42769</v>
      </c>
      <c r="X37" s="10">
        <v>76.67</v>
      </c>
      <c r="Y37" s="10">
        <v>77.41</v>
      </c>
      <c r="Z37" s="10">
        <v>76.2</v>
      </c>
      <c r="AA37" s="10">
        <v>76.3</v>
      </c>
      <c r="AB37" s="94">
        <v>983200</v>
      </c>
      <c r="AC37" s="10">
        <v>76.3</v>
      </c>
      <c r="AD37" s="2">
        <f t="shared" si="1"/>
        <v>1.2099999999999937</v>
      </c>
      <c r="AE37" s="137">
        <f t="shared" si="2"/>
        <v>2.3646873357854314E-3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42768</v>
      </c>
      <c r="X38" s="10">
        <v>77.25</v>
      </c>
      <c r="Y38" s="10">
        <v>77.25</v>
      </c>
      <c r="Z38" s="10">
        <v>75.77</v>
      </c>
      <c r="AA38" s="10">
        <v>76.12</v>
      </c>
      <c r="AB38" s="94">
        <v>1204300</v>
      </c>
      <c r="AC38" s="10">
        <v>76.12</v>
      </c>
      <c r="AD38" s="2">
        <f t="shared" si="1"/>
        <v>1.480000000000004</v>
      </c>
      <c r="AE38" s="137">
        <f t="shared" si="2"/>
        <v>-1.155694065705748E-2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42767</v>
      </c>
      <c r="X39" s="10">
        <v>77.19</v>
      </c>
      <c r="Y39" s="10">
        <v>78.56</v>
      </c>
      <c r="Z39" s="10">
        <v>76.86</v>
      </c>
      <c r="AA39" s="10">
        <v>77.010000000000005</v>
      </c>
      <c r="AB39" s="94">
        <v>1510600</v>
      </c>
      <c r="AC39" s="10">
        <v>77.010000000000005</v>
      </c>
      <c r="AD39" s="2">
        <f t="shared" si="1"/>
        <v>1.7000000000000028</v>
      </c>
      <c r="AE39" s="137">
        <f t="shared" si="2"/>
        <v>-8.4974893781382121E-3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69.66</v>
      </c>
      <c r="W40" s="132">
        <v>42766</v>
      </c>
      <c r="X40" s="10">
        <v>78.66</v>
      </c>
      <c r="Y40" s="10">
        <v>79.13</v>
      </c>
      <c r="Z40" s="10">
        <v>76.319999999999993</v>
      </c>
      <c r="AA40" s="10">
        <v>77.67</v>
      </c>
      <c r="AB40" s="94">
        <v>2117300</v>
      </c>
      <c r="AC40" s="10">
        <v>77.67</v>
      </c>
      <c r="AD40" s="2">
        <f t="shared" si="1"/>
        <v>2.8100000000000023</v>
      </c>
      <c r="AE40" s="137">
        <f t="shared" si="2"/>
        <v>-1.8822637695805944E-2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69.64</v>
      </c>
      <c r="W41" s="132">
        <v>42765</v>
      </c>
      <c r="X41" s="10">
        <v>79.86</v>
      </c>
      <c r="Y41" s="10">
        <v>80.14</v>
      </c>
      <c r="Z41" s="10">
        <v>78.19</v>
      </c>
      <c r="AA41" s="10">
        <v>79.16</v>
      </c>
      <c r="AB41" s="94">
        <v>816500</v>
      </c>
      <c r="AC41" s="10">
        <v>79.16</v>
      </c>
      <c r="AD41" s="2">
        <f t="shared" si="1"/>
        <v>1.9500000000000028</v>
      </c>
      <c r="AE41" s="137">
        <f t="shared" si="2"/>
        <v>-1.0376297037129611E-2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8" t="s">
        <v>78</v>
      </c>
      <c r="P42" s="708"/>
      <c r="T42" s="107" t="s">
        <v>100</v>
      </c>
      <c r="U42" s="365" t="s">
        <v>129</v>
      </c>
      <c r="W42" s="132">
        <v>42762</v>
      </c>
      <c r="X42" s="10">
        <v>81.94</v>
      </c>
      <c r="Y42" s="10">
        <v>81.94</v>
      </c>
      <c r="Z42" s="10">
        <v>79.930000000000007</v>
      </c>
      <c r="AA42" s="10">
        <v>79.989999999999995</v>
      </c>
      <c r="AB42" s="94">
        <v>785600</v>
      </c>
      <c r="AC42" s="10">
        <v>79.989999999999995</v>
      </c>
      <c r="AD42" s="2">
        <f t="shared" si="1"/>
        <v>2.0099999999999909</v>
      </c>
      <c r="AE42" s="137">
        <f t="shared" si="2"/>
        <v>-2.391702257474082E-2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77.506</v>
      </c>
      <c r="Q43" s="2"/>
      <c r="T43" s="107" t="s">
        <v>101</v>
      </c>
      <c r="U43" s="365" t="s">
        <v>129</v>
      </c>
      <c r="W43" s="132">
        <v>42761</v>
      </c>
      <c r="X43" s="10">
        <v>83.13</v>
      </c>
      <c r="Y43" s="10">
        <v>83.69</v>
      </c>
      <c r="Z43" s="10">
        <v>81.91</v>
      </c>
      <c r="AA43" s="10">
        <v>81.95</v>
      </c>
      <c r="AB43" s="94">
        <v>618800</v>
      </c>
      <c r="AC43" s="10">
        <v>81.95</v>
      </c>
      <c r="AD43" s="2">
        <f t="shared" si="1"/>
        <v>1.7800000000000011</v>
      </c>
      <c r="AE43" s="137">
        <f t="shared" si="2"/>
        <v>-1.2412629549289012E-2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76.801400000000001</v>
      </c>
      <c r="Q44" s="2"/>
      <c r="T44" s="107" t="s">
        <v>102</v>
      </c>
      <c r="U44" s="365">
        <v>88.08</v>
      </c>
      <c r="W44" s="132">
        <v>42760</v>
      </c>
      <c r="X44" s="10">
        <v>82.68</v>
      </c>
      <c r="Y44" s="10">
        <v>84.25</v>
      </c>
      <c r="Z44" s="10">
        <v>82.52</v>
      </c>
      <c r="AA44" s="10">
        <v>82.98</v>
      </c>
      <c r="AB44" s="94">
        <v>1190300</v>
      </c>
      <c r="AC44" s="10">
        <v>82.98</v>
      </c>
      <c r="AD44" s="2">
        <f t="shared" si="1"/>
        <v>1.730000000000004</v>
      </c>
      <c r="AE44" s="137" t="e">
        <f t="shared" si="2"/>
        <v>#DIV/0!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76.096800000000002</v>
      </c>
      <c r="Q45" s="2"/>
      <c r="T45" s="107" t="s">
        <v>103</v>
      </c>
      <c r="U45" s="365">
        <v>0.67826299999999995</v>
      </c>
      <c r="W45" s="132">
        <v>42760</v>
      </c>
      <c r="X45" s="10" t="s">
        <v>139</v>
      </c>
      <c r="Y45" s="10"/>
      <c r="Z45" s="10"/>
      <c r="AA45" s="10"/>
      <c r="AB45" s="94"/>
      <c r="AC45" s="10"/>
      <c r="AD45" s="2">
        <f t="shared" si="1"/>
        <v>0</v>
      </c>
      <c r="AE45" s="137">
        <f t="shared" si="2"/>
        <v>-1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75.392200000000003</v>
      </c>
      <c r="Q46" s="2"/>
      <c r="T46" s="107" t="s">
        <v>122</v>
      </c>
      <c r="U46" s="365" t="s">
        <v>531</v>
      </c>
      <c r="W46" s="132">
        <v>42759</v>
      </c>
      <c r="X46" s="10">
        <v>81.41</v>
      </c>
      <c r="Y46" s="10">
        <v>82.93</v>
      </c>
      <c r="Z46" s="10">
        <v>80.849999999999994</v>
      </c>
      <c r="AA46" s="10">
        <v>82.73</v>
      </c>
      <c r="AB46" s="94">
        <v>832700</v>
      </c>
      <c r="AC46" s="10">
        <v>82.47</v>
      </c>
      <c r="AD46" s="2">
        <f t="shared" si="1"/>
        <v>2.0800000000000125</v>
      </c>
      <c r="AE46" s="137">
        <f t="shared" si="2"/>
        <v>2.2439871063724359E-2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74.687600000000003</v>
      </c>
      <c r="Q47" s="2"/>
      <c r="T47" s="107"/>
      <c r="U47" s="365"/>
      <c r="W47" s="132">
        <v>42758</v>
      </c>
      <c r="X47" s="10">
        <v>80.52</v>
      </c>
      <c r="Y47" s="10">
        <v>81.03</v>
      </c>
      <c r="Z47" s="10">
        <v>80.02</v>
      </c>
      <c r="AA47" s="10">
        <v>80.91</v>
      </c>
      <c r="AB47" s="94">
        <v>726700</v>
      </c>
      <c r="AC47" s="10">
        <v>80.66</v>
      </c>
      <c r="AD47" s="2">
        <f t="shared" si="1"/>
        <v>1.0100000000000051</v>
      </c>
      <c r="AE47" s="137">
        <f t="shared" si="2"/>
        <v>2.3611283708213637E-3</v>
      </c>
    </row>
    <row r="48" spans="1:31" x14ac:dyDescent="0.25">
      <c r="O48" s="82">
        <v>1.05</v>
      </c>
      <c r="P48" s="82">
        <f t="shared" si="33"/>
        <v>73.98299999999999</v>
      </c>
      <c r="Q48" s="2"/>
      <c r="T48" s="107" t="s">
        <v>105</v>
      </c>
      <c r="U48" s="365" t="s">
        <v>619</v>
      </c>
      <c r="W48" s="132">
        <v>42755</v>
      </c>
      <c r="X48" s="10">
        <v>81.05</v>
      </c>
      <c r="Y48" s="10">
        <v>81.95</v>
      </c>
      <c r="Z48" s="10">
        <v>80.28</v>
      </c>
      <c r="AA48" s="10">
        <v>80.72</v>
      </c>
      <c r="AB48" s="94">
        <v>840800</v>
      </c>
      <c r="AC48" s="10">
        <v>80.47</v>
      </c>
      <c r="AD48" s="2">
        <f t="shared" si="1"/>
        <v>1.6700000000000017</v>
      </c>
      <c r="AE48" s="137">
        <f t="shared" si="2"/>
        <v>-6.2096373571784991E-4</v>
      </c>
    </row>
    <row r="49" spans="2:31" x14ac:dyDescent="0.25">
      <c r="O49" s="82">
        <v>1.04</v>
      </c>
      <c r="P49" s="82">
        <f t="shared" si="33"/>
        <v>73.278399999999991</v>
      </c>
      <c r="Q49" s="2"/>
      <c r="T49" s="107" t="s">
        <v>106</v>
      </c>
      <c r="U49" s="365" t="s">
        <v>597</v>
      </c>
      <c r="W49" s="132">
        <v>42754</v>
      </c>
      <c r="X49" s="10">
        <v>81.97</v>
      </c>
      <c r="Y49" s="10">
        <v>82.46</v>
      </c>
      <c r="Z49" s="10">
        <v>80.349999999999994</v>
      </c>
      <c r="AA49" s="10">
        <v>80.77</v>
      </c>
      <c r="AB49" s="94">
        <v>742800</v>
      </c>
      <c r="AC49" s="10">
        <v>80.52</v>
      </c>
      <c r="AD49" s="2">
        <f t="shared" si="1"/>
        <v>2.1099999999999994</v>
      </c>
      <c r="AE49" s="137">
        <f t="shared" si="2"/>
        <v>-1.5286779992662369E-2</v>
      </c>
    </row>
    <row r="50" spans="2:31" x14ac:dyDescent="0.25">
      <c r="O50" s="82">
        <v>1.03</v>
      </c>
      <c r="P50" s="82">
        <f t="shared" si="33"/>
        <v>72.573799999999991</v>
      </c>
      <c r="Q50" s="2"/>
      <c r="T50" s="107" t="s">
        <v>107</v>
      </c>
      <c r="U50" s="366">
        <v>1078401</v>
      </c>
      <c r="W50" s="132">
        <v>42753</v>
      </c>
      <c r="X50" s="10">
        <v>81.23</v>
      </c>
      <c r="Y50" s="10">
        <v>82.06</v>
      </c>
      <c r="Z50" s="10">
        <v>79.66</v>
      </c>
      <c r="AA50" s="10">
        <v>82.03</v>
      </c>
      <c r="AB50" s="94">
        <v>1327200</v>
      </c>
      <c r="AC50" s="10">
        <v>81.77</v>
      </c>
      <c r="AD50" s="2">
        <f t="shared" si="1"/>
        <v>2.4000000000000057</v>
      </c>
      <c r="AE50" s="137">
        <f t="shared" si="2"/>
        <v>1.0878971442700003E-2</v>
      </c>
    </row>
    <row r="51" spans="2:31" x14ac:dyDescent="0.25">
      <c r="O51" s="82">
        <v>1.02</v>
      </c>
      <c r="P51" s="82">
        <f t="shared" si="33"/>
        <v>71.869199999999992</v>
      </c>
      <c r="Q51" s="2"/>
      <c r="T51" s="107" t="s">
        <v>110</v>
      </c>
      <c r="U51" s="366">
        <v>1877960</v>
      </c>
      <c r="W51" s="132">
        <v>42752</v>
      </c>
      <c r="X51" s="10">
        <v>80.680000000000007</v>
      </c>
      <c r="Y51" s="10">
        <v>83.17</v>
      </c>
      <c r="Z51" s="10">
        <v>80.52</v>
      </c>
      <c r="AA51" s="10">
        <v>81.150000000000006</v>
      </c>
      <c r="AB51" s="94">
        <v>1635300</v>
      </c>
      <c r="AC51" s="10">
        <v>80.89</v>
      </c>
      <c r="AD51" s="2">
        <f t="shared" si="1"/>
        <v>2.6500000000000057</v>
      </c>
      <c r="AE51" s="137">
        <f t="shared" si="2"/>
        <v>4.4703837079349551E-3</v>
      </c>
    </row>
    <row r="52" spans="2:31" x14ac:dyDescent="0.25">
      <c r="O52" s="82">
        <v>1.01</v>
      </c>
      <c r="P52" s="82">
        <f t="shared" si="33"/>
        <v>71.164599999999993</v>
      </c>
      <c r="Q52" s="2"/>
      <c r="T52" s="107" t="s">
        <v>108</v>
      </c>
      <c r="U52" s="365" t="s">
        <v>620</v>
      </c>
      <c r="W52" s="132">
        <v>42748</v>
      </c>
      <c r="X52" s="10">
        <v>84.8</v>
      </c>
      <c r="Y52" s="10">
        <v>85.3</v>
      </c>
      <c r="Z52" s="10">
        <v>79.959999999999994</v>
      </c>
      <c r="AA52" s="10">
        <v>80.78</v>
      </c>
      <c r="AB52" s="94">
        <v>3152000</v>
      </c>
      <c r="AC52" s="10">
        <v>80.53</v>
      </c>
      <c r="AD52" s="2">
        <f t="shared" si="1"/>
        <v>5.3400000000000034</v>
      </c>
      <c r="AE52" s="137">
        <f t="shared" si="2"/>
        <v>-4.2335592817219658E-2</v>
      </c>
    </row>
    <row r="53" spans="2:31" x14ac:dyDescent="0.25">
      <c r="O53" s="82">
        <v>1</v>
      </c>
      <c r="P53" s="82">
        <f t="shared" si="33"/>
        <v>70.459999999999994</v>
      </c>
      <c r="Q53" s="2"/>
      <c r="T53" s="107" t="s">
        <v>111</v>
      </c>
      <c r="U53" s="365">
        <v>9.9499999999999993</v>
      </c>
      <c r="W53" s="132">
        <v>42747</v>
      </c>
      <c r="X53" s="10">
        <v>84.13</v>
      </c>
      <c r="Y53" s="10">
        <v>86.35</v>
      </c>
      <c r="Z53" s="10">
        <v>83.53</v>
      </c>
      <c r="AA53" s="10">
        <v>84.36</v>
      </c>
      <c r="AB53" s="94">
        <v>3726800</v>
      </c>
      <c r="AC53" s="10">
        <v>84.09</v>
      </c>
      <c r="AD53" s="2">
        <f t="shared" si="1"/>
        <v>2.8199999999999932</v>
      </c>
      <c r="AE53" s="137">
        <f t="shared" si="2"/>
        <v>-4.0270046192112385E-3</v>
      </c>
    </row>
    <row r="54" spans="2:31" x14ac:dyDescent="0.25">
      <c r="O54" s="82">
        <v>0.99</v>
      </c>
      <c r="P54" s="82">
        <f t="shared" si="33"/>
        <v>69.755399999999995</v>
      </c>
      <c r="Q54" s="2"/>
      <c r="T54" s="107" t="s">
        <v>112</v>
      </c>
      <c r="U54" s="365">
        <v>7.08</v>
      </c>
      <c r="W54" s="132">
        <v>42746</v>
      </c>
      <c r="X54" s="10">
        <v>81.650000000000006</v>
      </c>
      <c r="Y54" s="10">
        <v>85.3</v>
      </c>
      <c r="Z54" s="10">
        <v>81.5</v>
      </c>
      <c r="AA54" s="10">
        <v>84.7</v>
      </c>
      <c r="AB54" s="94">
        <v>4111200</v>
      </c>
      <c r="AC54" s="10">
        <v>84.43</v>
      </c>
      <c r="AD54" s="2">
        <f t="shared" si="1"/>
        <v>3.7999999999999972</v>
      </c>
      <c r="AE54" s="137">
        <f t="shared" si="2"/>
        <v>-3.1655006308062728E-2</v>
      </c>
    </row>
    <row r="55" spans="2:31" x14ac:dyDescent="0.25">
      <c r="O55" s="82">
        <v>0.98</v>
      </c>
      <c r="P55" s="82">
        <f t="shared" si="33"/>
        <v>69.050799999999995</v>
      </c>
      <c r="Q55" s="2"/>
      <c r="T55" s="107" t="s">
        <v>109</v>
      </c>
      <c r="U55" s="365" t="s">
        <v>621</v>
      </c>
      <c r="W55" s="132">
        <v>42745</v>
      </c>
      <c r="X55" s="10">
        <v>85.96</v>
      </c>
      <c r="Y55" s="10">
        <v>87.99</v>
      </c>
      <c r="Z55" s="10">
        <v>85.67</v>
      </c>
      <c r="AA55" s="10">
        <v>87.46</v>
      </c>
      <c r="AB55" s="94">
        <v>1121900</v>
      </c>
      <c r="AC55" s="10">
        <v>87.19</v>
      </c>
      <c r="AD55" s="2">
        <f t="shared" si="1"/>
        <v>2.3199999999999932</v>
      </c>
      <c r="AE55" s="137">
        <f t="shared" si="2"/>
        <v>1.5608619685498093E-2</v>
      </c>
    </row>
    <row r="56" spans="2:31" x14ac:dyDescent="0.25">
      <c r="O56" s="82">
        <v>0.97</v>
      </c>
      <c r="P56" s="82">
        <f t="shared" si="33"/>
        <v>68.346199999999996</v>
      </c>
      <c r="W56" s="132">
        <v>42744</v>
      </c>
      <c r="X56" s="10">
        <v>87.84</v>
      </c>
      <c r="Y56" s="10">
        <v>88.1</v>
      </c>
      <c r="Z56" s="10">
        <v>85.25</v>
      </c>
      <c r="AA56" s="10">
        <v>86.12</v>
      </c>
      <c r="AB56" s="94">
        <v>1303100</v>
      </c>
      <c r="AC56" s="10">
        <v>85.85</v>
      </c>
      <c r="AD56" s="2">
        <f t="shared" si="1"/>
        <v>2.8499999999999943</v>
      </c>
      <c r="AE56" s="137">
        <f t="shared" si="2"/>
        <v>-2.3766204230156962E-2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67.641599999999997</v>
      </c>
      <c r="W57" s="132">
        <v>42741</v>
      </c>
      <c r="X57" s="10">
        <v>88.01</v>
      </c>
      <c r="Y57" s="10">
        <v>88.53</v>
      </c>
      <c r="Z57" s="10">
        <v>87.12</v>
      </c>
      <c r="AA57" s="10">
        <v>88.22</v>
      </c>
      <c r="AB57" s="94">
        <v>1135800</v>
      </c>
      <c r="AC57" s="10">
        <v>87.94</v>
      </c>
      <c r="AD57" s="2">
        <f t="shared" si="1"/>
        <v>1.4099999999999966</v>
      </c>
      <c r="AE57" s="137">
        <f t="shared" si="2"/>
        <v>2.8509522180408808E-3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66.936999999999998</v>
      </c>
      <c r="W58" s="132">
        <v>42740</v>
      </c>
      <c r="X58" s="10">
        <v>94.45</v>
      </c>
      <c r="Y58" s="10">
        <v>94.45</v>
      </c>
      <c r="Z58" s="10">
        <v>87.33</v>
      </c>
      <c r="AA58" s="10">
        <v>87.97</v>
      </c>
      <c r="AB58" s="94">
        <v>2754600</v>
      </c>
      <c r="AC58" s="10">
        <v>87.69</v>
      </c>
      <c r="AD58" s="2">
        <f t="shared" si="1"/>
        <v>7.1200000000000045</v>
      </c>
      <c r="AE58" s="137">
        <f t="shared" si="2"/>
        <v>-8.0142662330850767E-2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66.232399999999984</v>
      </c>
      <c r="W59" s="132">
        <v>42739</v>
      </c>
      <c r="X59" s="10">
        <v>95.37</v>
      </c>
      <c r="Y59" s="10">
        <v>96.39</v>
      </c>
      <c r="Z59" s="10">
        <v>95.09</v>
      </c>
      <c r="AA59" s="10">
        <v>95.63</v>
      </c>
      <c r="AB59" s="94">
        <v>1050000</v>
      </c>
      <c r="AC59" s="10">
        <v>95.33</v>
      </c>
      <c r="AD59" s="2">
        <f t="shared" si="1"/>
        <v>1.2999999999999972</v>
      </c>
      <c r="AE59" s="137">
        <f t="shared" si="2"/>
        <v>7.2907861369400084E-3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65.527799999999999</v>
      </c>
      <c r="W60" s="132">
        <v>42738</v>
      </c>
      <c r="X60" s="10">
        <v>94.79</v>
      </c>
      <c r="Y60" s="10">
        <v>95.92</v>
      </c>
      <c r="Z60" s="10">
        <v>93.97</v>
      </c>
      <c r="AA60" s="10">
        <v>94.94</v>
      </c>
      <c r="AB60" s="94">
        <v>1337700</v>
      </c>
      <c r="AC60" s="10">
        <v>94.64</v>
      </c>
      <c r="AD60" s="2">
        <f t="shared" si="1"/>
        <v>1.9500000000000028</v>
      </c>
      <c r="AE60" s="137">
        <f t="shared" si="2"/>
        <v>7.237122179651001E-3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64.8232</v>
      </c>
      <c r="W61" s="132">
        <v>42734</v>
      </c>
      <c r="X61" s="10">
        <v>93.91</v>
      </c>
      <c r="Y61" s="10">
        <v>94.99</v>
      </c>
      <c r="Z61" s="10">
        <v>93.54</v>
      </c>
      <c r="AA61" s="10">
        <v>94.26</v>
      </c>
      <c r="AB61" s="94">
        <v>979500</v>
      </c>
      <c r="AC61" s="10">
        <v>93.96</v>
      </c>
      <c r="AD61" s="2">
        <f t="shared" si="1"/>
        <v>1.4499999999999886</v>
      </c>
      <c r="AE61" s="137">
        <f t="shared" si="2"/>
        <v>3.3101975440468223E-3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64.118600000000001</v>
      </c>
      <c r="W62" s="132">
        <v>42733</v>
      </c>
      <c r="X62" s="10">
        <v>93.74</v>
      </c>
      <c r="Y62" s="10">
        <v>95.04</v>
      </c>
      <c r="Z62" s="10">
        <v>93.4</v>
      </c>
      <c r="AA62" s="10">
        <v>93.95</v>
      </c>
      <c r="AB62" s="94">
        <v>709400</v>
      </c>
      <c r="AC62" s="10">
        <v>93.65</v>
      </c>
      <c r="AD62" s="2">
        <f t="shared" si="1"/>
        <v>1.6400000000000006</v>
      </c>
      <c r="AE62" s="137">
        <f t="shared" si="2"/>
        <v>2.5693180601649157E-3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63.413999999999994</v>
      </c>
      <c r="W63" s="132">
        <v>42732</v>
      </c>
      <c r="X63" s="10">
        <v>94.18</v>
      </c>
      <c r="Y63" s="10">
        <v>94.95</v>
      </c>
      <c r="Z63" s="10">
        <v>92.96</v>
      </c>
      <c r="AA63" s="10">
        <v>93.7</v>
      </c>
      <c r="AB63" s="94">
        <v>936000</v>
      </c>
      <c r="AC63" s="10">
        <v>93.41</v>
      </c>
      <c r="AD63" s="2">
        <f t="shared" si="1"/>
        <v>1.9900000000000091</v>
      </c>
      <c r="AE63" s="137">
        <f t="shared" si="2"/>
        <v>-1.0704345964462902E-4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42731</v>
      </c>
      <c r="X64" s="10">
        <v>93.14</v>
      </c>
      <c r="Y64" s="10">
        <v>95</v>
      </c>
      <c r="Z64" s="10">
        <v>93.14</v>
      </c>
      <c r="AA64" s="10">
        <v>93.71</v>
      </c>
      <c r="AB64" s="94">
        <v>1132400</v>
      </c>
      <c r="AC64" s="10">
        <v>93.42</v>
      </c>
      <c r="AD64" s="2">
        <f t="shared" si="1"/>
        <v>1.8599999999999994</v>
      </c>
      <c r="AE64" s="137">
        <f t="shared" si="2"/>
        <v>5.3809728798965839E-3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42727</v>
      </c>
      <c r="X65" s="10">
        <v>93.71</v>
      </c>
      <c r="Y65" s="10">
        <v>94.78</v>
      </c>
      <c r="Z65" s="10">
        <v>92.65</v>
      </c>
      <c r="AA65" s="10">
        <v>93.21</v>
      </c>
      <c r="AB65" s="94">
        <v>948000</v>
      </c>
      <c r="AC65" s="10">
        <v>92.92</v>
      </c>
      <c r="AD65" s="2">
        <f t="shared" si="1"/>
        <v>2.1299999999999955</v>
      </c>
      <c r="AE65" s="137">
        <f t="shared" si="2"/>
        <v>-2.040597143163958E-3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42726</v>
      </c>
      <c r="X66" s="10">
        <v>94.28</v>
      </c>
      <c r="Y66" s="10">
        <v>95.45</v>
      </c>
      <c r="Z66" s="10">
        <v>93.21</v>
      </c>
      <c r="AA66" s="10">
        <v>93.4</v>
      </c>
      <c r="AB66" s="94">
        <v>1210700</v>
      </c>
      <c r="AC66" s="10">
        <v>93.11</v>
      </c>
      <c r="AD66" s="2">
        <f t="shared" si="1"/>
        <v>2.2400000000000091</v>
      </c>
      <c r="AE66" s="137">
        <f t="shared" si="2"/>
        <v>-1.4291763709506577E-2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42725</v>
      </c>
      <c r="X67" s="10">
        <v>95.05</v>
      </c>
      <c r="Y67" s="10">
        <v>95.61</v>
      </c>
      <c r="Z67" s="10">
        <v>94.06</v>
      </c>
      <c r="AA67" s="10">
        <v>94.76</v>
      </c>
      <c r="AB67" s="94">
        <v>679400</v>
      </c>
      <c r="AC67" s="10">
        <v>94.46</v>
      </c>
      <c r="AD67" s="2">
        <f>Y67-Z67</f>
        <v>1.5499999999999972</v>
      </c>
      <c r="AE67" s="137">
        <f>AC67/AC68-1</f>
        <v>-4.4266441821247948E-3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42724</v>
      </c>
      <c r="X68" s="10">
        <v>95</v>
      </c>
      <c r="Y68" s="10">
        <v>96.2</v>
      </c>
      <c r="Z68" s="10">
        <v>94.47</v>
      </c>
      <c r="AA68" s="10">
        <v>95.18</v>
      </c>
      <c r="AB68" s="94">
        <v>596000</v>
      </c>
      <c r="AC68" s="10">
        <v>94.88</v>
      </c>
      <c r="AD68" s="2">
        <f>Y68-Z68</f>
        <v>1.730000000000004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3" priority="35">
      <formula>N19&gt;0</formula>
    </cfRule>
    <cfRule type="expression" dxfId="11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1" priority="29">
      <formula>F61&gt;0</formula>
    </cfRule>
    <cfRule type="expression" dxfId="1160" priority="30">
      <formula>F61&lt;0</formula>
    </cfRule>
  </conditionalFormatting>
  <conditionalFormatting sqref="H61:H79 H83:H100">
    <cfRule type="expression" dxfId="1159" priority="27">
      <formula>H61&gt;0</formula>
    </cfRule>
    <cfRule type="expression" dxfId="1158" priority="28">
      <formula>H61&lt;0</formula>
    </cfRule>
  </conditionalFormatting>
  <conditionalFormatting sqref="I57:I79 I82:I100">
    <cfRule type="expression" dxfId="1157" priority="25">
      <formula>I57&gt;0</formula>
    </cfRule>
    <cfRule type="expression" dxfId="1156" priority="26">
      <formula>I57&lt;0</formula>
    </cfRule>
  </conditionalFormatting>
  <conditionalFormatting sqref="Q7">
    <cfRule type="expression" dxfId="1155" priority="23">
      <formula>Q7&gt;0</formula>
    </cfRule>
    <cfRule type="expression" dxfId="1154" priority="24">
      <formula>Q7&lt;0</formula>
    </cfRule>
  </conditionalFormatting>
  <conditionalFormatting sqref="Q8">
    <cfRule type="expression" dxfId="1153" priority="21">
      <formula>Q8&gt;0</formula>
    </cfRule>
    <cfRule type="expression" dxfId="1152" priority="22">
      <formula>Q8&lt;0</formula>
    </cfRule>
  </conditionalFormatting>
  <conditionalFormatting sqref="F57:F60">
    <cfRule type="expression" dxfId="1151" priority="19">
      <formula>F57&gt;0</formula>
    </cfRule>
    <cfRule type="expression" dxfId="1150" priority="20">
      <formula>F57&lt;0</formula>
    </cfRule>
  </conditionalFormatting>
  <conditionalFormatting sqref="H57:H60">
    <cfRule type="expression" dxfId="1149" priority="17">
      <formula>H57&gt;0</formula>
    </cfRule>
    <cfRule type="expression" dxfId="1148" priority="18">
      <formula>H57&lt;0</formula>
    </cfRule>
  </conditionalFormatting>
  <conditionalFormatting sqref="F82:F96">
    <cfRule type="expression" dxfId="1147" priority="11">
      <formula>F82&gt;0</formula>
    </cfRule>
    <cfRule type="expression" dxfId="1146" priority="12">
      <formula>F82&lt;0</formula>
    </cfRule>
  </conditionalFormatting>
  <conditionalFormatting sqref="H82:H96">
    <cfRule type="expression" dxfId="1145" priority="9">
      <formula>H82&gt;0</formula>
    </cfRule>
    <cfRule type="expression" dxfId="1144" priority="10">
      <formula>H82&lt;0</formula>
    </cfRule>
  </conditionalFormatting>
  <conditionalFormatting sqref="F25:F41">
    <cfRule type="expression" dxfId="1143" priority="7">
      <formula>F25&gt;0</formula>
    </cfRule>
    <cfRule type="expression" dxfId="1142" priority="8">
      <formula>F25&lt;0</formula>
    </cfRule>
  </conditionalFormatting>
  <conditionalFormatting sqref="H25:H41">
    <cfRule type="expression" dxfId="1141" priority="5">
      <formula>H25&gt;0</formula>
    </cfRule>
    <cfRule type="expression" dxfId="1140" priority="6">
      <formula>H25&lt;0</formula>
    </cfRule>
  </conditionalFormatting>
  <conditionalFormatting sqref="J34:J47">
    <cfRule type="expression" dxfId="1139" priority="3">
      <formula>J34&gt;0</formula>
    </cfRule>
    <cfRule type="expression" dxfId="1138" priority="4">
      <formula>J34&lt;0</formula>
    </cfRule>
  </conditionalFormatting>
  <conditionalFormatting sqref="J39">
    <cfRule type="expression" dxfId="1137" priority="1">
      <formula>J39&gt;0</formula>
    </cfRule>
    <cfRule type="expression" dxfId="11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42821</v>
      </c>
      <c r="X2" s="10">
        <v>139.38999999999999</v>
      </c>
      <c r="Y2" s="10">
        <v>141.22</v>
      </c>
      <c r="Z2" s="10">
        <v>138.62</v>
      </c>
      <c r="AA2" s="10">
        <v>140.88</v>
      </c>
      <c r="AB2" s="94">
        <v>23493200</v>
      </c>
      <c r="AC2" s="10">
        <v>140.88</v>
      </c>
      <c r="AD2" s="2">
        <f>Y2-Z2</f>
        <v>2.5999999999999943</v>
      </c>
      <c r="AE2" s="137">
        <f>AC2/AC3-1</f>
        <v>1.7064846416383617E-3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143.80000000000001</v>
      </c>
      <c r="W3" s="132">
        <v>42818</v>
      </c>
      <c r="X3" s="10">
        <v>141.5</v>
      </c>
      <c r="Y3" s="10">
        <v>141.74</v>
      </c>
      <c r="Z3" s="10">
        <v>140.35</v>
      </c>
      <c r="AA3" s="10">
        <v>140.63999999999999</v>
      </c>
      <c r="AB3" s="94">
        <v>22025300</v>
      </c>
      <c r="AC3" s="10">
        <v>140.63999999999999</v>
      </c>
      <c r="AD3" s="2">
        <f t="shared" ref="AD3:AD66" si="0">Y3-Z3</f>
        <v>1.3900000000000148</v>
      </c>
      <c r="AE3" s="137">
        <f t="shared" ref="AE3:AE66" si="1">AC3/AC4-1</f>
        <v>-1.9869429463525989E-3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143.80000000000001</v>
      </c>
      <c r="R4" s="517">
        <v>2.07E-2</v>
      </c>
      <c r="T4" s="1"/>
      <c r="W4" s="132">
        <v>42817</v>
      </c>
      <c r="X4" s="10">
        <v>141.26</v>
      </c>
      <c r="Y4" s="10">
        <v>141.58000000000001</v>
      </c>
      <c r="Z4" s="10">
        <v>140.61000000000001</v>
      </c>
      <c r="AA4" s="10">
        <v>140.91999999999999</v>
      </c>
      <c r="AB4" s="94">
        <v>20285700</v>
      </c>
      <c r="AC4" s="10">
        <v>140.91999999999999</v>
      </c>
      <c r="AD4" s="2">
        <f t="shared" si="0"/>
        <v>0.96999999999999886</v>
      </c>
      <c r="AE4" s="137">
        <f t="shared" si="1"/>
        <v>-3.5355678121906653E-3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42816</v>
      </c>
      <c r="X5" s="10">
        <v>139.85</v>
      </c>
      <c r="Y5" s="10">
        <v>141.6</v>
      </c>
      <c r="Z5" s="10">
        <v>139.76</v>
      </c>
      <c r="AA5" s="10">
        <v>141.41999999999999</v>
      </c>
      <c r="AB5" s="94">
        <v>25787600</v>
      </c>
      <c r="AC5" s="10">
        <v>141.41999999999999</v>
      </c>
      <c r="AD5" s="2">
        <f t="shared" si="0"/>
        <v>1.8400000000000034</v>
      </c>
      <c r="AE5" s="137">
        <f t="shared" si="1"/>
        <v>1.129862700228812E-2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142.11000000000001</v>
      </c>
      <c r="Y6" s="10">
        <v>142.80000000000001</v>
      </c>
      <c r="Z6" s="10">
        <v>139.72999999999999</v>
      </c>
      <c r="AA6" s="10">
        <v>139.84</v>
      </c>
      <c r="AB6" s="94">
        <v>39116800</v>
      </c>
      <c r="AC6" s="10">
        <v>139.84</v>
      </c>
      <c r="AD6" s="2">
        <f t="shared" si="0"/>
        <v>3.0700000000000216</v>
      </c>
      <c r="AE6" s="137">
        <f t="shared" si="1"/>
        <v>-1.1452000565530973E-2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42814</v>
      </c>
      <c r="X7" s="10">
        <v>140.4</v>
      </c>
      <c r="Y7" s="10">
        <v>141.5</v>
      </c>
      <c r="Z7" s="10">
        <v>140.22999999999999</v>
      </c>
      <c r="AA7" s="10">
        <v>141.46</v>
      </c>
      <c r="AB7" s="94">
        <v>20213100</v>
      </c>
      <c r="AC7" s="10">
        <v>141.46</v>
      </c>
      <c r="AD7" s="2">
        <f t="shared" si="0"/>
        <v>1.2700000000000102</v>
      </c>
      <c r="AE7" s="137">
        <f t="shared" si="1"/>
        <v>1.0500750053575203E-2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141</v>
      </c>
      <c r="Y8" s="10">
        <v>141</v>
      </c>
      <c r="Z8" s="10">
        <v>139.88999999999999</v>
      </c>
      <c r="AA8" s="10">
        <v>139.99</v>
      </c>
      <c r="AB8" s="94">
        <v>43597400</v>
      </c>
      <c r="AC8" s="10">
        <v>139.99</v>
      </c>
      <c r="AD8" s="2">
        <f t="shared" si="0"/>
        <v>1.1100000000000136</v>
      </c>
      <c r="AE8" s="137">
        <f t="shared" si="1"/>
        <v>-4.9754780012792876E-3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42810</v>
      </c>
      <c r="X9" s="10">
        <v>140.72</v>
      </c>
      <c r="Y9" s="10">
        <v>141.02000000000001</v>
      </c>
      <c r="Z9" s="10">
        <v>140.26</v>
      </c>
      <c r="AA9" s="10">
        <v>140.69</v>
      </c>
      <c r="AB9" s="94">
        <v>19132500</v>
      </c>
      <c r="AC9" s="10">
        <v>140.69</v>
      </c>
      <c r="AD9" s="2">
        <f t="shared" si="0"/>
        <v>0.76000000000001933</v>
      </c>
      <c r="AE9" s="137">
        <f t="shared" si="1"/>
        <v>1.6374768617399837E-3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42809</v>
      </c>
      <c r="X10" s="10">
        <v>139.41</v>
      </c>
      <c r="Y10" s="10">
        <v>140.75</v>
      </c>
      <c r="Z10" s="10">
        <v>139.03</v>
      </c>
      <c r="AA10" s="10">
        <v>140.46</v>
      </c>
      <c r="AB10" s="94">
        <v>25566800</v>
      </c>
      <c r="AC10" s="10">
        <v>140.46</v>
      </c>
      <c r="AD10" s="2">
        <f t="shared" si="0"/>
        <v>1.7199999999999989</v>
      </c>
      <c r="AE10" s="137">
        <f t="shared" si="1"/>
        <v>1.057630045326996E-2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1.6199999999999999E-2</v>
      </c>
      <c r="W11" s="132">
        <v>42808</v>
      </c>
      <c r="X11" s="10">
        <v>139.30000000000001</v>
      </c>
      <c r="Y11" s="10">
        <v>139.65</v>
      </c>
      <c r="Z11" s="10">
        <v>138.84</v>
      </c>
      <c r="AA11" s="10">
        <v>138.99</v>
      </c>
      <c r="AB11" s="94">
        <v>15189700</v>
      </c>
      <c r="AC11" s="10">
        <v>138.99</v>
      </c>
      <c r="AD11" s="2">
        <f t="shared" si="0"/>
        <v>0.81000000000000227</v>
      </c>
      <c r="AE11" s="137">
        <f t="shared" si="1"/>
        <v>-1.5086206896550713E-3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42807</v>
      </c>
      <c r="X12" s="10">
        <v>138.85</v>
      </c>
      <c r="Y12" s="10">
        <v>139.43</v>
      </c>
      <c r="Z12" s="10">
        <v>138.82</v>
      </c>
      <c r="AA12" s="10">
        <v>139.19999999999999</v>
      </c>
      <c r="AB12" s="94">
        <v>17042400</v>
      </c>
      <c r="AC12" s="10">
        <v>139.19999999999999</v>
      </c>
      <c r="AD12" s="2">
        <f t="shared" si="0"/>
        <v>0.61000000000001364</v>
      </c>
      <c r="AE12" s="137">
        <f t="shared" si="1"/>
        <v>4.3122035360076971E-4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42804</v>
      </c>
      <c r="X13" s="10">
        <v>139.25</v>
      </c>
      <c r="Y13" s="10">
        <v>139.36000000000001</v>
      </c>
      <c r="Z13" s="10">
        <v>138.63999999999999</v>
      </c>
      <c r="AA13" s="10">
        <v>139.13999999999999</v>
      </c>
      <c r="AB13" s="94">
        <v>19488000</v>
      </c>
      <c r="AC13" s="10">
        <v>139.13999999999999</v>
      </c>
      <c r="AD13" s="2">
        <f t="shared" si="0"/>
        <v>0.72000000000002728</v>
      </c>
      <c r="AE13" s="137">
        <f t="shared" si="1"/>
        <v>3.316988751081551E-3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42803</v>
      </c>
      <c r="X14" s="10">
        <v>138.74</v>
      </c>
      <c r="Y14" s="10">
        <v>138.79</v>
      </c>
      <c r="Z14" s="10">
        <v>137.05000000000001</v>
      </c>
      <c r="AA14" s="10">
        <v>138.68</v>
      </c>
      <c r="AB14" s="94">
        <v>22065200</v>
      </c>
      <c r="AC14" s="10">
        <v>138.68</v>
      </c>
      <c r="AD14" s="2">
        <f t="shared" si="0"/>
        <v>1.7399999999999807</v>
      </c>
      <c r="AE14" s="137">
        <f t="shared" si="1"/>
        <v>-2.3021582733812052E-3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42802</v>
      </c>
      <c r="X15" s="10">
        <v>138.94999999999999</v>
      </c>
      <c r="Y15" s="10">
        <v>139.80000000000001</v>
      </c>
      <c r="Z15" s="10">
        <v>138.82</v>
      </c>
      <c r="AA15" s="10">
        <v>139</v>
      </c>
      <c r="AB15" s="94">
        <v>18681800</v>
      </c>
      <c r="AC15" s="10">
        <v>139</v>
      </c>
      <c r="AD15" s="2">
        <f t="shared" si="0"/>
        <v>0.98000000000001819</v>
      </c>
      <c r="AE15" s="137">
        <f t="shared" si="1"/>
        <v>-3.7270642201835402E-3</v>
      </c>
    </row>
    <row r="16" spans="1:40" x14ac:dyDescent="0.25">
      <c r="G16" s="1"/>
      <c r="H16" s="71"/>
      <c r="W16" s="132">
        <v>42801</v>
      </c>
      <c r="X16" s="10">
        <v>139.06</v>
      </c>
      <c r="Y16" s="10">
        <v>139.97999999999999</v>
      </c>
      <c r="Z16" s="10">
        <v>138.79</v>
      </c>
      <c r="AA16" s="10">
        <v>139.52000000000001</v>
      </c>
      <c r="AB16" s="94">
        <v>17267500</v>
      </c>
      <c r="AC16" s="10">
        <v>139.52000000000001</v>
      </c>
      <c r="AD16" s="2">
        <f t="shared" si="0"/>
        <v>1.1899999999999977</v>
      </c>
      <c r="AE16" s="137">
        <f t="shared" si="1"/>
        <v>1.2918042198939439E-3</v>
      </c>
    </row>
    <row r="17" spans="1:31" x14ac:dyDescent="0.25">
      <c r="G17" s="1"/>
      <c r="H17" s="71"/>
      <c r="W17" s="132">
        <v>42800</v>
      </c>
      <c r="X17" s="10">
        <v>139.37</v>
      </c>
      <c r="Y17" s="10">
        <v>139.77000000000001</v>
      </c>
      <c r="Z17" s="10">
        <v>138.6</v>
      </c>
      <c r="AA17" s="10">
        <v>139.34</v>
      </c>
      <c r="AB17" s="94">
        <v>21155300</v>
      </c>
      <c r="AC17" s="10">
        <v>139.34</v>
      </c>
      <c r="AD17" s="2">
        <f t="shared" si="0"/>
        <v>1.1700000000000159</v>
      </c>
      <c r="AE17" s="137">
        <f t="shared" si="1"/>
        <v>-3.1478036915152385E-3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42797</v>
      </c>
      <c r="X18" s="10">
        <v>138.78</v>
      </c>
      <c r="Y18" s="10">
        <v>139.83000000000001</v>
      </c>
      <c r="Z18" s="10">
        <v>138.59</v>
      </c>
      <c r="AA18" s="10">
        <v>139.78</v>
      </c>
      <c r="AB18" s="94">
        <v>21108100</v>
      </c>
      <c r="AC18" s="10">
        <v>139.78</v>
      </c>
      <c r="AD18" s="2">
        <f t="shared" si="0"/>
        <v>1.2400000000000091</v>
      </c>
      <c r="AE18" s="137">
        <f t="shared" si="1"/>
        <v>5.9009786989061563E-3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42796</v>
      </c>
      <c r="X19" s="10">
        <v>140</v>
      </c>
      <c r="Y19" s="10">
        <v>140.28</v>
      </c>
      <c r="Z19" s="10">
        <v>138.76</v>
      </c>
      <c r="AA19" s="10">
        <v>138.96</v>
      </c>
      <c r="AB19" s="94">
        <v>26153300</v>
      </c>
      <c r="AC19" s="10">
        <v>138.96</v>
      </c>
      <c r="AD19" s="2">
        <f t="shared" si="0"/>
        <v>1.5200000000000102</v>
      </c>
      <c r="AE19" s="137">
        <f t="shared" si="1"/>
        <v>-5.9374776450388245E-3</v>
      </c>
    </row>
    <row r="20" spans="1:31" x14ac:dyDescent="0.25">
      <c r="W20" s="132">
        <v>42795</v>
      </c>
      <c r="X20" s="10">
        <v>137.88999999999999</v>
      </c>
      <c r="Y20" s="10">
        <v>140.15</v>
      </c>
      <c r="Z20" s="10">
        <v>137.6</v>
      </c>
      <c r="AA20" s="10">
        <v>139.79</v>
      </c>
      <c r="AB20" s="94">
        <v>36272400</v>
      </c>
      <c r="AC20" s="10">
        <v>139.79</v>
      </c>
      <c r="AD20" s="2">
        <f t="shared" si="0"/>
        <v>2.5500000000000114</v>
      </c>
      <c r="AE20" s="137">
        <f t="shared" si="1"/>
        <v>2.0439448134900173E-2</v>
      </c>
    </row>
    <row r="21" spans="1:31" x14ac:dyDescent="0.25">
      <c r="W21" s="132">
        <v>42794</v>
      </c>
      <c r="X21" s="10">
        <v>137.08000000000001</v>
      </c>
      <c r="Y21" s="10">
        <v>137.44</v>
      </c>
      <c r="Z21" s="10">
        <v>136.69999999999999</v>
      </c>
      <c r="AA21" s="10">
        <v>136.99</v>
      </c>
      <c r="AB21" s="94">
        <v>23403500</v>
      </c>
      <c r="AC21" s="10">
        <v>136.99</v>
      </c>
      <c r="AD21" s="2">
        <f t="shared" si="0"/>
        <v>0.74000000000000909</v>
      </c>
      <c r="AE21" s="137">
        <f t="shared" si="1"/>
        <v>4.3818009201790353E-4</v>
      </c>
    </row>
    <row r="22" spans="1:31" x14ac:dyDescent="0.25">
      <c r="W22" s="132">
        <v>42793</v>
      </c>
      <c r="X22" s="10">
        <v>137.13999999999999</v>
      </c>
      <c r="Y22" s="10">
        <v>137.44</v>
      </c>
      <c r="Z22" s="10">
        <v>136.28</v>
      </c>
      <c r="AA22" s="10">
        <v>136.93</v>
      </c>
      <c r="AB22" s="94">
        <v>20196400</v>
      </c>
      <c r="AC22" s="10">
        <v>136.93</v>
      </c>
      <c r="AD22" s="2">
        <f t="shared" si="0"/>
        <v>1.1599999999999966</v>
      </c>
      <c r="AE22" s="137">
        <f t="shared" si="1"/>
        <v>1.9757061320064828E-3</v>
      </c>
    </row>
    <row r="23" spans="1:31" x14ac:dyDescent="0.25">
      <c r="W23" s="132">
        <v>42790</v>
      </c>
      <c r="X23" s="10">
        <v>135.91</v>
      </c>
      <c r="Y23" s="10">
        <v>136.66</v>
      </c>
      <c r="Z23" s="10">
        <v>135.28</v>
      </c>
      <c r="AA23" s="10">
        <v>136.66</v>
      </c>
      <c r="AB23" s="94">
        <v>21690900</v>
      </c>
      <c r="AC23" s="10">
        <v>136.66</v>
      </c>
      <c r="AD23" s="2">
        <f t="shared" si="0"/>
        <v>1.3799999999999955</v>
      </c>
      <c r="AE23" s="137">
        <f t="shared" si="1"/>
        <v>9.5217168387895512E-4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42789</v>
      </c>
      <c r="X24" s="10">
        <v>137.38</v>
      </c>
      <c r="Y24" s="10">
        <v>137.47999999999999</v>
      </c>
      <c r="Z24" s="10">
        <v>136.30000000000001</v>
      </c>
      <c r="AA24" s="10">
        <v>136.53</v>
      </c>
      <c r="AB24" s="94">
        <v>20704100</v>
      </c>
      <c r="AC24" s="10">
        <v>136.53</v>
      </c>
      <c r="AD24" s="2">
        <f t="shared" si="0"/>
        <v>1.1799999999999784</v>
      </c>
      <c r="AE24" s="137">
        <f t="shared" si="1"/>
        <v>-4.2301801473270118E-3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42788</v>
      </c>
      <c r="X25" s="10">
        <v>136.43</v>
      </c>
      <c r="Y25" s="10">
        <v>137.12</v>
      </c>
      <c r="Z25" s="10">
        <v>136.11000000000001</v>
      </c>
      <c r="AA25" s="10">
        <v>137.11000000000001</v>
      </c>
      <c r="AB25" s="94">
        <v>20745300</v>
      </c>
      <c r="AC25" s="10">
        <v>137.11000000000001</v>
      </c>
      <c r="AD25" s="2">
        <f t="shared" si="0"/>
        <v>1.0099999999999909</v>
      </c>
      <c r="AE25" s="137">
        <f t="shared" si="1"/>
        <v>2.9992684711048767E-3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42787</v>
      </c>
      <c r="X26" s="10">
        <v>136.22999999999999</v>
      </c>
      <c r="Y26" s="10">
        <v>136.75</v>
      </c>
      <c r="Z26" s="10">
        <v>135.97999999999999</v>
      </c>
      <c r="AA26" s="10">
        <v>136.69999999999999</v>
      </c>
      <c r="AB26" s="94">
        <v>24265100</v>
      </c>
      <c r="AC26" s="10">
        <v>136.69999999999999</v>
      </c>
      <c r="AD26" s="2">
        <f t="shared" si="0"/>
        <v>0.77000000000001023</v>
      </c>
      <c r="AE26" s="137">
        <f t="shared" si="1"/>
        <v>7.220748600058835E-3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42783</v>
      </c>
      <c r="X27" s="10">
        <v>135.1</v>
      </c>
      <c r="Y27" s="10">
        <v>135.83000000000001</v>
      </c>
      <c r="Z27" s="10">
        <v>135.1</v>
      </c>
      <c r="AA27" s="10">
        <v>135.72</v>
      </c>
      <c r="AB27" s="94">
        <v>22084500</v>
      </c>
      <c r="AC27" s="10">
        <v>135.72</v>
      </c>
      <c r="AD27" s="2">
        <f t="shared" si="0"/>
        <v>0.73000000000001819</v>
      </c>
      <c r="AE27" s="137">
        <f t="shared" si="1"/>
        <v>2.7336534909494503E-3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42782</v>
      </c>
      <c r="X28" s="10">
        <v>135.66999999999999</v>
      </c>
      <c r="Y28" s="10">
        <v>135.9</v>
      </c>
      <c r="Z28" s="10">
        <v>134.84</v>
      </c>
      <c r="AA28" s="10">
        <v>135.35</v>
      </c>
      <c r="AB28" s="94">
        <v>22118000</v>
      </c>
      <c r="AC28" s="10">
        <v>135.35</v>
      </c>
      <c r="AD28" s="2">
        <f t="shared" si="0"/>
        <v>1.0600000000000023</v>
      </c>
      <c r="AE28" s="137">
        <f t="shared" si="1"/>
        <v>-1.1807246697660423E-3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42781</v>
      </c>
      <c r="X29" s="10">
        <v>135.52000000000001</v>
      </c>
      <c r="Y29" s="10">
        <v>136.27000000000001</v>
      </c>
      <c r="Z29" s="10">
        <v>134.62</v>
      </c>
      <c r="AA29" s="10">
        <v>135.51</v>
      </c>
      <c r="AB29" s="94">
        <v>35501600</v>
      </c>
      <c r="AC29" s="10">
        <v>135.51</v>
      </c>
      <c r="AD29" s="2">
        <f t="shared" si="0"/>
        <v>1.6500000000000057</v>
      </c>
      <c r="AE29" s="137">
        <f t="shared" si="1"/>
        <v>3.6290919863721793E-3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42780</v>
      </c>
      <c r="X30" s="10">
        <v>133.47</v>
      </c>
      <c r="Y30" s="10">
        <v>135.09</v>
      </c>
      <c r="Z30" s="10">
        <v>133.25</v>
      </c>
      <c r="AA30" s="10">
        <v>135.02000000000001</v>
      </c>
      <c r="AB30" s="94">
        <v>32815500</v>
      </c>
      <c r="AC30" s="10">
        <v>135.02000000000001</v>
      </c>
      <c r="AD30" s="2">
        <f t="shared" si="0"/>
        <v>1.8400000000000034</v>
      </c>
      <c r="AE30" s="137">
        <f t="shared" si="1"/>
        <v>1.2979218245930069E-2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42779</v>
      </c>
      <c r="X31" s="10">
        <v>133.08000000000001</v>
      </c>
      <c r="Y31" s="10">
        <v>133.82</v>
      </c>
      <c r="Z31" s="10">
        <v>132.75</v>
      </c>
      <c r="AA31" s="10">
        <v>133.29</v>
      </c>
      <c r="AB31" s="94">
        <v>23035400</v>
      </c>
      <c r="AC31" s="10">
        <v>133.29</v>
      </c>
      <c r="AD31" s="2">
        <f t="shared" si="0"/>
        <v>1.0699999999999932</v>
      </c>
      <c r="AE31" s="137">
        <f t="shared" si="1"/>
        <v>8.8555858310626068E-3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42776</v>
      </c>
      <c r="X32" s="10">
        <v>132.46</v>
      </c>
      <c r="Y32" s="10">
        <v>132.94</v>
      </c>
      <c r="Z32" s="10">
        <v>132.05000000000001</v>
      </c>
      <c r="AA32" s="10">
        <v>132.12</v>
      </c>
      <c r="AB32" s="94">
        <v>20065500</v>
      </c>
      <c r="AC32" s="10">
        <v>132.12</v>
      </c>
      <c r="AD32" s="2">
        <f t="shared" si="0"/>
        <v>0.88999999999998636</v>
      </c>
      <c r="AE32" s="137">
        <f t="shared" si="1"/>
        <v>-2.2655188038059881E-3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42775</v>
      </c>
      <c r="X33" s="10">
        <v>131.65</v>
      </c>
      <c r="Y33" s="10">
        <v>132.44999999999999</v>
      </c>
      <c r="Z33" s="10">
        <v>131.12</v>
      </c>
      <c r="AA33" s="10">
        <v>132.41999999999999</v>
      </c>
      <c r="AB33" s="94">
        <v>28349900</v>
      </c>
      <c r="AC33" s="10">
        <v>132.41999999999999</v>
      </c>
      <c r="AD33" s="2">
        <f t="shared" si="0"/>
        <v>1.3299999999999841</v>
      </c>
      <c r="AE33" s="137" t="e">
        <f t="shared" si="1"/>
        <v>#DIV/0!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42775</v>
      </c>
      <c r="X34" s="10" t="s">
        <v>209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42774</v>
      </c>
      <c r="X35" s="10">
        <v>131.35</v>
      </c>
      <c r="Y35" s="10">
        <v>132.22</v>
      </c>
      <c r="Z35" s="10">
        <v>131.22</v>
      </c>
      <c r="AA35" s="10">
        <v>132.04</v>
      </c>
      <c r="AB35" s="94">
        <v>23004100</v>
      </c>
      <c r="AC35" s="10">
        <v>131.47</v>
      </c>
      <c r="AD35" s="2">
        <f t="shared" si="0"/>
        <v>1</v>
      </c>
      <c r="AE35" s="137">
        <f t="shared" si="1"/>
        <v>3.894318875992564E-3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42773</v>
      </c>
      <c r="X36" s="10">
        <v>130.54</v>
      </c>
      <c r="Y36" s="10">
        <v>132.09</v>
      </c>
      <c r="Z36" s="10">
        <v>130.44999999999999</v>
      </c>
      <c r="AA36" s="10">
        <v>131.53</v>
      </c>
      <c r="AB36" s="94">
        <v>38183800</v>
      </c>
      <c r="AC36" s="10">
        <v>130.96</v>
      </c>
      <c r="AD36" s="2">
        <f t="shared" si="0"/>
        <v>1.6400000000000148</v>
      </c>
      <c r="AE36" s="137">
        <f t="shared" si="1"/>
        <v>9.481230247437189E-3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42772</v>
      </c>
      <c r="X37" s="10">
        <v>129.13</v>
      </c>
      <c r="Y37" s="10">
        <v>130.5</v>
      </c>
      <c r="Z37" s="10">
        <v>128.9</v>
      </c>
      <c r="AA37" s="10">
        <v>130.29</v>
      </c>
      <c r="AB37" s="94">
        <v>26845900</v>
      </c>
      <c r="AC37" s="10">
        <v>129.72999999999999</v>
      </c>
      <c r="AD37" s="2">
        <f t="shared" si="0"/>
        <v>1.5999999999999943</v>
      </c>
      <c r="AE37" s="137">
        <f t="shared" si="1"/>
        <v>9.414877061935778E-3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42769</v>
      </c>
      <c r="X38" s="10">
        <v>128.31</v>
      </c>
      <c r="Y38" s="10">
        <v>129.19</v>
      </c>
      <c r="Z38" s="10">
        <v>128.16</v>
      </c>
      <c r="AA38" s="10">
        <v>129.08000000000001</v>
      </c>
      <c r="AB38" s="94">
        <v>24507300</v>
      </c>
      <c r="AC38" s="10">
        <v>128.52000000000001</v>
      </c>
      <c r="AD38" s="2">
        <f t="shared" si="0"/>
        <v>1.0300000000000011</v>
      </c>
      <c r="AE38" s="137">
        <f t="shared" si="1"/>
        <v>4.2194092827003704E-3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42768</v>
      </c>
      <c r="X39" s="10">
        <v>127.98</v>
      </c>
      <c r="Y39" s="10">
        <v>129.38999999999999</v>
      </c>
      <c r="Z39" s="10">
        <v>127.78</v>
      </c>
      <c r="AA39" s="10">
        <v>128.53</v>
      </c>
      <c r="AB39" s="94">
        <v>33710400</v>
      </c>
      <c r="AC39" s="10">
        <v>127.98</v>
      </c>
      <c r="AD39" s="2">
        <f t="shared" si="0"/>
        <v>1.6099999999999852</v>
      </c>
      <c r="AE39" s="137">
        <f t="shared" si="1"/>
        <v>-1.6381933068101429E-3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140.88</v>
      </c>
      <c r="W40" s="132">
        <v>42767</v>
      </c>
      <c r="X40" s="10">
        <v>127.03</v>
      </c>
      <c r="Y40" s="10">
        <v>130.49</v>
      </c>
      <c r="Z40" s="10">
        <v>127.01</v>
      </c>
      <c r="AA40" s="10">
        <v>128.75</v>
      </c>
      <c r="AB40" s="94">
        <v>111985000</v>
      </c>
      <c r="AC40" s="10">
        <v>128.19</v>
      </c>
      <c r="AD40" s="2">
        <f t="shared" si="0"/>
        <v>3.480000000000004</v>
      </c>
      <c r="AE40" s="137">
        <f t="shared" si="1"/>
        <v>6.0912025159314709E-2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140.88999999999999</v>
      </c>
      <c r="W41" s="132">
        <v>42766</v>
      </c>
      <c r="X41" s="10">
        <v>121.15</v>
      </c>
      <c r="Y41" s="10">
        <v>121.39</v>
      </c>
      <c r="Z41" s="10">
        <v>120.62</v>
      </c>
      <c r="AA41" s="10">
        <v>121.35</v>
      </c>
      <c r="AB41" s="94">
        <v>49201000</v>
      </c>
      <c r="AC41" s="10">
        <v>120.83</v>
      </c>
      <c r="AD41" s="2">
        <f t="shared" si="0"/>
        <v>0.76999999999999602</v>
      </c>
      <c r="AE41" s="137">
        <f t="shared" si="1"/>
        <v>-2.2295623451692448E-3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8" t="s">
        <v>78</v>
      </c>
      <c r="P42" s="708"/>
      <c r="T42" s="107" t="s">
        <v>100</v>
      </c>
      <c r="U42" s="365" t="s">
        <v>622</v>
      </c>
      <c r="W42" s="132">
        <v>42765</v>
      </c>
      <c r="X42" s="10">
        <v>120.93</v>
      </c>
      <c r="Y42" s="10">
        <v>121.63</v>
      </c>
      <c r="Z42" s="10">
        <v>120.66</v>
      </c>
      <c r="AA42" s="10">
        <v>121.63</v>
      </c>
      <c r="AB42" s="94">
        <v>30377500</v>
      </c>
      <c r="AC42" s="10">
        <v>121.1</v>
      </c>
      <c r="AD42" s="2">
        <f t="shared" si="0"/>
        <v>0.96999999999999886</v>
      </c>
      <c r="AE42" s="137">
        <f t="shared" si="1"/>
        <v>-2.6354801515401372E-3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158.18000000000004</v>
      </c>
      <c r="Q43" s="2"/>
      <c r="T43" s="107" t="s">
        <v>101</v>
      </c>
      <c r="U43" s="365" t="s">
        <v>623</v>
      </c>
      <c r="W43" s="132">
        <v>42762</v>
      </c>
      <c r="X43" s="10">
        <v>122.14</v>
      </c>
      <c r="Y43" s="10">
        <v>122.35</v>
      </c>
      <c r="Z43" s="10">
        <v>121.6</v>
      </c>
      <c r="AA43" s="10">
        <v>121.95</v>
      </c>
      <c r="AB43" s="94">
        <v>20562900</v>
      </c>
      <c r="AC43" s="10">
        <v>121.42</v>
      </c>
      <c r="AD43" s="2">
        <f t="shared" si="0"/>
        <v>0.75</v>
      </c>
      <c r="AE43" s="137">
        <f t="shared" si="1"/>
        <v>8.2365538258910576E-5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156.74200000000002</v>
      </c>
      <c r="Q44" s="2"/>
      <c r="T44" s="107" t="s">
        <v>102</v>
      </c>
      <c r="U44" s="365">
        <v>145.15</v>
      </c>
      <c r="W44" s="132">
        <v>42761</v>
      </c>
      <c r="X44" s="10">
        <v>121.67</v>
      </c>
      <c r="Y44" s="10">
        <v>122.44</v>
      </c>
      <c r="Z44" s="10">
        <v>121.6</v>
      </c>
      <c r="AA44" s="10">
        <v>121.94</v>
      </c>
      <c r="AB44" s="94">
        <v>26337600</v>
      </c>
      <c r="AC44" s="10">
        <v>121.41</v>
      </c>
      <c r="AD44" s="2">
        <f t="shared" si="0"/>
        <v>0.84000000000000341</v>
      </c>
      <c r="AE44" s="137">
        <f t="shared" si="1"/>
        <v>4.9443757725597948E-4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155.30400000000003</v>
      </c>
      <c r="Q45" s="2"/>
      <c r="T45" s="107" t="s">
        <v>103</v>
      </c>
      <c r="U45" s="365">
        <v>1.44598</v>
      </c>
      <c r="W45" s="132">
        <v>42760</v>
      </c>
      <c r="X45" s="10">
        <v>120.42</v>
      </c>
      <c r="Y45" s="10">
        <v>122.1</v>
      </c>
      <c r="Z45" s="10">
        <v>120.28</v>
      </c>
      <c r="AA45" s="10">
        <v>121.88</v>
      </c>
      <c r="AB45" s="94">
        <v>32377600</v>
      </c>
      <c r="AC45" s="10">
        <v>121.35</v>
      </c>
      <c r="AD45" s="2">
        <f t="shared" si="0"/>
        <v>1.8199999999999932</v>
      </c>
      <c r="AE45" s="137">
        <f t="shared" si="1"/>
        <v>1.5906236919212891E-2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153.86600000000001</v>
      </c>
      <c r="Q46" s="2"/>
      <c r="T46" s="107" t="s">
        <v>122</v>
      </c>
      <c r="U46" s="365" t="s">
        <v>422</v>
      </c>
      <c r="W46" s="132">
        <v>42759</v>
      </c>
      <c r="X46" s="10">
        <v>119.55</v>
      </c>
      <c r="Y46" s="10">
        <v>120.1</v>
      </c>
      <c r="Z46" s="10">
        <v>119.5</v>
      </c>
      <c r="AA46" s="10">
        <v>119.97</v>
      </c>
      <c r="AB46" s="94">
        <v>23211000</v>
      </c>
      <c r="AC46" s="10">
        <v>119.45</v>
      </c>
      <c r="AD46" s="2">
        <f t="shared" si="0"/>
        <v>0.59999999999999432</v>
      </c>
      <c r="AE46" s="137">
        <f t="shared" si="1"/>
        <v>-9.2004014720636906E-4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152.42800000000003</v>
      </c>
      <c r="Q47" s="2"/>
      <c r="T47" s="107"/>
      <c r="U47" s="365"/>
      <c r="W47" s="132">
        <v>42758</v>
      </c>
      <c r="X47" s="10">
        <v>120</v>
      </c>
      <c r="Y47" s="10">
        <v>120.81</v>
      </c>
      <c r="Z47" s="10">
        <v>119.77</v>
      </c>
      <c r="AA47" s="10">
        <v>120.08</v>
      </c>
      <c r="AB47" s="94">
        <v>22050200</v>
      </c>
      <c r="AC47" s="10">
        <v>119.56</v>
      </c>
      <c r="AD47" s="2">
        <f t="shared" si="0"/>
        <v>1.0400000000000063</v>
      </c>
      <c r="AE47" s="137">
        <f t="shared" si="1"/>
        <v>6.6956812855711867E-4</v>
      </c>
    </row>
    <row r="48" spans="2:31" x14ac:dyDescent="0.25">
      <c r="O48" s="82">
        <v>1.05</v>
      </c>
      <c r="P48" s="82">
        <f t="shared" si="8"/>
        <v>150.99</v>
      </c>
      <c r="Q48" s="2"/>
      <c r="T48" s="107" t="s">
        <v>105</v>
      </c>
      <c r="U48" s="365" t="s">
        <v>624</v>
      </c>
      <c r="W48" s="132">
        <v>42755</v>
      </c>
      <c r="X48" s="10">
        <v>120.45</v>
      </c>
      <c r="Y48" s="10">
        <v>120.45</v>
      </c>
      <c r="Z48" s="10">
        <v>119.73</v>
      </c>
      <c r="AA48" s="10">
        <v>120</v>
      </c>
      <c r="AB48" s="94">
        <v>32597900</v>
      </c>
      <c r="AC48" s="10">
        <v>119.48</v>
      </c>
      <c r="AD48" s="2">
        <f t="shared" si="0"/>
        <v>0.71999999999999886</v>
      </c>
      <c r="AE48" s="137">
        <f t="shared" si="1"/>
        <v>1.8447090390742993E-3</v>
      </c>
    </row>
    <row r="49" spans="1:31" x14ac:dyDescent="0.25">
      <c r="O49" s="82">
        <v>1.04</v>
      </c>
      <c r="P49" s="82">
        <f t="shared" si="8"/>
        <v>149.55200000000002</v>
      </c>
      <c r="Q49" s="2"/>
      <c r="T49" s="107" t="s">
        <v>106</v>
      </c>
      <c r="U49" s="365" t="s">
        <v>625</v>
      </c>
      <c r="W49" s="132">
        <v>42754</v>
      </c>
      <c r="X49" s="10">
        <v>119.4</v>
      </c>
      <c r="Y49" s="10">
        <v>120.09</v>
      </c>
      <c r="Z49" s="10">
        <v>119.37</v>
      </c>
      <c r="AA49" s="10">
        <v>119.78</v>
      </c>
      <c r="AB49" s="94">
        <v>25597300</v>
      </c>
      <c r="AC49" s="10">
        <v>119.26</v>
      </c>
      <c r="AD49" s="2">
        <f t="shared" si="0"/>
        <v>0.71999999999999886</v>
      </c>
      <c r="AE49" s="137">
        <f t="shared" si="1"/>
        <v>-1.7577634552606858E-3</v>
      </c>
    </row>
    <row r="50" spans="1:31" x14ac:dyDescent="0.25">
      <c r="O50" s="82">
        <v>1.03</v>
      </c>
      <c r="P50" s="82">
        <f t="shared" si="8"/>
        <v>148.114</v>
      </c>
      <c r="Q50" s="2"/>
      <c r="T50" s="107" t="s">
        <v>107</v>
      </c>
      <c r="U50" s="366">
        <v>33367609</v>
      </c>
      <c r="W50" s="132">
        <v>42753</v>
      </c>
      <c r="X50" s="10">
        <v>120</v>
      </c>
      <c r="Y50" s="10">
        <v>120.5</v>
      </c>
      <c r="Z50" s="10">
        <v>119.71</v>
      </c>
      <c r="AA50" s="10">
        <v>119.99</v>
      </c>
      <c r="AB50" s="94">
        <v>23713000</v>
      </c>
      <c r="AC50" s="10">
        <v>119.47</v>
      </c>
      <c r="AD50" s="2">
        <f t="shared" si="0"/>
        <v>0.79000000000000625</v>
      </c>
      <c r="AE50" s="137">
        <f t="shared" si="1"/>
        <v>-8.36960160697231E-5</v>
      </c>
    </row>
    <row r="51" spans="1:31" x14ac:dyDescent="0.25">
      <c r="O51" s="82">
        <v>1.02</v>
      </c>
      <c r="P51" s="82">
        <f t="shared" si="8"/>
        <v>146.67600000000002</v>
      </c>
      <c r="Q51" s="2"/>
      <c r="T51" s="107" t="s">
        <v>110</v>
      </c>
      <c r="U51" s="366">
        <v>27110600</v>
      </c>
      <c r="W51" s="132">
        <v>42752</v>
      </c>
      <c r="X51" s="10">
        <v>118.34</v>
      </c>
      <c r="Y51" s="10">
        <v>120.24</v>
      </c>
      <c r="Z51" s="10">
        <v>118.22</v>
      </c>
      <c r="AA51" s="10">
        <v>120</v>
      </c>
      <c r="AB51" s="94">
        <v>34439800</v>
      </c>
      <c r="AC51" s="10">
        <v>119.48</v>
      </c>
      <c r="AD51" s="2">
        <f t="shared" si="0"/>
        <v>2.019999999999996</v>
      </c>
      <c r="AE51" s="137">
        <f t="shared" si="1"/>
        <v>8.0148485615456622E-3</v>
      </c>
    </row>
    <row r="52" spans="1:31" x14ac:dyDescent="0.25">
      <c r="O52" s="82">
        <v>1.01</v>
      </c>
      <c r="P52" s="82">
        <f t="shared" si="8"/>
        <v>145.238</v>
      </c>
      <c r="Q52" s="2"/>
      <c r="T52" s="107" t="s">
        <v>108</v>
      </c>
      <c r="U52" s="365" t="s">
        <v>626</v>
      </c>
      <c r="W52" s="132">
        <v>42748</v>
      </c>
      <c r="X52" s="10">
        <v>119.11</v>
      </c>
      <c r="Y52" s="10">
        <v>119.62</v>
      </c>
      <c r="Z52" s="10">
        <v>118.81</v>
      </c>
      <c r="AA52" s="10">
        <v>119.04</v>
      </c>
      <c r="AB52" s="94">
        <v>26111900</v>
      </c>
      <c r="AC52" s="10">
        <v>118.53</v>
      </c>
      <c r="AD52" s="2">
        <f t="shared" si="0"/>
        <v>0.81000000000000227</v>
      </c>
      <c r="AE52" s="137">
        <f t="shared" si="1"/>
        <v>-1.7685699848407621E-3</v>
      </c>
    </row>
    <row r="53" spans="1:31" x14ac:dyDescent="0.25">
      <c r="O53" s="82">
        <v>1</v>
      </c>
      <c r="P53" s="82">
        <f t="shared" si="8"/>
        <v>143.80000000000001</v>
      </c>
      <c r="Q53" s="2"/>
      <c r="T53" s="107" t="s">
        <v>111</v>
      </c>
      <c r="U53" s="365">
        <v>17.260000000000002</v>
      </c>
      <c r="W53" s="132">
        <v>42747</v>
      </c>
      <c r="X53" s="10">
        <v>118.9</v>
      </c>
      <c r="Y53" s="10">
        <v>119.3</v>
      </c>
      <c r="Z53" s="10">
        <v>118.21</v>
      </c>
      <c r="AA53" s="10">
        <v>119.25</v>
      </c>
      <c r="AB53" s="94">
        <v>27086200</v>
      </c>
      <c r="AC53" s="10">
        <v>118.74</v>
      </c>
      <c r="AD53" s="2">
        <f t="shared" si="0"/>
        <v>1.0900000000000034</v>
      </c>
      <c r="AE53" s="137">
        <f t="shared" si="1"/>
        <v>-4.1097039335737939E-3</v>
      </c>
    </row>
    <row r="54" spans="1:31" x14ac:dyDescent="0.25">
      <c r="O54" s="82">
        <v>0.99</v>
      </c>
      <c r="P54" s="82">
        <f t="shared" si="8"/>
        <v>142.36200000000002</v>
      </c>
      <c r="Q54" s="2"/>
      <c r="T54" s="107" t="s">
        <v>112</v>
      </c>
      <c r="U54" s="365">
        <v>8.33</v>
      </c>
      <c r="W54" s="132">
        <v>42746</v>
      </c>
      <c r="X54" s="10">
        <v>118.74</v>
      </c>
      <c r="Y54" s="10">
        <v>119.93</v>
      </c>
      <c r="Z54" s="10">
        <v>118.6</v>
      </c>
      <c r="AA54" s="10">
        <v>119.75</v>
      </c>
      <c r="AB54" s="94">
        <v>27588600</v>
      </c>
      <c r="AC54" s="10">
        <v>119.23</v>
      </c>
      <c r="AD54" s="2">
        <f t="shared" si="0"/>
        <v>1.3300000000000125</v>
      </c>
      <c r="AE54" s="137">
        <f t="shared" si="1"/>
        <v>5.3119730185497982E-3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140.92400000000001</v>
      </c>
      <c r="Q55" s="2"/>
      <c r="T55" s="107" t="s">
        <v>109</v>
      </c>
      <c r="U55" s="365" t="s">
        <v>627</v>
      </c>
      <c r="W55" s="132">
        <v>42745</v>
      </c>
      <c r="X55" s="10">
        <v>118.77</v>
      </c>
      <c r="Y55" s="10">
        <v>119.38</v>
      </c>
      <c r="Z55" s="10">
        <v>118.3</v>
      </c>
      <c r="AA55" s="10">
        <v>119.11</v>
      </c>
      <c r="AB55" s="94">
        <v>24462100</v>
      </c>
      <c r="AC55" s="10">
        <v>118.6</v>
      </c>
      <c r="AD55" s="2">
        <f t="shared" si="0"/>
        <v>1.0799999999999983</v>
      </c>
      <c r="AE55" s="137">
        <f t="shared" si="1"/>
        <v>1.0128291694799785E-3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139.48600000000002</v>
      </c>
      <c r="W56" s="132">
        <v>42744</v>
      </c>
      <c r="X56" s="10">
        <v>117.95</v>
      </c>
      <c r="Y56" s="10">
        <v>119.43</v>
      </c>
      <c r="Z56" s="10">
        <v>117.94</v>
      </c>
      <c r="AA56" s="10">
        <v>118.99</v>
      </c>
      <c r="AB56" s="94">
        <v>33387600</v>
      </c>
      <c r="AC56" s="10">
        <v>118.48</v>
      </c>
      <c r="AD56" s="2">
        <f t="shared" si="0"/>
        <v>1.4900000000000091</v>
      </c>
      <c r="AE56" s="137">
        <f t="shared" si="1"/>
        <v>9.1993185689949186E-3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138.048</v>
      </c>
      <c r="W57" s="132">
        <v>42741</v>
      </c>
      <c r="X57" s="10">
        <v>116.78</v>
      </c>
      <c r="Y57" s="10">
        <v>118.16</v>
      </c>
      <c r="Z57" s="10">
        <v>116.47</v>
      </c>
      <c r="AA57" s="10">
        <v>117.91</v>
      </c>
      <c r="AB57" s="94">
        <v>31751900</v>
      </c>
      <c r="AC57" s="10">
        <v>117.4</v>
      </c>
      <c r="AD57" s="2">
        <f t="shared" si="0"/>
        <v>1.6899999999999977</v>
      </c>
      <c r="AE57" s="137">
        <f t="shared" si="1"/>
        <v>1.1110154164154729E-2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136.61000000000001</v>
      </c>
      <c r="W58" s="132">
        <v>42740</v>
      </c>
      <c r="X58" s="10">
        <v>115.92</v>
      </c>
      <c r="Y58" s="10">
        <v>116.86</v>
      </c>
      <c r="Z58" s="10">
        <v>115.81</v>
      </c>
      <c r="AA58" s="10">
        <v>116.61</v>
      </c>
      <c r="AB58" s="94">
        <v>22193600</v>
      </c>
      <c r="AC58" s="10">
        <v>116.11</v>
      </c>
      <c r="AD58" s="2">
        <f t="shared" si="0"/>
        <v>1.0499999999999972</v>
      </c>
      <c r="AE58" s="137">
        <f t="shared" si="1"/>
        <v>5.1073407202215648E-3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135.172</v>
      </c>
      <c r="W59" s="132">
        <v>42739</v>
      </c>
      <c r="X59" s="10">
        <v>115.85</v>
      </c>
      <c r="Y59" s="10">
        <v>116.51</v>
      </c>
      <c r="Z59" s="10">
        <v>115.75</v>
      </c>
      <c r="AA59" s="10">
        <v>116.02</v>
      </c>
      <c r="AB59" s="94">
        <v>21118100</v>
      </c>
      <c r="AC59" s="10">
        <v>115.52</v>
      </c>
      <c r="AD59" s="2">
        <f t="shared" si="0"/>
        <v>0.76000000000000512</v>
      </c>
      <c r="AE59" s="137">
        <f t="shared" si="1"/>
        <v>-1.1240812797234101E-3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133.73400000000001</v>
      </c>
      <c r="W60" s="132">
        <v>42738</v>
      </c>
      <c r="X60" s="10">
        <v>115.8</v>
      </c>
      <c r="Y60" s="10">
        <v>116.33</v>
      </c>
      <c r="Z60" s="10">
        <v>114.76</v>
      </c>
      <c r="AA60" s="10">
        <v>116.15</v>
      </c>
      <c r="AB60" s="94">
        <v>28781900</v>
      </c>
      <c r="AC60" s="10">
        <v>115.65</v>
      </c>
      <c r="AD60" s="2">
        <f t="shared" si="0"/>
        <v>1.5699999999999932</v>
      </c>
      <c r="AE60" s="137">
        <f t="shared" si="1"/>
        <v>2.8616024973986409E-3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132.29600000000002</v>
      </c>
      <c r="W61" s="132">
        <v>42734</v>
      </c>
      <c r="X61" s="10">
        <v>116.65</v>
      </c>
      <c r="Y61" s="10">
        <v>117.2</v>
      </c>
      <c r="Z61" s="10">
        <v>115.43</v>
      </c>
      <c r="AA61" s="10">
        <v>115.82</v>
      </c>
      <c r="AB61" s="94">
        <v>30586300</v>
      </c>
      <c r="AC61" s="10">
        <v>115.32</v>
      </c>
      <c r="AD61" s="2">
        <f t="shared" si="0"/>
        <v>1.769999999999996</v>
      </c>
      <c r="AE61" s="137">
        <f t="shared" si="1"/>
        <v>-7.8293039662739039E-3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130.858</v>
      </c>
      <c r="W62" s="132">
        <v>42733</v>
      </c>
      <c r="X62" s="10">
        <v>116.45</v>
      </c>
      <c r="Y62" s="10">
        <v>117.11</v>
      </c>
      <c r="Z62" s="10">
        <v>116.4</v>
      </c>
      <c r="AA62" s="10">
        <v>116.73</v>
      </c>
      <c r="AB62" s="94">
        <v>15039500</v>
      </c>
      <c r="AC62" s="10">
        <v>116.23</v>
      </c>
      <c r="AD62" s="2">
        <f t="shared" si="0"/>
        <v>0.70999999999999375</v>
      </c>
      <c r="AE62" s="137">
        <f t="shared" si="1"/>
        <v>-2.5804231894033247E-4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129.42000000000002</v>
      </c>
      <c r="W63" s="132">
        <v>42732</v>
      </c>
      <c r="X63" s="10">
        <v>117.52</v>
      </c>
      <c r="Y63" s="10">
        <v>118.02</v>
      </c>
      <c r="Z63" s="10">
        <v>116.2</v>
      </c>
      <c r="AA63" s="10">
        <v>116.76</v>
      </c>
      <c r="AB63" s="94">
        <v>20905900</v>
      </c>
      <c r="AC63" s="10">
        <v>116.26</v>
      </c>
      <c r="AD63" s="2">
        <f t="shared" si="0"/>
        <v>1.8199999999999932</v>
      </c>
      <c r="AE63" s="137">
        <f t="shared" si="1"/>
        <v>-4.197002141327566E-3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42731</v>
      </c>
      <c r="X64" s="10">
        <v>116.52</v>
      </c>
      <c r="Y64" s="10">
        <v>117.8</v>
      </c>
      <c r="Z64" s="10">
        <v>116.49</v>
      </c>
      <c r="AA64" s="10">
        <v>117.26</v>
      </c>
      <c r="AB64" s="94">
        <v>18296900</v>
      </c>
      <c r="AC64" s="10">
        <v>116.75</v>
      </c>
      <c r="AD64" s="2">
        <f t="shared" si="0"/>
        <v>1.3100000000000023</v>
      </c>
      <c r="AE64" s="137">
        <f t="shared" si="1"/>
        <v>6.2920186174797443E-3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42727</v>
      </c>
      <c r="X65" s="10">
        <v>115.59</v>
      </c>
      <c r="Y65" s="10">
        <v>116.52</v>
      </c>
      <c r="Z65" s="10">
        <v>115.59</v>
      </c>
      <c r="AA65" s="10">
        <v>116.52</v>
      </c>
      <c r="AB65" s="94">
        <v>14249500</v>
      </c>
      <c r="AC65" s="10">
        <v>116.02</v>
      </c>
      <c r="AD65" s="2">
        <f t="shared" si="0"/>
        <v>0.92999999999999261</v>
      </c>
      <c r="AE65" s="137">
        <f t="shared" si="1"/>
        <v>1.9863546074789795E-3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42726</v>
      </c>
      <c r="X66" s="10">
        <v>116.35</v>
      </c>
      <c r="Y66" s="10">
        <v>116.51</v>
      </c>
      <c r="Z66" s="10">
        <v>115.64</v>
      </c>
      <c r="AA66" s="10">
        <v>116.29</v>
      </c>
      <c r="AB66" s="94">
        <v>26085900</v>
      </c>
      <c r="AC66" s="10">
        <v>115.79</v>
      </c>
      <c r="AD66" s="2">
        <f t="shared" si="0"/>
        <v>0.87000000000000455</v>
      </c>
      <c r="AE66" s="137">
        <f t="shared" si="1"/>
        <v>-6.5208065208064436E-3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42725</v>
      </c>
      <c r="X67" s="10">
        <v>116.8</v>
      </c>
      <c r="Y67" s="10">
        <v>117.4</v>
      </c>
      <c r="Z67" s="10">
        <v>116.78</v>
      </c>
      <c r="AA67" s="10">
        <v>117.06</v>
      </c>
      <c r="AB67" s="94">
        <v>23783200</v>
      </c>
      <c r="AC67" s="10">
        <v>116.55</v>
      </c>
      <c r="AD67" s="2">
        <f>Y67-Z67</f>
        <v>0.62000000000000455</v>
      </c>
      <c r="AE67" s="137">
        <f>AC67/AC68-1</f>
        <v>8.5873765564614679E-4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42724</v>
      </c>
      <c r="X68" s="10">
        <v>116.74</v>
      </c>
      <c r="Y68" s="10">
        <v>117.5</v>
      </c>
      <c r="Z68" s="10">
        <v>116.68</v>
      </c>
      <c r="AA68" s="10">
        <v>116.95</v>
      </c>
      <c r="AB68" s="94">
        <v>21425000</v>
      </c>
      <c r="AC68" s="10">
        <v>116.45</v>
      </c>
      <c r="AD68" s="2">
        <f>Y68-Z68</f>
        <v>0.81999999999999318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5" priority="35">
      <formula>N19&gt;0</formula>
    </cfRule>
    <cfRule type="expression" dxfId="11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3" priority="21">
      <formula>F25&gt;0</formula>
    </cfRule>
    <cfRule type="expression" dxfId="1132" priority="22">
      <formula>F25&lt;0</formula>
    </cfRule>
  </conditionalFormatting>
  <conditionalFormatting sqref="H25:H47">
    <cfRule type="expression" dxfId="1131" priority="19">
      <formula>H25&gt;0</formula>
    </cfRule>
    <cfRule type="expression" dxfId="1130" priority="20">
      <formula>H25&lt;0</formula>
    </cfRule>
  </conditionalFormatting>
  <conditionalFormatting sqref="I25:I27">
    <cfRule type="expression" dxfId="1129" priority="15">
      <formula>I25&gt;0</formula>
    </cfRule>
    <cfRule type="expression" dxfId="1128" priority="16">
      <formula>I25&lt;0</formula>
    </cfRule>
  </conditionalFormatting>
  <conditionalFormatting sqref="Q7">
    <cfRule type="expression" dxfId="1127" priority="5">
      <formula>Q7&gt;0</formula>
    </cfRule>
    <cfRule type="expression" dxfId="1126" priority="6">
      <formula>Q7&lt;0</formula>
    </cfRule>
  </conditionalFormatting>
  <conditionalFormatting sqref="Q8">
    <cfRule type="expression" dxfId="1125" priority="3">
      <formula>Q8&gt;0</formula>
    </cfRule>
    <cfRule type="expression" dxfId="11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42821</v>
      </c>
      <c r="X2" s="10">
        <v>77.209999999999994</v>
      </c>
      <c r="Y2" s="10">
        <v>77.819999999999993</v>
      </c>
      <c r="Z2" s="10">
        <v>76.67</v>
      </c>
      <c r="AA2" s="10">
        <v>77.599999999999994</v>
      </c>
      <c r="AB2" s="94">
        <v>3831000</v>
      </c>
      <c r="AC2" s="10">
        <v>77.599999999999994</v>
      </c>
      <c r="AD2" s="2">
        <f>Y2-Z2</f>
        <v>1.1499999999999915</v>
      </c>
      <c r="AE2" s="137">
        <f>AC2/AC3-1</f>
        <v>-7.6726342710998763E-3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78.64</v>
      </c>
      <c r="T3" s="1">
        <v>42572</v>
      </c>
      <c r="U3" t="s">
        <v>243</v>
      </c>
      <c r="W3" s="132">
        <v>42818</v>
      </c>
      <c r="X3" s="10">
        <v>78.11</v>
      </c>
      <c r="Y3" s="10">
        <v>78.84</v>
      </c>
      <c r="Z3" s="10">
        <v>77.87</v>
      </c>
      <c r="AA3" s="10">
        <v>78.2</v>
      </c>
      <c r="AB3" s="94">
        <v>4697500</v>
      </c>
      <c r="AC3" s="10">
        <v>78.2</v>
      </c>
      <c r="AD3" s="2">
        <f t="shared" ref="AD3:AD66" si="0">Y3-Z3</f>
        <v>0.96999999999999886</v>
      </c>
      <c r="AE3" s="137">
        <f t="shared" ref="AE3:AE66" si="1">AC3/AC4-1</f>
        <v>4.6248715313463862E-3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78.64</v>
      </c>
      <c r="R4" s="499">
        <v>1.34E-2</v>
      </c>
      <c r="T4" s="162"/>
      <c r="U4" s="1"/>
      <c r="W4" s="132">
        <v>42817</v>
      </c>
      <c r="X4" s="10">
        <v>77.569999999999993</v>
      </c>
      <c r="Y4" s="10">
        <v>78.400000000000006</v>
      </c>
      <c r="Z4" s="10">
        <v>77.510000000000005</v>
      </c>
      <c r="AA4" s="10">
        <v>77.84</v>
      </c>
      <c r="AB4" s="94">
        <v>4069200</v>
      </c>
      <c r="AC4" s="10">
        <v>77.84</v>
      </c>
      <c r="AD4" s="2">
        <f t="shared" si="0"/>
        <v>0.89000000000000057</v>
      </c>
      <c r="AE4" s="137">
        <f t="shared" si="1"/>
        <v>2.1887472640660377E-3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42816</v>
      </c>
      <c r="X5" s="10">
        <v>77.430000000000007</v>
      </c>
      <c r="Y5" s="10">
        <v>78.180000000000007</v>
      </c>
      <c r="Z5" s="10">
        <v>77.06</v>
      </c>
      <c r="AA5" s="10">
        <v>77.67</v>
      </c>
      <c r="AB5" s="94">
        <v>4860300</v>
      </c>
      <c r="AC5" s="10">
        <v>77.67</v>
      </c>
      <c r="AD5" s="2">
        <f t="shared" si="0"/>
        <v>1.1200000000000045</v>
      </c>
      <c r="AE5" s="137">
        <f t="shared" si="1"/>
        <v>1.8057526118921974E-3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42815</v>
      </c>
      <c r="X6" s="10">
        <v>78.930000000000007</v>
      </c>
      <c r="Y6" s="10">
        <v>79.13</v>
      </c>
      <c r="Z6" s="10">
        <v>77.319999999999993</v>
      </c>
      <c r="AA6" s="10">
        <v>77.53</v>
      </c>
      <c r="AB6" s="94">
        <v>6742600</v>
      </c>
      <c r="AC6" s="10">
        <v>77.53</v>
      </c>
      <c r="AD6" s="2">
        <f t="shared" si="0"/>
        <v>1.8100000000000023</v>
      </c>
      <c r="AE6" s="137">
        <f t="shared" si="1"/>
        <v>-1.674064679771714E-2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42814</v>
      </c>
      <c r="X7" s="10">
        <v>79.150000000000006</v>
      </c>
      <c r="Y7" s="10">
        <v>79.599999999999994</v>
      </c>
      <c r="Z7" s="10">
        <v>78.83</v>
      </c>
      <c r="AA7" s="10">
        <v>78.849999999999994</v>
      </c>
      <c r="AB7" s="94">
        <v>3012900</v>
      </c>
      <c r="AC7" s="10">
        <v>78.849999999999994</v>
      </c>
      <c r="AD7" s="2">
        <f t="shared" si="0"/>
        <v>0.76999999999999602</v>
      </c>
      <c r="AE7" s="137">
        <f t="shared" si="1"/>
        <v>-5.0473186119874835E-3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42811</v>
      </c>
      <c r="X8" s="10">
        <v>79.92</v>
      </c>
      <c r="Y8" s="10">
        <v>79.959999999999994</v>
      </c>
      <c r="Z8" s="10">
        <v>78.98</v>
      </c>
      <c r="AA8" s="10">
        <v>79.25</v>
      </c>
      <c r="AB8" s="94">
        <v>6616400</v>
      </c>
      <c r="AC8" s="10">
        <v>79.25</v>
      </c>
      <c r="AD8" s="2">
        <f t="shared" si="0"/>
        <v>0.97999999999998977</v>
      </c>
      <c r="AE8" s="137">
        <f t="shared" si="1"/>
        <v>-6.5187413814716821E-3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42810</v>
      </c>
      <c r="X9" s="10">
        <v>79.47</v>
      </c>
      <c r="Y9" s="10">
        <v>80.099999999999994</v>
      </c>
      <c r="Z9" s="10">
        <v>79.39</v>
      </c>
      <c r="AA9" s="10">
        <v>79.77</v>
      </c>
      <c r="AB9" s="94">
        <v>3452200</v>
      </c>
      <c r="AC9" s="10">
        <v>79.77</v>
      </c>
      <c r="AD9" s="2">
        <f t="shared" si="0"/>
        <v>0.70999999999999375</v>
      </c>
      <c r="AE9" s="137">
        <f t="shared" si="1"/>
        <v>6.815600151457657E-3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42809</v>
      </c>
      <c r="X10" s="10">
        <v>79.849999999999994</v>
      </c>
      <c r="Y10" s="10">
        <v>79.89</v>
      </c>
      <c r="Z10" s="10">
        <v>78.989999999999995</v>
      </c>
      <c r="AA10" s="10">
        <v>79.23</v>
      </c>
      <c r="AB10" s="94">
        <v>4291000</v>
      </c>
      <c r="AC10" s="10">
        <v>79.23</v>
      </c>
      <c r="AD10" s="2">
        <f t="shared" si="0"/>
        <v>0.90000000000000568</v>
      </c>
      <c r="AE10" s="137">
        <f t="shared" si="1"/>
        <v>-5.7723679257120075E-3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1.6400000000000001E-2</v>
      </c>
      <c r="W11" s="132">
        <v>42808</v>
      </c>
      <c r="X11" s="10">
        <v>78.959999999999994</v>
      </c>
      <c r="Y11" s="10">
        <v>79.8</v>
      </c>
      <c r="Z11" s="10">
        <v>78.83</v>
      </c>
      <c r="AA11" s="10">
        <v>79.69</v>
      </c>
      <c r="AB11" s="94">
        <v>3321400</v>
      </c>
      <c r="AC11" s="10">
        <v>79.69</v>
      </c>
      <c r="AD11" s="2">
        <f t="shared" si="0"/>
        <v>0.96999999999999886</v>
      </c>
      <c r="AE11" s="137">
        <f t="shared" si="1"/>
        <v>6.0598409291756639E-3</v>
      </c>
    </row>
    <row r="12" spans="1:31" x14ac:dyDescent="0.25">
      <c r="H12" s="71"/>
      <c r="W12" s="132">
        <v>42807</v>
      </c>
      <c r="X12" s="10">
        <v>79.38</v>
      </c>
      <c r="Y12" s="10">
        <v>79.540000000000006</v>
      </c>
      <c r="Z12" s="10">
        <v>79.06</v>
      </c>
      <c r="AA12" s="10">
        <v>79.209999999999994</v>
      </c>
      <c r="AB12" s="94">
        <v>2886800</v>
      </c>
      <c r="AC12" s="10">
        <v>79.209999999999994</v>
      </c>
      <c r="AD12" s="2">
        <f t="shared" si="0"/>
        <v>0.48000000000000398</v>
      </c>
      <c r="AE12" s="137">
        <f t="shared" si="1"/>
        <v>-2.1415973796926613E-3</v>
      </c>
    </row>
    <row r="13" spans="1:31" x14ac:dyDescent="0.25">
      <c r="H13" s="71"/>
      <c r="W13" s="132">
        <v>42804</v>
      </c>
      <c r="X13" s="10">
        <v>79.38</v>
      </c>
      <c r="Y13" s="10">
        <v>79.459999999999994</v>
      </c>
      <c r="Z13" s="10">
        <v>78.88</v>
      </c>
      <c r="AA13" s="10">
        <v>79.38</v>
      </c>
      <c r="AB13" s="94">
        <v>3731800</v>
      </c>
      <c r="AC13" s="10">
        <v>79.38</v>
      </c>
      <c r="AD13" s="2">
        <f t="shared" si="0"/>
        <v>0.57999999999999829</v>
      </c>
      <c r="AE13" s="137">
        <f t="shared" si="1"/>
        <v>1.0088272383355079E-3</v>
      </c>
    </row>
    <row r="14" spans="1:31" x14ac:dyDescent="0.25">
      <c r="H14" s="71"/>
      <c r="W14" s="132">
        <v>42803</v>
      </c>
      <c r="X14" s="10">
        <v>79.19</v>
      </c>
      <c r="Y14" s="10">
        <v>79.7</v>
      </c>
      <c r="Z14" s="10">
        <v>78.81</v>
      </c>
      <c r="AA14" s="10">
        <v>79.3</v>
      </c>
      <c r="AB14" s="94">
        <v>4559200</v>
      </c>
      <c r="AC14" s="10">
        <v>79.3</v>
      </c>
      <c r="AD14" s="2">
        <f t="shared" si="0"/>
        <v>0.89000000000000057</v>
      </c>
      <c r="AE14" s="137">
        <f t="shared" si="1"/>
        <v>3.2894736842103978E-3</v>
      </c>
    </row>
    <row r="15" spans="1:31" x14ac:dyDescent="0.25">
      <c r="H15" s="71"/>
      <c r="W15" s="132">
        <v>42802</v>
      </c>
      <c r="X15" s="10">
        <v>80</v>
      </c>
      <c r="Y15" s="10">
        <v>80.37</v>
      </c>
      <c r="Z15" s="10">
        <v>78.97</v>
      </c>
      <c r="AA15" s="10">
        <v>79.040000000000006</v>
      </c>
      <c r="AB15" s="94">
        <v>4315100</v>
      </c>
      <c r="AC15" s="10">
        <v>79.040000000000006</v>
      </c>
      <c r="AD15" s="2">
        <f t="shared" si="0"/>
        <v>1.4000000000000057</v>
      </c>
      <c r="AE15" s="137">
        <f t="shared" si="1"/>
        <v>-6.7856245287759576E-3</v>
      </c>
    </row>
    <row r="16" spans="1:31" x14ac:dyDescent="0.25">
      <c r="H16" s="71"/>
      <c r="W16" s="132">
        <v>42801</v>
      </c>
      <c r="X16" s="10">
        <v>79.77</v>
      </c>
      <c r="Y16" s="10">
        <v>80.02</v>
      </c>
      <c r="Z16" s="10">
        <v>79.33</v>
      </c>
      <c r="AA16" s="10">
        <v>79.58</v>
      </c>
      <c r="AB16" s="94">
        <v>4433500</v>
      </c>
      <c r="AC16" s="10">
        <v>79.58</v>
      </c>
      <c r="AD16" s="2">
        <f t="shared" si="0"/>
        <v>0.68999999999999773</v>
      </c>
      <c r="AE16" s="137">
        <f t="shared" si="1"/>
        <v>1.0062893081761448E-3</v>
      </c>
    </row>
    <row r="17" spans="1:31" x14ac:dyDescent="0.25">
      <c r="W17" s="132">
        <v>42800</v>
      </c>
      <c r="X17" s="10">
        <v>79.5</v>
      </c>
      <c r="Y17" s="10">
        <v>79.680000000000007</v>
      </c>
      <c r="Z17" s="10">
        <v>79.09</v>
      </c>
      <c r="AA17" s="10">
        <v>79.5</v>
      </c>
      <c r="AB17" s="94">
        <v>3556100</v>
      </c>
      <c r="AC17" s="10">
        <v>79.5</v>
      </c>
      <c r="AD17" s="2">
        <f t="shared" si="0"/>
        <v>0.59000000000000341</v>
      </c>
      <c r="AE17" s="137">
        <f t="shared" si="1"/>
        <v>-4.757135703555293E-3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42797</v>
      </c>
      <c r="X18" s="10">
        <v>80.099999999999994</v>
      </c>
      <c r="Y18" s="10">
        <v>80.66</v>
      </c>
      <c r="Z18" s="10">
        <v>79.819999999999993</v>
      </c>
      <c r="AA18" s="10">
        <v>79.88</v>
      </c>
      <c r="AB18" s="94">
        <v>4579600</v>
      </c>
      <c r="AC18" s="10">
        <v>79.88</v>
      </c>
      <c r="AD18" s="2">
        <f t="shared" si="0"/>
        <v>0.84000000000000341</v>
      </c>
      <c r="AE18" s="137">
        <f t="shared" si="1"/>
        <v>-2.7465667915106406E-3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81.66</v>
      </c>
      <c r="Y19" s="10">
        <v>81.66</v>
      </c>
      <c r="Z19" s="10">
        <v>80.06</v>
      </c>
      <c r="AA19" s="10">
        <v>80.099999999999994</v>
      </c>
      <c r="AB19" s="94">
        <v>4383600</v>
      </c>
      <c r="AC19" s="10">
        <v>80.099999999999994</v>
      </c>
      <c r="AD19" s="2">
        <f t="shared" si="0"/>
        <v>1.5999999999999943</v>
      </c>
      <c r="AE19" s="137">
        <f t="shared" si="1"/>
        <v>-2.2216796875000111E-2</v>
      </c>
    </row>
    <row r="20" spans="1:31" x14ac:dyDescent="0.25">
      <c r="W20" s="132">
        <v>42795</v>
      </c>
      <c r="X20" s="10">
        <v>81.05</v>
      </c>
      <c r="Y20" s="10">
        <v>82</v>
      </c>
      <c r="Z20" s="10">
        <v>81.02</v>
      </c>
      <c r="AA20" s="10">
        <v>81.92</v>
      </c>
      <c r="AB20" s="94">
        <v>4687500</v>
      </c>
      <c r="AC20" s="10">
        <v>81.92</v>
      </c>
      <c r="AD20" s="2">
        <f t="shared" si="0"/>
        <v>0.98000000000000398</v>
      </c>
      <c r="AE20" s="137">
        <f t="shared" si="1"/>
        <v>2.323257556832381E-2</v>
      </c>
    </row>
    <row r="21" spans="1:31" x14ac:dyDescent="0.25">
      <c r="W21" s="132">
        <v>42794</v>
      </c>
      <c r="X21" s="10">
        <v>80.12</v>
      </c>
      <c r="Y21" s="10">
        <v>80.489999999999995</v>
      </c>
      <c r="Z21" s="10">
        <v>79.77</v>
      </c>
      <c r="AA21" s="10">
        <v>80.06</v>
      </c>
      <c r="AB21" s="94">
        <v>4389900</v>
      </c>
      <c r="AC21" s="10">
        <v>80.06</v>
      </c>
      <c r="AD21" s="2">
        <f t="shared" si="0"/>
        <v>0.71999999999999886</v>
      </c>
      <c r="AE21" s="137">
        <f t="shared" si="1"/>
        <v>-1.3720843208182565E-3</v>
      </c>
    </row>
    <row r="22" spans="1:31" x14ac:dyDescent="0.25">
      <c r="W22" s="132">
        <v>42793</v>
      </c>
      <c r="X22" s="10">
        <v>79.75</v>
      </c>
      <c r="Y22" s="10">
        <v>80.31</v>
      </c>
      <c r="Z22" s="10">
        <v>79.59</v>
      </c>
      <c r="AA22" s="10">
        <v>80.17</v>
      </c>
      <c r="AB22" s="94">
        <v>2545400</v>
      </c>
      <c r="AC22" s="10">
        <v>80.17</v>
      </c>
      <c r="AD22" s="2">
        <f t="shared" si="0"/>
        <v>0.71999999999999886</v>
      </c>
      <c r="AE22" s="137">
        <f t="shared" si="1"/>
        <v>5.1404212637913282E-3</v>
      </c>
    </row>
    <row r="23" spans="1:31" x14ac:dyDescent="0.25">
      <c r="W23" s="132">
        <v>42790</v>
      </c>
      <c r="X23" s="10">
        <v>79.760000000000005</v>
      </c>
      <c r="Y23" s="10">
        <v>79.89</v>
      </c>
      <c r="Z23" s="10">
        <v>79.260000000000005</v>
      </c>
      <c r="AA23" s="10">
        <v>79.760000000000005</v>
      </c>
      <c r="AB23" s="94">
        <v>3920600</v>
      </c>
      <c r="AC23" s="10">
        <v>79.760000000000005</v>
      </c>
      <c r="AD23" s="2">
        <f t="shared" si="0"/>
        <v>0.62999999999999545</v>
      </c>
      <c r="AE23" s="137">
        <f t="shared" si="1"/>
        <v>-3.6227357901310597E-3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79.87</v>
      </c>
      <c r="Y24" s="10">
        <v>80.45</v>
      </c>
      <c r="Z24" s="10">
        <v>79.77</v>
      </c>
      <c r="AA24" s="10">
        <v>80.05</v>
      </c>
      <c r="AB24" s="94">
        <v>3338500</v>
      </c>
      <c r="AC24" s="10">
        <v>80.05</v>
      </c>
      <c r="AD24" s="2">
        <f t="shared" si="0"/>
        <v>0.68000000000000682</v>
      </c>
      <c r="AE24" s="137">
        <f t="shared" si="1"/>
        <v>2.3791635361882779E-3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42788</v>
      </c>
      <c r="X25" s="10">
        <v>79.83</v>
      </c>
      <c r="Y25" s="10">
        <v>79.97</v>
      </c>
      <c r="Z25" s="10">
        <v>79.39</v>
      </c>
      <c r="AA25" s="10">
        <v>79.86</v>
      </c>
      <c r="AB25" s="94">
        <v>2940000</v>
      </c>
      <c r="AC25" s="10">
        <v>79.86</v>
      </c>
      <c r="AD25" s="2">
        <f t="shared" si="0"/>
        <v>0.57999999999999829</v>
      </c>
      <c r="AE25" s="137">
        <f t="shared" si="1"/>
        <v>-1.3755158184318717E-3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42787</v>
      </c>
      <c r="X26" s="10">
        <v>79.92</v>
      </c>
      <c r="Y26" s="10">
        <v>80.45</v>
      </c>
      <c r="Z26" s="10">
        <v>79.64</v>
      </c>
      <c r="AA26" s="10">
        <v>79.97</v>
      </c>
      <c r="AB26" s="94">
        <v>3435100</v>
      </c>
      <c r="AC26" s="10">
        <v>79.97</v>
      </c>
      <c r="AD26" s="2">
        <f t="shared" si="0"/>
        <v>0.81000000000000227</v>
      </c>
      <c r="AE26" s="137">
        <f t="shared" si="1"/>
        <v>3.2618241124076075E-3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42783</v>
      </c>
      <c r="X27" s="10">
        <v>79.22</v>
      </c>
      <c r="Y27" s="10">
        <v>79.78</v>
      </c>
      <c r="Z27" s="10">
        <v>78.900000000000006</v>
      </c>
      <c r="AA27" s="10">
        <v>79.709999999999994</v>
      </c>
      <c r="AB27" s="94">
        <v>2640100</v>
      </c>
      <c r="AC27" s="10">
        <v>79.709999999999994</v>
      </c>
      <c r="AD27" s="2">
        <f t="shared" si="0"/>
        <v>0.87999999999999545</v>
      </c>
      <c r="AE27" s="137">
        <f t="shared" si="1"/>
        <v>2.5154068670605323E-3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42782</v>
      </c>
      <c r="X28" s="10">
        <v>79.459999999999994</v>
      </c>
      <c r="Y28" s="10">
        <v>79.599999999999994</v>
      </c>
      <c r="Z28" s="10">
        <v>78.92</v>
      </c>
      <c r="AA28" s="10">
        <v>79.510000000000005</v>
      </c>
      <c r="AB28" s="94">
        <v>4274100</v>
      </c>
      <c r="AC28" s="10">
        <v>79.510000000000005</v>
      </c>
      <c r="AD28" s="2">
        <f t="shared" si="0"/>
        <v>0.67999999999999261</v>
      </c>
      <c r="AE28" s="137">
        <f t="shared" si="1"/>
        <v>-1.1306532663315494E-3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42781</v>
      </c>
      <c r="X29" s="10">
        <v>79.790000000000006</v>
      </c>
      <c r="Y29" s="10">
        <v>80.099999999999994</v>
      </c>
      <c r="Z29" s="10">
        <v>78.67</v>
      </c>
      <c r="AA29" s="10">
        <v>79.599999999999994</v>
      </c>
      <c r="AB29" s="94">
        <v>5686500</v>
      </c>
      <c r="AC29" s="10">
        <v>79.599999999999994</v>
      </c>
      <c r="AD29" s="2">
        <f t="shared" si="0"/>
        <v>1.4299999999999926</v>
      </c>
      <c r="AE29" s="137">
        <f t="shared" si="1"/>
        <v>2.3926457624983133E-3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42780</v>
      </c>
      <c r="X30" s="10">
        <v>79</v>
      </c>
      <c r="Y30" s="10">
        <v>79.45</v>
      </c>
      <c r="Z30" s="10">
        <v>78.67</v>
      </c>
      <c r="AA30" s="10">
        <v>79.41</v>
      </c>
      <c r="AB30" s="94">
        <v>3500800</v>
      </c>
      <c r="AC30" s="10">
        <v>79.41</v>
      </c>
      <c r="AD30" s="2">
        <f t="shared" si="0"/>
        <v>0.78000000000000114</v>
      </c>
      <c r="AE30" s="137">
        <f t="shared" si="1"/>
        <v>6.3363325307312923E-3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42779</v>
      </c>
      <c r="X31" s="10">
        <v>78.819999999999993</v>
      </c>
      <c r="Y31" s="10">
        <v>79.180000000000007</v>
      </c>
      <c r="Z31" s="10">
        <v>78.48</v>
      </c>
      <c r="AA31" s="10">
        <v>78.91</v>
      </c>
      <c r="AB31" s="94">
        <v>3317100</v>
      </c>
      <c r="AC31" s="10">
        <v>78.91</v>
      </c>
      <c r="AD31" s="2">
        <f t="shared" si="0"/>
        <v>0.70000000000000284</v>
      </c>
      <c r="AE31" s="137">
        <f t="shared" si="1"/>
        <v>5.4791029561671589E-3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42776</v>
      </c>
      <c r="X32" s="10">
        <v>78.5</v>
      </c>
      <c r="Y32" s="10">
        <v>78.69</v>
      </c>
      <c r="Z32" s="10">
        <v>78.23</v>
      </c>
      <c r="AA32" s="10">
        <v>78.48</v>
      </c>
      <c r="AB32" s="94">
        <v>2191200</v>
      </c>
      <c r="AC32" s="10">
        <v>78.48</v>
      </c>
      <c r="AD32" s="2">
        <f t="shared" si="0"/>
        <v>0.45999999999999375</v>
      </c>
      <c r="AE32" s="137">
        <f t="shared" si="1"/>
        <v>3.8372985418264616E-3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42775</v>
      </c>
      <c r="X33" s="10">
        <v>77.8</v>
      </c>
      <c r="Y33" s="10">
        <v>78.37</v>
      </c>
      <c r="Z33" s="10">
        <v>77.67</v>
      </c>
      <c r="AA33" s="10">
        <v>78.180000000000007</v>
      </c>
      <c r="AB33" s="94">
        <v>3031800</v>
      </c>
      <c r="AC33" s="10">
        <v>78.180000000000007</v>
      </c>
      <c r="AD33" s="2">
        <f t="shared" si="0"/>
        <v>0.70000000000000284</v>
      </c>
      <c r="AE33" s="137">
        <f t="shared" si="1"/>
        <v>4.8843187660669862E-3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42774</v>
      </c>
      <c r="X34" s="10">
        <v>77.540000000000006</v>
      </c>
      <c r="Y34" s="10">
        <v>77.94</v>
      </c>
      <c r="Z34" s="10">
        <v>77.08</v>
      </c>
      <c r="AA34" s="10">
        <v>77.8</v>
      </c>
      <c r="AB34" s="94">
        <v>2223100</v>
      </c>
      <c r="AC34" s="10">
        <v>77.8</v>
      </c>
      <c r="AD34" s="2">
        <f t="shared" si="0"/>
        <v>0.85999999999999943</v>
      </c>
      <c r="AE34" s="137">
        <f t="shared" si="1"/>
        <v>1.0293360782294148E-3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42773</v>
      </c>
      <c r="X35" s="10">
        <v>78.06</v>
      </c>
      <c r="Y35" s="10">
        <v>78.38</v>
      </c>
      <c r="Z35" s="10">
        <v>77.52</v>
      </c>
      <c r="AA35" s="10">
        <v>77.72</v>
      </c>
      <c r="AB35" s="94">
        <v>2060200</v>
      </c>
      <c r="AC35" s="10">
        <v>77.72</v>
      </c>
      <c r="AD35" s="2">
        <f t="shared" si="0"/>
        <v>0.85999999999999943</v>
      </c>
      <c r="AE35" s="137">
        <f t="shared" si="1"/>
        <v>-1.2850167052170791E-3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42772</v>
      </c>
      <c r="X36" s="10">
        <v>77.72</v>
      </c>
      <c r="Y36" s="10">
        <v>78.41</v>
      </c>
      <c r="Z36" s="10">
        <v>77.48</v>
      </c>
      <c r="AA36" s="10">
        <v>77.819999999999993</v>
      </c>
      <c r="AB36" s="94">
        <v>3229500</v>
      </c>
      <c r="AC36" s="10">
        <v>77.819999999999993</v>
      </c>
      <c r="AD36" s="2">
        <f t="shared" si="0"/>
        <v>0.92999999999999261</v>
      </c>
      <c r="AE36" s="137">
        <f t="shared" si="1"/>
        <v>-2.8190671450539773E-3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42769</v>
      </c>
      <c r="X37" s="10">
        <v>77.14</v>
      </c>
      <c r="Y37" s="10">
        <v>78.42</v>
      </c>
      <c r="Z37" s="10">
        <v>76.91</v>
      </c>
      <c r="AA37" s="10">
        <v>78.040000000000006</v>
      </c>
      <c r="AB37" s="94">
        <v>5235800</v>
      </c>
      <c r="AC37" s="10">
        <v>78.040000000000006</v>
      </c>
      <c r="AD37" s="2">
        <f t="shared" si="0"/>
        <v>1.5100000000000051</v>
      </c>
      <c r="AE37" s="137">
        <f t="shared" si="1"/>
        <v>1.9997385962619241E-2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42768</v>
      </c>
      <c r="X38" s="10">
        <v>76.23</v>
      </c>
      <c r="Y38" s="10">
        <v>76.89</v>
      </c>
      <c r="Z38" s="10">
        <v>76.06</v>
      </c>
      <c r="AA38" s="10">
        <v>76.510000000000005</v>
      </c>
      <c r="AB38" s="94">
        <v>3655500</v>
      </c>
      <c r="AC38" s="10">
        <v>76.510000000000005</v>
      </c>
      <c r="AD38" s="2">
        <f t="shared" si="0"/>
        <v>0.82999999999999829</v>
      </c>
      <c r="AE38" s="137">
        <f t="shared" si="1"/>
        <v>-3.2569046378322364E-3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42767</v>
      </c>
      <c r="X39" s="10">
        <v>76.849999999999994</v>
      </c>
      <c r="Y39" s="10">
        <v>77.44</v>
      </c>
      <c r="Z39" s="10">
        <v>76.58</v>
      </c>
      <c r="AA39" s="10">
        <v>76.760000000000005</v>
      </c>
      <c r="AB39" s="94">
        <v>3916800</v>
      </c>
      <c r="AC39" s="10">
        <v>76.760000000000005</v>
      </c>
      <c r="AD39" s="2">
        <f t="shared" si="0"/>
        <v>0.85999999999999943</v>
      </c>
      <c r="AE39" s="137">
        <f t="shared" si="1"/>
        <v>4.9751243781095411E-3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42766</v>
      </c>
      <c r="X40" s="10">
        <v>76.86</v>
      </c>
      <c r="Y40" s="10">
        <v>77.25</v>
      </c>
      <c r="Z40" s="10">
        <v>75.97</v>
      </c>
      <c r="AA40" s="10">
        <v>76.38</v>
      </c>
      <c r="AB40" s="94">
        <v>5568100</v>
      </c>
      <c r="AC40" s="10">
        <v>76.38</v>
      </c>
      <c r="AD40" s="2">
        <f t="shared" si="0"/>
        <v>1.2800000000000011</v>
      </c>
      <c r="AE40" s="137">
        <f t="shared" si="1"/>
        <v>-1.1645962732919291E-2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86.504000000000005</v>
      </c>
      <c r="Q41" s="2"/>
      <c r="W41" s="132">
        <v>42765</v>
      </c>
      <c r="X41" s="10">
        <v>76.83</v>
      </c>
      <c r="Y41" s="10">
        <v>77.319999999999993</v>
      </c>
      <c r="Z41" s="10">
        <v>76.540000000000006</v>
      </c>
      <c r="AA41" s="10">
        <v>77.28</v>
      </c>
      <c r="AB41" s="94">
        <v>5344500</v>
      </c>
      <c r="AC41" s="10">
        <v>77.28</v>
      </c>
      <c r="AD41" s="2">
        <f t="shared" si="0"/>
        <v>0.77999999999998693</v>
      </c>
      <c r="AE41" s="137">
        <f t="shared" si="1"/>
        <v>5.5953155497723284E-3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85.717600000000004</v>
      </c>
      <c r="Q42" s="2"/>
      <c r="T42" s="90" t="s">
        <v>113</v>
      </c>
      <c r="W42" s="132">
        <v>42762</v>
      </c>
      <c r="X42" s="10">
        <v>77</v>
      </c>
      <c r="Y42" s="10">
        <v>77.3</v>
      </c>
      <c r="Z42" s="10">
        <v>76.540000000000006</v>
      </c>
      <c r="AA42" s="10">
        <v>76.849999999999994</v>
      </c>
      <c r="AB42" s="94">
        <v>3530900</v>
      </c>
      <c r="AC42" s="10">
        <v>76.849999999999994</v>
      </c>
      <c r="AD42" s="2">
        <f t="shared" si="0"/>
        <v>0.75999999999999091</v>
      </c>
      <c r="AE42" s="137">
        <f t="shared" si="1"/>
        <v>-1.0399064084234411E-3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84.931200000000004</v>
      </c>
      <c r="Q43" s="2"/>
      <c r="T43" s="127" t="s">
        <v>98</v>
      </c>
      <c r="U43" s="128">
        <v>77.599999999999994</v>
      </c>
      <c r="W43" s="132">
        <v>42761</v>
      </c>
      <c r="X43" s="10">
        <v>76.95</v>
      </c>
      <c r="Y43" s="10">
        <v>77.459999999999994</v>
      </c>
      <c r="Z43" s="10">
        <v>76.63</v>
      </c>
      <c r="AA43" s="10">
        <v>76.930000000000007</v>
      </c>
      <c r="AB43" s="94">
        <v>3344900</v>
      </c>
      <c r="AC43" s="10">
        <v>76.930000000000007</v>
      </c>
      <c r="AD43" s="2">
        <f t="shared" si="0"/>
        <v>0.82999999999999829</v>
      </c>
      <c r="AE43" s="137">
        <f t="shared" si="1"/>
        <v>5.2022369618942577E-4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84.144800000000004</v>
      </c>
      <c r="Q44" s="2"/>
      <c r="T44" s="92" t="s">
        <v>99</v>
      </c>
      <c r="U44" s="129">
        <v>77.510000000000005</v>
      </c>
      <c r="W44" s="132">
        <v>42760</v>
      </c>
      <c r="X44" s="10">
        <v>78</v>
      </c>
      <c r="Y44" s="10">
        <v>78.02</v>
      </c>
      <c r="Z44" s="10">
        <v>76.400000000000006</v>
      </c>
      <c r="AA44" s="10">
        <v>76.89</v>
      </c>
      <c r="AB44" s="94">
        <v>5278300</v>
      </c>
      <c r="AC44" s="10">
        <v>76.89</v>
      </c>
      <c r="AD44" s="2">
        <f t="shared" si="0"/>
        <v>1.6199999999999903</v>
      </c>
      <c r="AE44" s="137">
        <f t="shared" si="1"/>
        <v>-6.9740410693530652E-3</v>
      </c>
    </row>
    <row r="45" spans="2:31" x14ac:dyDescent="0.25">
      <c r="O45" s="82">
        <v>1.06</v>
      </c>
      <c r="P45" s="82">
        <f t="shared" si="5"/>
        <v>83.358400000000003</v>
      </c>
      <c r="Q45" s="2"/>
      <c r="T45" s="92" t="s">
        <v>100</v>
      </c>
      <c r="U45" s="129" t="s">
        <v>129</v>
      </c>
      <c r="W45" s="132">
        <v>42759</v>
      </c>
      <c r="X45" s="10">
        <v>76.33</v>
      </c>
      <c r="Y45" s="10">
        <v>77.66</v>
      </c>
      <c r="Z45" s="10">
        <v>76.09</v>
      </c>
      <c r="AA45" s="10">
        <v>77.430000000000007</v>
      </c>
      <c r="AB45" s="94">
        <v>4024300</v>
      </c>
      <c r="AC45" s="10">
        <v>77.430000000000007</v>
      </c>
      <c r="AD45" s="2">
        <f t="shared" si="0"/>
        <v>1.5699999999999932</v>
      </c>
      <c r="AE45" s="137">
        <f t="shared" si="1"/>
        <v>1.9218112412794586E-2</v>
      </c>
    </row>
    <row r="46" spans="2:31" x14ac:dyDescent="0.25">
      <c r="O46" s="82">
        <v>1.05</v>
      </c>
      <c r="P46" s="82">
        <f t="shared" si="5"/>
        <v>82.572000000000003</v>
      </c>
      <c r="Q46" s="2"/>
      <c r="T46" s="92" t="s">
        <v>101</v>
      </c>
      <c r="U46" s="129" t="s">
        <v>129</v>
      </c>
      <c r="W46" s="132">
        <v>42758</v>
      </c>
      <c r="X46" s="10">
        <v>75.92</v>
      </c>
      <c r="Y46" s="10">
        <v>76.48</v>
      </c>
      <c r="Z46" s="10">
        <v>75.73</v>
      </c>
      <c r="AA46" s="10">
        <v>75.97</v>
      </c>
      <c r="AB46" s="94">
        <v>4444300</v>
      </c>
      <c r="AC46" s="10">
        <v>75.97</v>
      </c>
      <c r="AD46" s="2">
        <f t="shared" si="0"/>
        <v>0.75</v>
      </c>
      <c r="AE46" s="137">
        <f t="shared" si="1"/>
        <v>-3.0183727034120977E-3</v>
      </c>
    </row>
    <row r="47" spans="2:31" x14ac:dyDescent="0.25">
      <c r="O47" s="82">
        <v>1.04</v>
      </c>
      <c r="P47" s="82">
        <f t="shared" si="5"/>
        <v>81.785600000000002</v>
      </c>
      <c r="Q47" s="2"/>
      <c r="T47" s="92" t="s">
        <v>102</v>
      </c>
      <c r="U47" s="129">
        <v>81.44</v>
      </c>
      <c r="W47" s="132">
        <v>42755</v>
      </c>
      <c r="X47" s="10">
        <v>75.989999999999995</v>
      </c>
      <c r="Y47" s="10">
        <v>76.91</v>
      </c>
      <c r="Z47" s="10">
        <v>75.39</v>
      </c>
      <c r="AA47" s="10">
        <v>76.2</v>
      </c>
      <c r="AB47" s="94">
        <v>8465900</v>
      </c>
      <c r="AC47" s="10">
        <v>76.2</v>
      </c>
      <c r="AD47" s="2">
        <f t="shared" si="0"/>
        <v>1.519999999999996</v>
      </c>
      <c r="AE47" s="137">
        <f t="shared" si="1"/>
        <v>-6.3893597600729324E-3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80.999200000000002</v>
      </c>
      <c r="Q48" s="2"/>
      <c r="T48" s="92" t="s">
        <v>103</v>
      </c>
      <c r="U48" s="129">
        <v>1.1641999999999999</v>
      </c>
      <c r="W48" s="132">
        <v>42754</v>
      </c>
      <c r="X48" s="10">
        <v>77.61</v>
      </c>
      <c r="Y48" s="10">
        <v>77.78</v>
      </c>
      <c r="Z48" s="10">
        <v>76.61</v>
      </c>
      <c r="AA48" s="10">
        <v>76.69</v>
      </c>
      <c r="AB48" s="94">
        <v>8111400</v>
      </c>
      <c r="AC48" s="10">
        <v>76.69</v>
      </c>
      <c r="AD48" s="2">
        <f t="shared" si="0"/>
        <v>1.1700000000000017</v>
      </c>
      <c r="AE48" s="137">
        <f t="shared" si="1"/>
        <v>-1.0323912762937093E-2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80.212800000000001</v>
      </c>
      <c r="Q49" s="2"/>
      <c r="T49" s="92" t="s">
        <v>104</v>
      </c>
      <c r="U49" s="129" t="s">
        <v>586</v>
      </c>
      <c r="W49" s="132">
        <v>42753</v>
      </c>
      <c r="X49" s="10">
        <v>77.11</v>
      </c>
      <c r="Y49" s="10">
        <v>77.61</v>
      </c>
      <c r="Z49" s="10">
        <v>76.510000000000005</v>
      </c>
      <c r="AA49" s="10">
        <v>77.489999999999995</v>
      </c>
      <c r="AB49" s="94">
        <v>5988400</v>
      </c>
      <c r="AC49" s="10">
        <v>77.489999999999995</v>
      </c>
      <c r="AD49" s="2">
        <f t="shared" si="0"/>
        <v>1.0999999999999943</v>
      </c>
      <c r="AE49" s="137">
        <f t="shared" si="1"/>
        <v>1.1618798955613574E-2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79.426400000000001</v>
      </c>
      <c r="Q50" s="2"/>
      <c r="T50" s="92"/>
      <c r="U50" s="129"/>
      <c r="W50" s="132">
        <v>42752</v>
      </c>
      <c r="X50" s="10">
        <v>77.400000000000006</v>
      </c>
      <c r="Y50" s="10">
        <v>77.7</v>
      </c>
      <c r="Z50" s="10">
        <v>76.47</v>
      </c>
      <c r="AA50" s="10">
        <v>76.599999999999994</v>
      </c>
      <c r="AB50" s="94">
        <v>6450300</v>
      </c>
      <c r="AC50" s="10">
        <v>76.599999999999994</v>
      </c>
      <c r="AD50" s="2">
        <f t="shared" si="0"/>
        <v>1.230000000000004</v>
      </c>
      <c r="AE50" s="137">
        <f t="shared" si="1"/>
        <v>-2.6102845210140835E-4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78.64</v>
      </c>
      <c r="Q51" s="2"/>
      <c r="T51" s="92" t="s">
        <v>105</v>
      </c>
      <c r="U51" s="129" t="s">
        <v>628</v>
      </c>
      <c r="W51" s="132">
        <v>42748</v>
      </c>
      <c r="X51" s="10">
        <v>76.930000000000007</v>
      </c>
      <c r="Y51" s="10">
        <v>77.63</v>
      </c>
      <c r="Z51" s="10">
        <v>76.41</v>
      </c>
      <c r="AA51" s="10">
        <v>76.62</v>
      </c>
      <c r="AB51" s="94">
        <v>3454300</v>
      </c>
      <c r="AC51" s="10">
        <v>76.62</v>
      </c>
      <c r="AD51" s="2">
        <f t="shared" si="0"/>
        <v>1.2199999999999989</v>
      </c>
      <c r="AE51" s="137">
        <f t="shared" si="1"/>
        <v>-3.3818938605617577E-3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77.8536</v>
      </c>
      <c r="Q52" s="2"/>
      <c r="T52" s="92" t="s">
        <v>106</v>
      </c>
      <c r="U52" s="129" t="s">
        <v>516</v>
      </c>
      <c r="W52" s="132">
        <v>42747</v>
      </c>
      <c r="X52" s="10">
        <v>76.83</v>
      </c>
      <c r="Y52" s="10">
        <v>76.95</v>
      </c>
      <c r="Z52" s="10">
        <v>75.84</v>
      </c>
      <c r="AA52" s="10">
        <v>76.88</v>
      </c>
      <c r="AB52" s="94">
        <v>4056700</v>
      </c>
      <c r="AC52" s="10">
        <v>76.88</v>
      </c>
      <c r="AD52" s="2">
        <f t="shared" si="0"/>
        <v>1.1099999999999994</v>
      </c>
      <c r="AE52" s="137">
        <f t="shared" si="1"/>
        <v>-3.9006631127291858E-4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77.0672</v>
      </c>
      <c r="Q53" s="2"/>
      <c r="T53" s="92" t="s">
        <v>107</v>
      </c>
      <c r="U53" s="130">
        <v>4235902</v>
      </c>
      <c r="W53" s="132">
        <v>42746</v>
      </c>
      <c r="X53" s="10">
        <v>76.67</v>
      </c>
      <c r="Y53" s="10">
        <v>77.44</v>
      </c>
      <c r="Z53" s="10">
        <v>76.099999999999994</v>
      </c>
      <c r="AA53" s="10">
        <v>76.91</v>
      </c>
      <c r="AB53" s="94">
        <v>4500200</v>
      </c>
      <c r="AC53" s="10">
        <v>76.91</v>
      </c>
      <c r="AD53" s="2">
        <f t="shared" si="0"/>
        <v>1.3400000000000034</v>
      </c>
      <c r="AE53" s="137">
        <f t="shared" si="1"/>
        <v>3.392041748206065E-3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76.280799999999999</v>
      </c>
      <c r="T54" s="92" t="s">
        <v>110</v>
      </c>
      <c r="U54" s="130">
        <v>4251890</v>
      </c>
      <c r="W54" s="132">
        <v>42745</v>
      </c>
      <c r="X54" s="10">
        <v>76.52</v>
      </c>
      <c r="Y54" s="10">
        <v>78</v>
      </c>
      <c r="Z54" s="10">
        <v>76.12</v>
      </c>
      <c r="AA54" s="10">
        <v>76.650000000000006</v>
      </c>
      <c r="AB54" s="94">
        <v>9561400</v>
      </c>
      <c r="AC54" s="10">
        <v>76.650000000000006</v>
      </c>
      <c r="AD54" s="2">
        <f t="shared" si="0"/>
        <v>1.8799999999999955</v>
      </c>
      <c r="AE54" s="137">
        <f t="shared" si="1"/>
        <v>1.0413920379646724E-2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75.494399999999999</v>
      </c>
      <c r="T55" s="92" t="s">
        <v>108</v>
      </c>
      <c r="U55" s="129" t="s">
        <v>629</v>
      </c>
      <c r="W55" s="132">
        <v>42744</v>
      </c>
      <c r="X55" s="10">
        <v>76.14</v>
      </c>
      <c r="Y55" s="10">
        <v>76.5</v>
      </c>
      <c r="Z55" s="10">
        <v>75.53</v>
      </c>
      <c r="AA55" s="10">
        <v>75.86</v>
      </c>
      <c r="AB55" s="94">
        <v>4800900</v>
      </c>
      <c r="AC55" s="10">
        <v>75.86</v>
      </c>
      <c r="AD55" s="2">
        <f t="shared" si="0"/>
        <v>0.96999999999999886</v>
      </c>
      <c r="AE55" s="137">
        <f t="shared" si="1"/>
        <v>5.1676162713660823E-3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74.707999999999998</v>
      </c>
      <c r="T56" s="92" t="s">
        <v>111</v>
      </c>
      <c r="U56" s="129">
        <v>13.92</v>
      </c>
      <c r="W56" s="132">
        <v>42741</v>
      </c>
      <c r="X56" s="10">
        <v>75.400000000000006</v>
      </c>
      <c r="Y56" s="10">
        <v>75.92</v>
      </c>
      <c r="Z56" s="10">
        <v>75.06</v>
      </c>
      <c r="AA56" s="10">
        <v>75.47</v>
      </c>
      <c r="AB56" s="94">
        <v>3089600</v>
      </c>
      <c r="AC56" s="10">
        <v>75.47</v>
      </c>
      <c r="AD56" s="2">
        <f t="shared" si="0"/>
        <v>0.85999999999999943</v>
      </c>
      <c r="AE56" s="137">
        <f t="shared" si="1"/>
        <v>1.9915029208710244E-3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73.921599999999998</v>
      </c>
      <c r="T57" s="92" t="s">
        <v>112</v>
      </c>
      <c r="U57" s="129">
        <v>5.65</v>
      </c>
      <c r="W57" s="132">
        <v>42740</v>
      </c>
      <c r="X57" s="10">
        <v>76</v>
      </c>
      <c r="Y57" s="10">
        <v>76.180000000000007</v>
      </c>
      <c r="Z57" s="10">
        <v>74.819999999999993</v>
      </c>
      <c r="AA57" s="10">
        <v>75.319999999999993</v>
      </c>
      <c r="AB57" s="94">
        <v>3383000</v>
      </c>
      <c r="AC57" s="10">
        <v>75.319999999999993</v>
      </c>
      <c r="AD57" s="2">
        <f t="shared" si="0"/>
        <v>1.3600000000000136</v>
      </c>
      <c r="AE57" s="137">
        <f t="shared" si="1"/>
        <v>-1.2326252294781126E-2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73.135199999999998</v>
      </c>
      <c r="T58" s="92" t="s">
        <v>109</v>
      </c>
      <c r="U58" s="129" t="s">
        <v>630</v>
      </c>
      <c r="W58" s="132">
        <v>42739</v>
      </c>
      <c r="X58" s="10">
        <v>75.260000000000005</v>
      </c>
      <c r="Y58" s="10">
        <v>76.55</v>
      </c>
      <c r="Z58" s="10">
        <v>75.06</v>
      </c>
      <c r="AA58" s="10">
        <v>76.260000000000005</v>
      </c>
      <c r="AB58" s="94">
        <v>4635800</v>
      </c>
      <c r="AC58" s="10">
        <v>76.260000000000005</v>
      </c>
      <c r="AD58" s="2">
        <f t="shared" si="0"/>
        <v>1.4899999999999949</v>
      </c>
      <c r="AE58" s="137" t="e">
        <f t="shared" si="1"/>
        <v>#DIV/0!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72.348799999999997</v>
      </c>
      <c r="W59" s="132">
        <v>42739</v>
      </c>
      <c r="X59" s="10" t="s">
        <v>303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71.562399999999997</v>
      </c>
      <c r="W60" s="132">
        <v>42738</v>
      </c>
      <c r="X60" s="10">
        <v>74.89</v>
      </c>
      <c r="Y60" s="10">
        <v>75.75</v>
      </c>
      <c r="Z60" s="10">
        <v>74.739999999999995</v>
      </c>
      <c r="AA60" s="10">
        <v>75.349999999999994</v>
      </c>
      <c r="AB60" s="94">
        <v>5853900</v>
      </c>
      <c r="AC60" s="10">
        <v>75.03</v>
      </c>
      <c r="AD60" s="2">
        <f t="shared" si="0"/>
        <v>1.0100000000000051</v>
      </c>
      <c r="AE60" s="137">
        <f t="shared" si="1"/>
        <v>1.7080113867425917E-2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70.775999999999996</v>
      </c>
      <c r="W61" s="132">
        <v>42734</v>
      </c>
      <c r="X61" s="10">
        <v>73.959999999999994</v>
      </c>
      <c r="Y61" s="10">
        <v>74.34</v>
      </c>
      <c r="Z61" s="10">
        <v>73.84</v>
      </c>
      <c r="AA61" s="10">
        <v>74.08</v>
      </c>
      <c r="AB61" s="94">
        <v>3378800</v>
      </c>
      <c r="AC61" s="10">
        <v>73.77</v>
      </c>
      <c r="AD61" s="2">
        <f t="shared" si="0"/>
        <v>0.5</v>
      </c>
      <c r="AE61" s="137">
        <f t="shared" si="1"/>
        <v>2.173617714984255E-3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42733</v>
      </c>
      <c r="X62" s="10">
        <v>74.27</v>
      </c>
      <c r="Y62" s="10">
        <v>74.680000000000007</v>
      </c>
      <c r="Z62" s="10">
        <v>73.5</v>
      </c>
      <c r="AA62" s="10">
        <v>73.92</v>
      </c>
      <c r="AB62" s="94">
        <v>2573700</v>
      </c>
      <c r="AC62" s="10">
        <v>73.61</v>
      </c>
      <c r="AD62" s="2">
        <f t="shared" si="0"/>
        <v>1.1800000000000068</v>
      </c>
      <c r="AE62" s="137">
        <f t="shared" si="1"/>
        <v>-5.9419311276164288E-3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42732</v>
      </c>
      <c r="X63" s="10">
        <v>75.03</v>
      </c>
      <c r="Y63" s="10">
        <v>75.38</v>
      </c>
      <c r="Z63" s="10">
        <v>74.150000000000006</v>
      </c>
      <c r="AA63" s="10">
        <v>74.37</v>
      </c>
      <c r="AB63" s="94">
        <v>2517300</v>
      </c>
      <c r="AC63" s="10">
        <v>74.05</v>
      </c>
      <c r="AD63" s="2">
        <f t="shared" si="0"/>
        <v>1.2299999999999898</v>
      </c>
      <c r="AE63" s="137">
        <f t="shared" si="1"/>
        <v>-8.1703723546745488E-3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42731</v>
      </c>
      <c r="X64" s="10">
        <v>75.099999999999994</v>
      </c>
      <c r="Y64" s="10">
        <v>75.11</v>
      </c>
      <c r="Z64" s="10">
        <v>74.790000000000006</v>
      </c>
      <c r="AA64" s="10">
        <v>74.98</v>
      </c>
      <c r="AB64" s="94">
        <v>2049400</v>
      </c>
      <c r="AC64" s="10">
        <v>74.66</v>
      </c>
      <c r="AD64" s="2">
        <f t="shared" si="0"/>
        <v>0.31999999999999318</v>
      </c>
      <c r="AE64" s="137">
        <f t="shared" si="1"/>
        <v>1.3395847287323015E-4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42727</v>
      </c>
      <c r="X65" s="10">
        <v>74.739999999999995</v>
      </c>
      <c r="Y65" s="10">
        <v>75.239999999999995</v>
      </c>
      <c r="Z65" s="10">
        <v>74.739999999999995</v>
      </c>
      <c r="AA65" s="10">
        <v>74.97</v>
      </c>
      <c r="AB65" s="94">
        <v>1957500</v>
      </c>
      <c r="AC65" s="10">
        <v>74.650000000000006</v>
      </c>
      <c r="AD65" s="2">
        <f t="shared" si="0"/>
        <v>0.5</v>
      </c>
      <c r="AE65" s="137">
        <f t="shared" si="1"/>
        <v>5.2518179369782647E-3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42726</v>
      </c>
      <c r="X66" s="10">
        <v>75</v>
      </c>
      <c r="Y66" s="10">
        <v>75.37</v>
      </c>
      <c r="Z66" s="10">
        <v>74.5</v>
      </c>
      <c r="AA66" s="10">
        <v>74.58</v>
      </c>
      <c r="AB66" s="94">
        <v>2865200</v>
      </c>
      <c r="AC66" s="10">
        <v>74.260000000000005</v>
      </c>
      <c r="AD66" s="2">
        <f t="shared" si="0"/>
        <v>0.87000000000000455</v>
      </c>
      <c r="AE66" s="137">
        <f t="shared" si="1"/>
        <v>-9.8666666666665792E-3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42725</v>
      </c>
      <c r="X67" s="10">
        <v>75.11</v>
      </c>
      <c r="Y67" s="10">
        <v>75.569999999999993</v>
      </c>
      <c r="Z67" s="10">
        <v>74.69</v>
      </c>
      <c r="AA67" s="10">
        <v>75.319999999999993</v>
      </c>
      <c r="AB67" s="94">
        <v>3244500</v>
      </c>
      <c r="AC67" s="10">
        <v>75</v>
      </c>
      <c r="AD67" s="2">
        <f>Y67-Z67</f>
        <v>0.87999999999999545</v>
      </c>
      <c r="AE67" s="137" t="e">
        <f>AC67/#REF!-1</f>
        <v>#REF!</v>
      </c>
    </row>
    <row r="68" spans="1:31" x14ac:dyDescent="0.25">
      <c r="W68" s="132">
        <v>42724</v>
      </c>
      <c r="X68" s="10">
        <v>75</v>
      </c>
      <c r="Y68" s="10">
        <v>75.5</v>
      </c>
      <c r="Z68" s="10">
        <v>74.53</v>
      </c>
      <c r="AA68" s="10">
        <v>75.06</v>
      </c>
      <c r="AB68" s="94">
        <v>3244900</v>
      </c>
      <c r="AC68" s="10">
        <v>74.739999999999995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3" priority="9">
      <formula>F36&gt;0</formula>
    </cfRule>
    <cfRule type="expression" dxfId="1122" priority="10">
      <formula>F36&lt;0</formula>
    </cfRule>
  </conditionalFormatting>
  <conditionalFormatting sqref="F25:F35">
    <cfRule type="expression" dxfId="1121" priority="7">
      <formula>F25&gt;0</formula>
    </cfRule>
    <cfRule type="expression" dxfId="1120" priority="8">
      <formula>F25&lt;0</formula>
    </cfRule>
  </conditionalFormatting>
  <conditionalFormatting sqref="H25:H35">
    <cfRule type="expression" dxfId="1119" priority="5">
      <formula>H25&gt;0</formula>
    </cfRule>
    <cfRule type="expression" dxfId="1118" priority="6">
      <formula>H25&lt;0</formula>
    </cfRule>
  </conditionalFormatting>
  <conditionalFormatting sqref="Q7">
    <cfRule type="expression" dxfId="1117" priority="3">
      <formula>Q7&gt;0</formula>
    </cfRule>
    <cfRule type="expression" dxfId="1116" priority="4">
      <formula>Q7&lt;0</formula>
    </cfRule>
  </conditionalFormatting>
  <conditionalFormatting sqref="Q8">
    <cfRule type="expression" dxfId="1115" priority="1">
      <formula>Q8&gt;0</formula>
    </cfRule>
    <cfRule type="expression" dxfId="11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561</v>
      </c>
      <c r="M2" s="3"/>
      <c r="O2" s="11" t="s">
        <v>57</v>
      </c>
      <c r="Q2">
        <f>C18-H18</f>
        <v>100</v>
      </c>
      <c r="T2" s="1"/>
      <c r="W2" s="132">
        <v>42821</v>
      </c>
      <c r="X2" s="10">
        <v>69.14</v>
      </c>
      <c r="Y2" s="10">
        <v>69.989999999999995</v>
      </c>
      <c r="Z2" s="10">
        <v>68.78</v>
      </c>
      <c r="AA2" s="10">
        <v>68.97</v>
      </c>
      <c r="AB2" s="94">
        <v>2450700</v>
      </c>
      <c r="AC2" s="10">
        <v>68.97</v>
      </c>
      <c r="AD2" s="2">
        <f>Y2-Z2</f>
        <v>1.2099999999999937</v>
      </c>
      <c r="AE2" s="137">
        <f>AC2/AC3-1</f>
        <v>-7.3402417962004085E-3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42818</v>
      </c>
      <c r="X3" s="10">
        <v>69</v>
      </c>
      <c r="Y3" s="10">
        <v>69.91</v>
      </c>
      <c r="Z3" s="10">
        <v>68.73</v>
      </c>
      <c r="AA3" s="10">
        <v>69.48</v>
      </c>
      <c r="AB3" s="94">
        <v>3588500</v>
      </c>
      <c r="AC3" s="10">
        <v>69.48</v>
      </c>
      <c r="AD3" s="2">
        <f t="shared" ref="AD3:AD66" si="0">Y3-Z3</f>
        <v>1.1799999999999926</v>
      </c>
      <c r="AE3" s="137">
        <f t="shared" ref="AE3:AE66" si="1">AC3/AC4-1</f>
        <v>8.4179970972424467E-3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68.55</v>
      </c>
      <c r="R4" s="522">
        <v>-6.1000000000000004E-3</v>
      </c>
      <c r="T4" s="162"/>
      <c r="U4" s="1"/>
      <c r="W4" s="132">
        <v>42817</v>
      </c>
      <c r="X4" s="10">
        <v>69.89</v>
      </c>
      <c r="Y4" s="10">
        <v>70.09</v>
      </c>
      <c r="Z4" s="10">
        <v>68.77</v>
      </c>
      <c r="AA4" s="10">
        <v>68.900000000000006</v>
      </c>
      <c r="AB4" s="94">
        <v>5173100</v>
      </c>
      <c r="AC4" s="10">
        <v>68.900000000000006</v>
      </c>
      <c r="AD4" s="2">
        <f t="shared" si="0"/>
        <v>1.3200000000000074</v>
      </c>
      <c r="AE4" s="137">
        <f t="shared" si="1"/>
        <v>-2.5183927560837538E-2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6855</v>
      </c>
      <c r="W5" s="132">
        <v>42816</v>
      </c>
      <c r="X5" s="10">
        <v>70.209999999999994</v>
      </c>
      <c r="Y5" s="10">
        <v>70.81</v>
      </c>
      <c r="Z5" s="10">
        <v>69.73</v>
      </c>
      <c r="AA5" s="10">
        <v>70.680000000000007</v>
      </c>
      <c r="AB5" s="94">
        <v>2132900</v>
      </c>
      <c r="AC5" s="10">
        <v>70.680000000000007</v>
      </c>
      <c r="AD5" s="2">
        <f t="shared" si="0"/>
        <v>1.0799999999999983</v>
      </c>
      <c r="AE5" s="137">
        <f t="shared" si="1"/>
        <v>9.5700614197971046E-3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42815</v>
      </c>
      <c r="X6" s="10">
        <v>71.87</v>
      </c>
      <c r="Y6" s="10">
        <v>71.95</v>
      </c>
      <c r="Z6" s="10">
        <v>69.69</v>
      </c>
      <c r="AA6" s="10">
        <v>70.010000000000005</v>
      </c>
      <c r="AB6" s="94">
        <v>4198900</v>
      </c>
      <c r="AC6" s="10">
        <v>70.010000000000005</v>
      </c>
      <c r="AD6" s="2">
        <f t="shared" si="0"/>
        <v>2.2600000000000051</v>
      </c>
      <c r="AE6" s="137">
        <f t="shared" si="1"/>
        <v>-2.2206703910614412E-2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-154.70000000000073</v>
      </c>
      <c r="R7" s="30">
        <v>42825</v>
      </c>
      <c r="W7" s="132">
        <v>42814</v>
      </c>
      <c r="X7" s="10">
        <v>72.599999999999994</v>
      </c>
      <c r="Y7" s="10">
        <v>72.599999999999994</v>
      </c>
      <c r="Z7" s="10">
        <v>71.39</v>
      </c>
      <c r="AA7" s="10">
        <v>71.599999999999994</v>
      </c>
      <c r="AB7" s="94">
        <v>2831900</v>
      </c>
      <c r="AC7" s="10">
        <v>71.599999999999994</v>
      </c>
      <c r="AD7" s="2">
        <f t="shared" si="0"/>
        <v>1.2099999999999937</v>
      </c>
      <c r="AE7" s="137">
        <f t="shared" si="1"/>
        <v>-1.0092630996820229E-2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-313</v>
      </c>
      <c r="W8" s="132">
        <v>42811</v>
      </c>
      <c r="X8" s="10">
        <v>73.31</v>
      </c>
      <c r="Y8" s="10">
        <v>73.87</v>
      </c>
      <c r="Z8" s="10">
        <v>71.88</v>
      </c>
      <c r="AA8" s="10">
        <v>72.33</v>
      </c>
      <c r="AB8" s="94">
        <v>4356500</v>
      </c>
      <c r="AC8" s="10">
        <v>72.33</v>
      </c>
      <c r="AD8" s="2">
        <f t="shared" si="0"/>
        <v>1.9900000000000091</v>
      </c>
      <c r="AE8" s="137">
        <f t="shared" si="1"/>
        <v>-1.1885245901639419E-2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-4.3666294642857137E-2</v>
      </c>
      <c r="W9" s="132">
        <v>42810</v>
      </c>
      <c r="X9" s="10">
        <v>71.900000000000006</v>
      </c>
      <c r="Y9" s="10">
        <v>75.33</v>
      </c>
      <c r="Z9" s="10">
        <v>71.599999999999994</v>
      </c>
      <c r="AA9" s="10">
        <v>73.2</v>
      </c>
      <c r="AB9" s="94">
        <v>9769900</v>
      </c>
      <c r="AC9" s="10">
        <v>73.2</v>
      </c>
      <c r="AD9" s="2">
        <f t="shared" si="0"/>
        <v>3.730000000000004</v>
      </c>
      <c r="AE9" s="137">
        <f t="shared" si="1"/>
        <v>5.3564070869385194E-3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42809</v>
      </c>
      <c r="X10" s="10">
        <v>72.58</v>
      </c>
      <c r="Y10" s="10">
        <v>73.09</v>
      </c>
      <c r="Z10" s="10">
        <v>71.75</v>
      </c>
      <c r="AA10" s="10">
        <v>72.81</v>
      </c>
      <c r="AB10" s="94">
        <v>4136400</v>
      </c>
      <c r="AC10" s="10">
        <v>72.81</v>
      </c>
      <c r="AD10" s="2">
        <f t="shared" si="0"/>
        <v>1.3400000000000034</v>
      </c>
      <c r="AE10" s="137">
        <f t="shared" si="1"/>
        <v>-1.373249107387009E-4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1.4999999999999999E-2</v>
      </c>
      <c r="W11" s="132">
        <v>42808</v>
      </c>
      <c r="X11" s="10">
        <v>72.64</v>
      </c>
      <c r="Y11" s="10">
        <v>73.099999999999994</v>
      </c>
      <c r="Z11" s="10">
        <v>72</v>
      </c>
      <c r="AA11" s="10">
        <v>72.819999999999993</v>
      </c>
      <c r="AB11" s="94">
        <v>4304200</v>
      </c>
      <c r="AC11" s="10">
        <v>72.819999999999993</v>
      </c>
      <c r="AD11" s="2">
        <f t="shared" si="0"/>
        <v>1.0999999999999943</v>
      </c>
      <c r="AE11" s="137">
        <f t="shared" si="1"/>
        <v>3.1684805069567279E-3</v>
      </c>
    </row>
    <row r="12" spans="1:31" x14ac:dyDescent="0.25">
      <c r="H12" s="71"/>
      <c r="W12" s="132">
        <v>42807</v>
      </c>
      <c r="X12" s="10">
        <v>72.45</v>
      </c>
      <c r="Y12" s="10">
        <v>72.819999999999993</v>
      </c>
      <c r="Z12" s="10">
        <v>71.52</v>
      </c>
      <c r="AA12" s="10">
        <v>72.59</v>
      </c>
      <c r="AB12" s="94">
        <v>3598500</v>
      </c>
      <c r="AC12" s="10">
        <v>72.59</v>
      </c>
      <c r="AD12" s="2">
        <f t="shared" si="0"/>
        <v>1.2999999999999972</v>
      </c>
      <c r="AE12" s="137">
        <f t="shared" si="1"/>
        <v>-4.115790917821327E-3</v>
      </c>
    </row>
    <row r="13" spans="1:31" x14ac:dyDescent="0.25">
      <c r="H13" s="71"/>
      <c r="W13" s="132">
        <v>42804</v>
      </c>
      <c r="X13" s="10">
        <v>73.39</v>
      </c>
      <c r="Y13" s="10">
        <v>73.83</v>
      </c>
      <c r="Z13" s="10">
        <v>72.8</v>
      </c>
      <c r="AA13" s="10">
        <v>72.89</v>
      </c>
      <c r="AB13" s="94">
        <v>2538000</v>
      </c>
      <c r="AC13" s="10">
        <v>72.89</v>
      </c>
      <c r="AD13" s="2">
        <f t="shared" si="0"/>
        <v>1.0300000000000011</v>
      </c>
      <c r="AE13" s="137">
        <f t="shared" si="1"/>
        <v>-1.005025125628134E-2</v>
      </c>
    </row>
    <row r="14" spans="1:31" x14ac:dyDescent="0.25">
      <c r="H14" s="71"/>
      <c r="W14" s="132">
        <v>42803</v>
      </c>
      <c r="X14" s="10">
        <v>72.599999999999994</v>
      </c>
      <c r="Y14" s="10">
        <v>73.790000000000006</v>
      </c>
      <c r="Z14" s="10">
        <v>72.430000000000007</v>
      </c>
      <c r="AA14" s="10">
        <v>73.63</v>
      </c>
      <c r="AB14" s="94">
        <v>3029600</v>
      </c>
      <c r="AC14" s="10">
        <v>73.63</v>
      </c>
      <c r="AD14" s="2">
        <f t="shared" si="0"/>
        <v>1.3599999999999994</v>
      </c>
      <c r="AE14" s="137">
        <f t="shared" si="1"/>
        <v>1.5166138149731001E-2</v>
      </c>
    </row>
    <row r="15" spans="1:31" x14ac:dyDescent="0.25">
      <c r="H15" s="71"/>
      <c r="W15" s="132">
        <v>42802</v>
      </c>
      <c r="X15" s="10">
        <v>71.56</v>
      </c>
      <c r="Y15" s="10">
        <v>72.61</v>
      </c>
      <c r="Z15" s="10">
        <v>71.44</v>
      </c>
      <c r="AA15" s="10">
        <v>72.53</v>
      </c>
      <c r="AB15" s="94">
        <v>2305900</v>
      </c>
      <c r="AC15" s="10">
        <v>72.53</v>
      </c>
      <c r="AD15" s="2">
        <f t="shared" si="0"/>
        <v>1.1700000000000017</v>
      </c>
      <c r="AE15" s="137">
        <f t="shared" si="1"/>
        <v>1.6395739910313845E-2</v>
      </c>
    </row>
    <row r="16" spans="1:31" x14ac:dyDescent="0.25">
      <c r="H16" s="71"/>
      <c r="W16" s="132">
        <v>42801</v>
      </c>
      <c r="X16" s="10">
        <v>72.22</v>
      </c>
      <c r="Y16" s="10">
        <v>72.89</v>
      </c>
      <c r="Z16" s="10">
        <v>71.3</v>
      </c>
      <c r="AA16" s="10">
        <v>71.36</v>
      </c>
      <c r="AB16" s="94">
        <v>2480200</v>
      </c>
      <c r="AC16" s="10">
        <v>71.36</v>
      </c>
      <c r="AD16" s="2">
        <f t="shared" si="0"/>
        <v>1.5900000000000034</v>
      </c>
      <c r="AE16" s="137">
        <f t="shared" si="1"/>
        <v>-1.4636840651753635E-2</v>
      </c>
    </row>
    <row r="17" spans="1:31" x14ac:dyDescent="0.25">
      <c r="W17" s="132">
        <v>42800</v>
      </c>
      <c r="X17" s="10">
        <v>72.84</v>
      </c>
      <c r="Y17" s="10">
        <v>73.290000000000006</v>
      </c>
      <c r="Z17" s="10">
        <v>72.319999999999993</v>
      </c>
      <c r="AA17" s="10">
        <v>72.42</v>
      </c>
      <c r="AB17" s="94">
        <v>1889300</v>
      </c>
      <c r="AC17" s="10">
        <v>72.42</v>
      </c>
      <c r="AD17" s="2">
        <f t="shared" si="0"/>
        <v>0.97000000000001307</v>
      </c>
      <c r="AE17" s="137">
        <f t="shared" si="1"/>
        <v>-9.5733041575493116E-3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42797</v>
      </c>
      <c r="X18" s="10">
        <v>73.48</v>
      </c>
      <c r="Y18" s="10">
        <v>73.959999999999994</v>
      </c>
      <c r="Z18" s="10">
        <v>72.739999999999995</v>
      </c>
      <c r="AA18" s="10">
        <v>73.12</v>
      </c>
      <c r="AB18" s="94">
        <v>3040000</v>
      </c>
      <c r="AC18" s="10">
        <v>73.12</v>
      </c>
      <c r="AD18" s="2">
        <f t="shared" si="0"/>
        <v>1.2199999999999989</v>
      </c>
      <c r="AE18" s="137">
        <f t="shared" si="1"/>
        <v>-1.2825705413797572E-2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SumByColor($A$19,K3:K17)</f>
        <v>#VALUE!</v>
      </c>
      <c r="L19" s="355"/>
      <c r="M19" s="356" t="e">
        <f>SumByColor($A$19,M2:M17)</f>
        <v>#VALUE!</v>
      </c>
      <c r="W19" s="132">
        <v>42796</v>
      </c>
      <c r="X19" s="10">
        <v>73.37</v>
      </c>
      <c r="Y19" s="10">
        <v>74.84</v>
      </c>
      <c r="Z19" s="10">
        <v>73.319999999999993</v>
      </c>
      <c r="AA19" s="10">
        <v>74.069999999999993</v>
      </c>
      <c r="AB19" s="94">
        <v>2428500</v>
      </c>
      <c r="AC19" s="10">
        <v>74.069999999999993</v>
      </c>
      <c r="AD19" s="2">
        <f t="shared" si="0"/>
        <v>1.5200000000000102</v>
      </c>
      <c r="AE19" s="137">
        <f t="shared" si="1"/>
        <v>9.8159509202453421E-3</v>
      </c>
    </row>
    <row r="20" spans="1:31" x14ac:dyDescent="0.25">
      <c r="W20" s="132">
        <v>42795</v>
      </c>
      <c r="X20" s="10">
        <v>74.75</v>
      </c>
      <c r="Y20" s="10">
        <v>75.39</v>
      </c>
      <c r="Z20" s="10">
        <v>72.55</v>
      </c>
      <c r="AA20" s="10">
        <v>73.349999999999994</v>
      </c>
      <c r="AB20" s="94">
        <v>5034000</v>
      </c>
      <c r="AC20" s="10">
        <v>73.349999999999994</v>
      </c>
      <c r="AD20" s="2">
        <f t="shared" si="0"/>
        <v>2.8400000000000034</v>
      </c>
      <c r="AE20" s="137">
        <f t="shared" si="1"/>
        <v>4.5193097781428548E-3</v>
      </c>
    </row>
    <row r="21" spans="1:31" x14ac:dyDescent="0.25">
      <c r="W21" s="132">
        <v>42794</v>
      </c>
      <c r="X21" s="10">
        <v>75.150000000000006</v>
      </c>
      <c r="Y21" s="10">
        <v>75.42</v>
      </c>
      <c r="Z21" s="10">
        <v>72.3</v>
      </c>
      <c r="AA21" s="10">
        <v>73.02</v>
      </c>
      <c r="AB21" s="94">
        <v>6909500</v>
      </c>
      <c r="AC21" s="10">
        <v>73.02</v>
      </c>
      <c r="AD21" s="2">
        <f t="shared" si="0"/>
        <v>3.1200000000000045</v>
      </c>
      <c r="AE21" s="137">
        <f t="shared" si="1"/>
        <v>-4.9094934236228793E-2</v>
      </c>
    </row>
    <row r="22" spans="1:31" x14ac:dyDescent="0.25">
      <c r="W22" s="132">
        <v>42793</v>
      </c>
      <c r="X22" s="10">
        <v>77.31</v>
      </c>
      <c r="Y22" s="10">
        <v>77.33</v>
      </c>
      <c r="Z22" s="10">
        <v>75.45</v>
      </c>
      <c r="AA22" s="10">
        <v>76.790000000000006</v>
      </c>
      <c r="AB22" s="94">
        <v>2579500</v>
      </c>
      <c r="AC22" s="10">
        <v>76.790000000000006</v>
      </c>
      <c r="AD22" s="2">
        <f t="shared" si="0"/>
        <v>1.8799999999999955</v>
      </c>
      <c r="AE22" s="137">
        <f t="shared" si="1"/>
        <v>-7.2398190045247501E-3</v>
      </c>
    </row>
    <row r="23" spans="1:31" x14ac:dyDescent="0.25">
      <c r="W23" s="132">
        <v>42790</v>
      </c>
      <c r="X23" s="10">
        <v>76.319999999999993</v>
      </c>
      <c r="Y23" s="10">
        <v>78.47</v>
      </c>
      <c r="Z23" s="10">
        <v>75.73</v>
      </c>
      <c r="AA23" s="10">
        <v>77.349999999999994</v>
      </c>
      <c r="AB23" s="94">
        <v>3862100</v>
      </c>
      <c r="AC23" s="10">
        <v>77.349999999999994</v>
      </c>
      <c r="AD23" s="2">
        <f t="shared" si="0"/>
        <v>2.7399999999999949</v>
      </c>
      <c r="AE23" s="137">
        <f t="shared" si="1"/>
        <v>1.8835616438356073E-2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42789</v>
      </c>
      <c r="X24" s="10">
        <v>77.73</v>
      </c>
      <c r="Y24" s="10">
        <v>77.73</v>
      </c>
      <c r="Z24" s="10">
        <v>75.73</v>
      </c>
      <c r="AA24" s="10">
        <v>75.92</v>
      </c>
      <c r="AB24" s="94">
        <v>1951200</v>
      </c>
      <c r="AC24" s="10">
        <v>75.92</v>
      </c>
      <c r="AD24" s="2">
        <f t="shared" si="0"/>
        <v>2</v>
      </c>
      <c r="AE24" s="137">
        <f t="shared" si="1"/>
        <v>-1.8867924528301772E-2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42788</v>
      </c>
      <c r="X25" s="10">
        <v>78.099999999999994</v>
      </c>
      <c r="Y25" s="10">
        <v>78.180000000000007</v>
      </c>
      <c r="Z25" s="10">
        <v>76.819999999999993</v>
      </c>
      <c r="AA25" s="10">
        <v>77.38</v>
      </c>
      <c r="AB25" s="94">
        <v>1313400</v>
      </c>
      <c r="AC25" s="10">
        <v>77.38</v>
      </c>
      <c r="AD25" s="2">
        <f t="shared" si="0"/>
        <v>1.3600000000000136</v>
      </c>
      <c r="AE25" s="137">
        <f t="shared" si="1"/>
        <v>-6.1649113793990074E-3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42787</v>
      </c>
      <c r="X26" s="10">
        <v>78.33</v>
      </c>
      <c r="Y26" s="10">
        <v>79.349999999999994</v>
      </c>
      <c r="Z26" s="10">
        <v>77.28</v>
      </c>
      <c r="AA26" s="10">
        <v>77.86</v>
      </c>
      <c r="AB26" s="94">
        <v>2150100</v>
      </c>
      <c r="AC26" s="10">
        <v>77.86</v>
      </c>
      <c r="AD26" s="2">
        <f t="shared" si="0"/>
        <v>2.0699999999999932</v>
      </c>
      <c r="AE26" s="137">
        <f t="shared" si="1"/>
        <v>2.4462469421913102E-3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42783</v>
      </c>
      <c r="X27" s="10">
        <v>76.040000000000006</v>
      </c>
      <c r="Y27" s="10">
        <v>77.69</v>
      </c>
      <c r="Z27" s="10">
        <v>75.91</v>
      </c>
      <c r="AA27" s="10">
        <v>77.67</v>
      </c>
      <c r="AB27" s="94">
        <v>2304700</v>
      </c>
      <c r="AC27" s="10">
        <v>77.67</v>
      </c>
      <c r="AD27" s="2">
        <f t="shared" si="0"/>
        <v>1.7800000000000011</v>
      </c>
      <c r="AE27" s="137">
        <f t="shared" si="1"/>
        <v>2.1704814522494065E-2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42782</v>
      </c>
      <c r="X28" s="10">
        <v>77.62</v>
      </c>
      <c r="Y28" s="10">
        <v>77.7</v>
      </c>
      <c r="Z28" s="10">
        <v>75.459999999999994</v>
      </c>
      <c r="AA28" s="10">
        <v>76.02</v>
      </c>
      <c r="AB28" s="94">
        <v>1650900</v>
      </c>
      <c r="AC28" s="10">
        <v>76.02</v>
      </c>
      <c r="AD28" s="2">
        <f t="shared" si="0"/>
        <v>2.2400000000000091</v>
      </c>
      <c r="AE28" s="137">
        <f t="shared" si="1"/>
        <v>-1.7575600930472945E-2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42781</v>
      </c>
      <c r="X29" s="10">
        <v>77.010000000000005</v>
      </c>
      <c r="Y29" s="10">
        <v>77.45</v>
      </c>
      <c r="Z29" s="10">
        <v>76.62</v>
      </c>
      <c r="AA29" s="10">
        <v>77.38</v>
      </c>
      <c r="AB29" s="94">
        <v>1608200</v>
      </c>
      <c r="AC29" s="10">
        <v>77.38</v>
      </c>
      <c r="AD29" s="2">
        <f t="shared" si="0"/>
        <v>0.82999999999999829</v>
      </c>
      <c r="AE29" s="137">
        <f t="shared" si="1"/>
        <v>3.1112263417163444E-3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42780</v>
      </c>
      <c r="X30" s="10">
        <v>76.02</v>
      </c>
      <c r="Y30" s="10">
        <v>77.58</v>
      </c>
      <c r="Z30" s="10">
        <v>75.819999999999993</v>
      </c>
      <c r="AA30" s="10">
        <v>77.14</v>
      </c>
      <c r="AB30" s="94">
        <v>4426900</v>
      </c>
      <c r="AC30" s="10">
        <v>77.14</v>
      </c>
      <c r="AD30" s="2">
        <f t="shared" si="0"/>
        <v>1.7600000000000051</v>
      </c>
      <c r="AE30" s="137">
        <f t="shared" si="1"/>
        <v>1.4732965009208066E-2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42779</v>
      </c>
      <c r="X31" s="10">
        <v>77.400000000000006</v>
      </c>
      <c r="Y31" s="10">
        <v>77.41</v>
      </c>
      <c r="Z31" s="10">
        <v>75.94</v>
      </c>
      <c r="AA31" s="10">
        <v>76.02</v>
      </c>
      <c r="AB31" s="94">
        <v>1736200</v>
      </c>
      <c r="AC31" s="10">
        <v>76.02</v>
      </c>
      <c r="AD31" s="2">
        <f t="shared" si="0"/>
        <v>1.4699999999999989</v>
      </c>
      <c r="AE31" s="137">
        <f t="shared" si="1"/>
        <v>-1.0027347310847867E-2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42776</v>
      </c>
      <c r="X32" s="10">
        <v>77.760000000000005</v>
      </c>
      <c r="Y32" s="10">
        <v>78.02</v>
      </c>
      <c r="Z32" s="10">
        <v>76.239999999999995</v>
      </c>
      <c r="AA32" s="10">
        <v>76.790000000000006</v>
      </c>
      <c r="AB32" s="94">
        <v>2572700</v>
      </c>
      <c r="AC32" s="10">
        <v>76.790000000000006</v>
      </c>
      <c r="AD32" s="2">
        <f t="shared" si="0"/>
        <v>1.7800000000000011</v>
      </c>
      <c r="AE32" s="137">
        <f t="shared" si="1"/>
        <v>-1.1838888173980044E-2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42775</v>
      </c>
      <c r="X33" s="10">
        <v>75.069999999999993</v>
      </c>
      <c r="Y33" s="10">
        <v>78.39</v>
      </c>
      <c r="Z33" s="10">
        <v>75.069999999999993</v>
      </c>
      <c r="AA33" s="10">
        <v>77.709999999999994</v>
      </c>
      <c r="AB33" s="94">
        <v>4862500</v>
      </c>
      <c r="AC33" s="10">
        <v>77.709999999999994</v>
      </c>
      <c r="AD33" s="2">
        <f t="shared" si="0"/>
        <v>3.3200000000000074</v>
      </c>
      <c r="AE33" s="137">
        <f t="shared" si="1"/>
        <v>3.5167177301185681E-2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42774</v>
      </c>
      <c r="X34" s="10">
        <v>73.09</v>
      </c>
      <c r="Y34" s="10">
        <v>75.13</v>
      </c>
      <c r="Z34" s="10">
        <v>72.7</v>
      </c>
      <c r="AA34" s="10">
        <v>75.069999999999993</v>
      </c>
      <c r="AB34" s="94">
        <v>2660400</v>
      </c>
      <c r="AC34" s="10">
        <v>75.069999999999993</v>
      </c>
      <c r="AD34" s="2">
        <f t="shared" si="0"/>
        <v>2.4299999999999926</v>
      </c>
      <c r="AE34" s="137">
        <f t="shared" si="1"/>
        <v>3.1181318681318571E-2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42773</v>
      </c>
      <c r="X35" s="10">
        <v>72.67</v>
      </c>
      <c r="Y35" s="10">
        <v>73.19</v>
      </c>
      <c r="Z35" s="10">
        <v>72.17</v>
      </c>
      <c r="AA35" s="10">
        <v>72.8</v>
      </c>
      <c r="AB35" s="94">
        <v>2053600</v>
      </c>
      <c r="AC35" s="10">
        <v>72.8</v>
      </c>
      <c r="AD35" s="2">
        <f t="shared" si="0"/>
        <v>1.019999999999996</v>
      </c>
      <c r="AE35" s="137">
        <f t="shared" si="1"/>
        <v>7.4730141156931218E-3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42772</v>
      </c>
      <c r="X36" s="10">
        <v>72.56</v>
      </c>
      <c r="Y36" s="10">
        <v>73.040000000000006</v>
      </c>
      <c r="Z36" s="10">
        <v>72.2</v>
      </c>
      <c r="AA36" s="10">
        <v>72.260000000000005</v>
      </c>
      <c r="AB36" s="94">
        <v>2058900</v>
      </c>
      <c r="AC36" s="10">
        <v>72.260000000000005</v>
      </c>
      <c r="AD36" s="2">
        <f t="shared" si="0"/>
        <v>0.84000000000000341</v>
      </c>
      <c r="AE36" s="137">
        <f t="shared" si="1"/>
        <v>-1.2031719989062051E-2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42769</v>
      </c>
      <c r="X37" s="10">
        <v>73.489999999999995</v>
      </c>
      <c r="Y37" s="10">
        <v>74.16</v>
      </c>
      <c r="Z37" s="10">
        <v>72.849999999999994</v>
      </c>
      <c r="AA37" s="10">
        <v>73.14</v>
      </c>
      <c r="AB37" s="94">
        <v>2435400</v>
      </c>
      <c r="AC37" s="10">
        <v>73.14</v>
      </c>
      <c r="AD37" s="2">
        <f t="shared" si="0"/>
        <v>1.3100000000000023</v>
      </c>
      <c r="AE37" s="137">
        <f t="shared" si="1"/>
        <v>-4.8979591836734171E-3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42768</v>
      </c>
      <c r="X38" s="10">
        <v>73.59</v>
      </c>
      <c r="Y38" s="10">
        <v>74.180000000000007</v>
      </c>
      <c r="Z38" s="10">
        <v>73.22</v>
      </c>
      <c r="AA38" s="10">
        <v>73.5</v>
      </c>
      <c r="AB38" s="94">
        <v>1678400</v>
      </c>
      <c r="AC38" s="10">
        <v>73.5</v>
      </c>
      <c r="AD38" s="2">
        <f t="shared" si="0"/>
        <v>0.96000000000000796</v>
      </c>
      <c r="AE38" s="137">
        <f t="shared" si="1"/>
        <v>1.4988418040604579E-3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42767</v>
      </c>
      <c r="X39" s="10">
        <v>73.64</v>
      </c>
      <c r="Y39" s="10">
        <v>74.08</v>
      </c>
      <c r="Z39" s="10">
        <v>73.03</v>
      </c>
      <c r="AA39" s="10">
        <v>73.39</v>
      </c>
      <c r="AB39" s="94">
        <v>2607800</v>
      </c>
      <c r="AC39" s="10">
        <v>73.39</v>
      </c>
      <c r="AD39" s="2">
        <f t="shared" si="0"/>
        <v>1.0499999999999972</v>
      </c>
      <c r="AE39" s="137">
        <f t="shared" si="1"/>
        <v>-5.8249796803033771E-3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8" t="s">
        <v>78</v>
      </c>
      <c r="P40" s="708"/>
      <c r="W40" s="132">
        <v>42766</v>
      </c>
      <c r="X40" s="10">
        <v>71.28</v>
      </c>
      <c r="Y40" s="10">
        <v>73.930000000000007</v>
      </c>
      <c r="Z40" s="10">
        <v>71.17</v>
      </c>
      <c r="AA40" s="10">
        <v>73.819999999999993</v>
      </c>
      <c r="AB40" s="94">
        <v>4013900</v>
      </c>
      <c r="AC40" s="10">
        <v>73.819999999999993</v>
      </c>
      <c r="AD40" s="2">
        <f t="shared" si="0"/>
        <v>2.7600000000000051</v>
      </c>
      <c r="AE40" s="137">
        <f t="shared" si="1"/>
        <v>2.5277777777777732E-2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75.405000000000001</v>
      </c>
      <c r="Q41" s="2"/>
      <c r="W41" s="132">
        <v>42765</v>
      </c>
      <c r="X41" s="10">
        <v>70.22</v>
      </c>
      <c r="Y41" s="10">
        <v>72.19</v>
      </c>
      <c r="Z41" s="10">
        <v>70.02</v>
      </c>
      <c r="AA41" s="10">
        <v>72</v>
      </c>
      <c r="AB41" s="94">
        <v>2311100</v>
      </c>
      <c r="AC41" s="10">
        <v>72</v>
      </c>
      <c r="AD41" s="2">
        <f t="shared" si="0"/>
        <v>2.1700000000000017</v>
      </c>
      <c r="AE41" s="137">
        <f t="shared" si="1"/>
        <v>2.4036410183473134E-2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74.719499999999996</v>
      </c>
      <c r="Q42" s="2"/>
      <c r="T42" s="90" t="s">
        <v>113</v>
      </c>
      <c r="W42" s="132">
        <v>42762</v>
      </c>
      <c r="X42" s="10">
        <v>72.099999999999994</v>
      </c>
      <c r="Y42" s="10">
        <v>72.2</v>
      </c>
      <c r="Z42" s="10">
        <v>70.11</v>
      </c>
      <c r="AA42" s="10">
        <v>70.31</v>
      </c>
      <c r="AB42" s="94">
        <v>2228000</v>
      </c>
      <c r="AC42" s="10">
        <v>70.31</v>
      </c>
      <c r="AD42" s="2">
        <f t="shared" si="0"/>
        <v>2.0900000000000034</v>
      </c>
      <c r="AE42" s="137">
        <f t="shared" si="1"/>
        <v>-1.9249546659227179E-2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74.034000000000006</v>
      </c>
      <c r="Q43" s="2"/>
      <c r="T43" s="127" t="s">
        <v>98</v>
      </c>
      <c r="U43" s="128">
        <v>68.97</v>
      </c>
      <c r="W43" s="132">
        <v>42761</v>
      </c>
      <c r="X43" s="10">
        <v>71.650000000000006</v>
      </c>
      <c r="Y43" s="10">
        <v>72.09</v>
      </c>
      <c r="Z43" s="10">
        <v>71.44</v>
      </c>
      <c r="AA43" s="10">
        <v>71.69</v>
      </c>
      <c r="AB43" s="94">
        <v>2236300</v>
      </c>
      <c r="AC43" s="10">
        <v>71.69</v>
      </c>
      <c r="AD43" s="2">
        <f t="shared" si="0"/>
        <v>0.65000000000000568</v>
      </c>
      <c r="AE43" s="137">
        <f t="shared" si="1"/>
        <v>-3.7520844913840889E-3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73.348500000000001</v>
      </c>
      <c r="Q44" s="2"/>
      <c r="T44" s="92" t="s">
        <v>99</v>
      </c>
      <c r="U44" s="129">
        <v>68.77</v>
      </c>
      <c r="W44" s="132">
        <v>42760</v>
      </c>
      <c r="X44" s="10">
        <v>71.959999999999994</v>
      </c>
      <c r="Y44" s="10">
        <v>72.5</v>
      </c>
      <c r="Z44" s="10">
        <v>71.44</v>
      </c>
      <c r="AA44" s="10">
        <v>71.959999999999994</v>
      </c>
      <c r="AB44" s="94">
        <v>3014800</v>
      </c>
      <c r="AC44" s="10">
        <v>71.959999999999994</v>
      </c>
      <c r="AD44" s="2">
        <f t="shared" si="0"/>
        <v>1.0600000000000023</v>
      </c>
      <c r="AE44" s="137">
        <f t="shared" si="1"/>
        <v>2.9268292682926855E-3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72.662999999999997</v>
      </c>
      <c r="Q45" s="2"/>
      <c r="T45" s="92" t="s">
        <v>100</v>
      </c>
      <c r="U45" s="129" t="s">
        <v>129</v>
      </c>
      <c r="W45" s="132">
        <v>42759</v>
      </c>
      <c r="X45" s="10">
        <v>70.73</v>
      </c>
      <c r="Y45" s="10">
        <v>71.849999999999994</v>
      </c>
      <c r="Z45" s="10">
        <v>70.55</v>
      </c>
      <c r="AA45" s="10">
        <v>71.75</v>
      </c>
      <c r="AB45" s="94">
        <v>3272100</v>
      </c>
      <c r="AC45" s="10">
        <v>71.75</v>
      </c>
      <c r="AD45" s="2">
        <f t="shared" si="0"/>
        <v>1.2999999999999972</v>
      </c>
      <c r="AE45" s="137">
        <f t="shared" si="1"/>
        <v>1.830826000567698E-2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71.977500000000006</v>
      </c>
      <c r="Q46" s="2"/>
      <c r="T46" s="92" t="s">
        <v>101</v>
      </c>
      <c r="U46" s="129" t="s">
        <v>129</v>
      </c>
      <c r="W46" s="132">
        <v>42758</v>
      </c>
      <c r="X46" s="10">
        <v>70.87</v>
      </c>
      <c r="Y46" s="10">
        <v>71</v>
      </c>
      <c r="Z46" s="10">
        <v>70.03</v>
      </c>
      <c r="AA46" s="10">
        <v>70.459999999999994</v>
      </c>
      <c r="AB46" s="94">
        <v>2077600</v>
      </c>
      <c r="AC46" s="10">
        <v>70.459999999999994</v>
      </c>
      <c r="AD46" s="2">
        <f t="shared" si="0"/>
        <v>0.96999999999999886</v>
      </c>
      <c r="AE46" s="137">
        <f t="shared" si="1"/>
        <v>-7.6056338028169801E-3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71.292000000000002</v>
      </c>
      <c r="Q47" s="2"/>
      <c r="T47" s="92" t="s">
        <v>102</v>
      </c>
      <c r="U47" s="129">
        <v>79.040000000000006</v>
      </c>
      <c r="W47" s="132">
        <v>42755</v>
      </c>
      <c r="X47" s="10">
        <v>71.069999999999993</v>
      </c>
      <c r="Y47" s="10">
        <v>71.459999999999994</v>
      </c>
      <c r="Z47" s="10">
        <v>69.87</v>
      </c>
      <c r="AA47" s="10">
        <v>71</v>
      </c>
      <c r="AB47" s="94">
        <v>3978000</v>
      </c>
      <c r="AC47" s="10">
        <v>71</v>
      </c>
      <c r="AD47" s="2">
        <f t="shared" si="0"/>
        <v>1.5899999999999892</v>
      </c>
      <c r="AE47" s="137">
        <f t="shared" si="1"/>
        <v>-1.4082523588232476E-4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70.606499999999997</v>
      </c>
      <c r="Q48" s="2"/>
      <c r="T48" s="92" t="s">
        <v>103</v>
      </c>
      <c r="U48" s="129">
        <v>0.71672999999999998</v>
      </c>
      <c r="W48" s="132">
        <v>42754</v>
      </c>
      <c r="X48" s="10">
        <v>72.239999999999995</v>
      </c>
      <c r="Y48" s="10">
        <v>72.430000000000007</v>
      </c>
      <c r="Z48" s="10">
        <v>70.94</v>
      </c>
      <c r="AA48" s="10">
        <v>71.010000000000005</v>
      </c>
      <c r="AB48" s="94">
        <v>2698700</v>
      </c>
      <c r="AC48" s="10">
        <v>71.010000000000005</v>
      </c>
      <c r="AD48" s="2">
        <f t="shared" si="0"/>
        <v>1.4900000000000091</v>
      </c>
      <c r="AE48" s="137">
        <f t="shared" si="1"/>
        <v>-1.974047487575914E-2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69.920999999999992</v>
      </c>
      <c r="Q49" s="2"/>
      <c r="T49" s="92" t="s">
        <v>122</v>
      </c>
      <c r="U49" s="129" t="s">
        <v>575</v>
      </c>
      <c r="W49" s="132">
        <v>42753</v>
      </c>
      <c r="X49" s="10">
        <v>73.849999999999994</v>
      </c>
      <c r="Y49" s="10">
        <v>74.14</v>
      </c>
      <c r="Z49" s="10">
        <v>72.17</v>
      </c>
      <c r="AA49" s="10">
        <v>72.44</v>
      </c>
      <c r="AB49" s="94">
        <v>2457300</v>
      </c>
      <c r="AC49" s="10">
        <v>72.44</v>
      </c>
      <c r="AD49" s="2">
        <f t="shared" si="0"/>
        <v>1.9699999999999989</v>
      </c>
      <c r="AE49" s="137">
        <f t="shared" si="1"/>
        <v>-2.542714919951572E-2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69.235500000000002</v>
      </c>
      <c r="Q50" s="2"/>
      <c r="T50" s="92"/>
      <c r="U50" s="129"/>
      <c r="W50" s="132">
        <v>42752</v>
      </c>
      <c r="X50" s="10">
        <v>73.349999999999994</v>
      </c>
      <c r="Y50" s="10">
        <v>75.62</v>
      </c>
      <c r="Z50" s="10">
        <v>73.069999999999993</v>
      </c>
      <c r="AA50" s="10">
        <v>74.33</v>
      </c>
      <c r="AB50" s="94">
        <v>2652800</v>
      </c>
      <c r="AC50" s="10">
        <v>74.33</v>
      </c>
      <c r="AD50" s="2">
        <f t="shared" si="0"/>
        <v>2.5500000000000114</v>
      </c>
      <c r="AE50" s="137">
        <f t="shared" si="1"/>
        <v>1.696538514160606E-2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68.55</v>
      </c>
      <c r="Q51" s="2"/>
      <c r="T51" s="92" t="s">
        <v>105</v>
      </c>
      <c r="U51" s="129" t="s">
        <v>631</v>
      </c>
      <c r="W51" s="132">
        <v>42748</v>
      </c>
      <c r="X51" s="10">
        <v>72.959999999999994</v>
      </c>
      <c r="Y51" s="10">
        <v>73.61</v>
      </c>
      <c r="Z51" s="10">
        <v>72.33</v>
      </c>
      <c r="AA51" s="10">
        <v>73.09</v>
      </c>
      <c r="AB51" s="94">
        <v>2046200</v>
      </c>
      <c r="AC51" s="10">
        <v>73.09</v>
      </c>
      <c r="AD51" s="2">
        <f t="shared" si="0"/>
        <v>1.2800000000000011</v>
      </c>
      <c r="AE51" s="137">
        <f t="shared" si="1"/>
        <v>-6.7944014132355068E-3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67.864499999999992</v>
      </c>
      <c r="Q52" s="2"/>
      <c r="T52" s="92" t="s">
        <v>106</v>
      </c>
      <c r="U52" s="129" t="s">
        <v>323</v>
      </c>
      <c r="W52" s="132">
        <v>42747</v>
      </c>
      <c r="X52" s="10">
        <v>73.349999999999994</v>
      </c>
      <c r="Y52" s="10">
        <v>74.069999999999993</v>
      </c>
      <c r="Z52" s="10">
        <v>73.27</v>
      </c>
      <c r="AA52" s="10">
        <v>73.59</v>
      </c>
      <c r="AB52" s="94">
        <v>2076300</v>
      </c>
      <c r="AC52" s="10">
        <v>73.59</v>
      </c>
      <c r="AD52" s="2">
        <f t="shared" si="0"/>
        <v>0.79999999999999716</v>
      </c>
      <c r="AE52" s="137">
        <f t="shared" si="1"/>
        <v>2.3154453827294308E-3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67.179000000000002</v>
      </c>
      <c r="Q53" s="2"/>
      <c r="T53" s="92" t="s">
        <v>107</v>
      </c>
      <c r="U53" s="130">
        <v>2354522</v>
      </c>
      <c r="W53" s="132">
        <v>42746</v>
      </c>
      <c r="X53" s="10">
        <v>74.48</v>
      </c>
      <c r="Y53" s="10">
        <v>74.67</v>
      </c>
      <c r="Z53" s="10">
        <v>73.3</v>
      </c>
      <c r="AA53" s="10">
        <v>73.42</v>
      </c>
      <c r="AB53" s="94">
        <v>3723900</v>
      </c>
      <c r="AC53" s="10">
        <v>73.42</v>
      </c>
      <c r="AD53" s="2">
        <f t="shared" si="0"/>
        <v>1.3700000000000045</v>
      </c>
      <c r="AE53" s="137">
        <f t="shared" si="1"/>
        <v>-1.1178451178451176E-2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66.493499999999997</v>
      </c>
      <c r="T54" s="92" t="s">
        <v>110</v>
      </c>
      <c r="U54" s="130">
        <v>2940440</v>
      </c>
      <c r="W54" s="132">
        <v>42745</v>
      </c>
      <c r="X54" s="10">
        <v>73.739999999999995</v>
      </c>
      <c r="Y54" s="10">
        <v>74.84</v>
      </c>
      <c r="Z54" s="10">
        <v>73.459999999999994</v>
      </c>
      <c r="AA54" s="10">
        <v>74.25</v>
      </c>
      <c r="AB54" s="94">
        <v>2020900</v>
      </c>
      <c r="AC54" s="10">
        <v>74.25</v>
      </c>
      <c r="AD54" s="2">
        <f t="shared" si="0"/>
        <v>1.3800000000000097</v>
      </c>
      <c r="AE54" s="137">
        <f t="shared" si="1"/>
        <v>7.052760070527464E-3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65.807999999999993</v>
      </c>
      <c r="T55" s="92" t="s">
        <v>108</v>
      </c>
      <c r="U55" s="129" t="s">
        <v>632</v>
      </c>
      <c r="W55" s="132">
        <v>42744</v>
      </c>
      <c r="X55" s="10">
        <v>73.17</v>
      </c>
      <c r="Y55" s="10">
        <v>73.989999999999995</v>
      </c>
      <c r="Z55" s="10">
        <v>72.819999999999993</v>
      </c>
      <c r="AA55" s="10">
        <v>73.73</v>
      </c>
      <c r="AB55" s="94">
        <v>2465700</v>
      </c>
      <c r="AC55" s="10">
        <v>73.73</v>
      </c>
      <c r="AD55" s="2">
        <f t="shared" si="0"/>
        <v>1.1700000000000017</v>
      </c>
      <c r="AE55" s="137">
        <f t="shared" si="1"/>
        <v>5.1806407634629181E-3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65.122499999999988</v>
      </c>
      <c r="T56" s="92" t="s">
        <v>111</v>
      </c>
      <c r="U56" s="129">
        <v>15.47</v>
      </c>
      <c r="W56" s="132">
        <v>42741</v>
      </c>
      <c r="X56" s="10">
        <v>74.42</v>
      </c>
      <c r="Y56" s="10">
        <v>74.42</v>
      </c>
      <c r="Z56" s="10">
        <v>73.290000000000006</v>
      </c>
      <c r="AA56" s="10">
        <v>73.349999999999994</v>
      </c>
      <c r="AB56" s="94">
        <v>2353300</v>
      </c>
      <c r="AC56" s="10">
        <v>73.349999999999994</v>
      </c>
      <c r="AD56" s="2">
        <f t="shared" si="0"/>
        <v>1.1299999999999955</v>
      </c>
      <c r="AE56" s="137">
        <f t="shared" si="1"/>
        <v>-1.5700483091787509E-2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64.436999999999998</v>
      </c>
      <c r="T57" s="92" t="s">
        <v>112</v>
      </c>
      <c r="U57" s="129">
        <v>4.43</v>
      </c>
      <c r="W57" s="132">
        <v>42740</v>
      </c>
      <c r="X57" s="10">
        <v>74.91</v>
      </c>
      <c r="Y57" s="10">
        <v>75.180000000000007</v>
      </c>
      <c r="Z57" s="10">
        <v>73.77</v>
      </c>
      <c r="AA57" s="10">
        <v>74.52</v>
      </c>
      <c r="AB57" s="94">
        <v>2828700</v>
      </c>
      <c r="AC57" s="10">
        <v>74.52</v>
      </c>
      <c r="AD57" s="2">
        <f t="shared" si="0"/>
        <v>1.4100000000000108</v>
      </c>
      <c r="AE57" s="137">
        <f t="shared" si="1"/>
        <v>-1.9989479221462547E-2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63.7515</v>
      </c>
      <c r="T58" s="92" t="s">
        <v>109</v>
      </c>
      <c r="U58" s="129" t="s">
        <v>633</v>
      </c>
      <c r="W58" s="132">
        <v>42739</v>
      </c>
      <c r="X58" s="10">
        <v>74.64</v>
      </c>
      <c r="Y58" s="10">
        <v>76.290000000000006</v>
      </c>
      <c r="Z58" s="10">
        <v>74.56</v>
      </c>
      <c r="AA58" s="10">
        <v>76.040000000000006</v>
      </c>
      <c r="AB58" s="94">
        <v>3018900</v>
      </c>
      <c r="AC58" s="10">
        <v>76.040000000000006</v>
      </c>
      <c r="AD58" s="2">
        <f t="shared" si="0"/>
        <v>1.730000000000004</v>
      </c>
      <c r="AE58" s="137">
        <f t="shared" si="1"/>
        <v>2.4935975198814075E-2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63.066000000000003</v>
      </c>
      <c r="W59" s="132">
        <v>42738</v>
      </c>
      <c r="X59" s="10">
        <v>74.34</v>
      </c>
      <c r="Y59" s="10">
        <v>74.42</v>
      </c>
      <c r="Z59" s="10">
        <v>73.209999999999994</v>
      </c>
      <c r="AA59" s="10">
        <v>74.19</v>
      </c>
      <c r="AB59" s="94">
        <v>1998000</v>
      </c>
      <c r="AC59" s="10">
        <v>74.19</v>
      </c>
      <c r="AD59" s="2">
        <f t="shared" si="0"/>
        <v>1.210000000000008</v>
      </c>
      <c r="AE59" s="137">
        <f t="shared" si="1"/>
        <v>1.620089104900746E-3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62.380499999999998</v>
      </c>
      <c r="W60" s="132">
        <v>42734</v>
      </c>
      <c r="X60" s="10">
        <v>74.099999999999994</v>
      </c>
      <c r="Y60" s="10">
        <v>74.44</v>
      </c>
      <c r="Z60" s="10">
        <v>73.67</v>
      </c>
      <c r="AA60" s="10">
        <v>74.069999999999993</v>
      </c>
      <c r="AB60" s="94">
        <v>1570200</v>
      </c>
      <c r="AC60" s="10">
        <v>74.069999999999993</v>
      </c>
      <c r="AD60" s="2">
        <f t="shared" si="0"/>
        <v>0.76999999999999602</v>
      </c>
      <c r="AE60" s="137">
        <f t="shared" si="1"/>
        <v>-8.0938891137194435E-4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61.695</v>
      </c>
      <c r="W61" s="132">
        <v>42733</v>
      </c>
      <c r="X61" s="10">
        <v>73.900000000000006</v>
      </c>
      <c r="Y61" s="10">
        <v>74.430000000000007</v>
      </c>
      <c r="Z61" s="10">
        <v>73.84</v>
      </c>
      <c r="AA61" s="10">
        <v>74.13</v>
      </c>
      <c r="AB61" s="94">
        <v>1135100</v>
      </c>
      <c r="AC61" s="10">
        <v>74.13</v>
      </c>
      <c r="AD61" s="2">
        <f t="shared" si="0"/>
        <v>0.59000000000000341</v>
      </c>
      <c r="AE61" s="137">
        <f t="shared" si="1"/>
        <v>1.4860848419346873E-3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42732</v>
      </c>
      <c r="X62" s="10">
        <v>74.81</v>
      </c>
      <c r="Y62" s="10">
        <v>75</v>
      </c>
      <c r="Z62" s="10">
        <v>73.75</v>
      </c>
      <c r="AA62" s="10">
        <v>74.02</v>
      </c>
      <c r="AB62" s="94">
        <v>1311900</v>
      </c>
      <c r="AC62" s="10">
        <v>74.02</v>
      </c>
      <c r="AD62" s="2">
        <f t="shared" si="0"/>
        <v>1.25</v>
      </c>
      <c r="AE62" s="137">
        <f t="shared" si="1"/>
        <v>-6.8428820609151009E-3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42731</v>
      </c>
      <c r="X63" s="10">
        <v>74.47</v>
      </c>
      <c r="Y63" s="10">
        <v>75.099999999999994</v>
      </c>
      <c r="Z63" s="10">
        <v>74.16</v>
      </c>
      <c r="AA63" s="10">
        <v>74.53</v>
      </c>
      <c r="AB63" s="94">
        <v>1491700</v>
      </c>
      <c r="AC63" s="10">
        <v>74.53</v>
      </c>
      <c r="AD63" s="2">
        <f t="shared" si="0"/>
        <v>0.93999999999999773</v>
      </c>
      <c r="AE63" s="137">
        <f t="shared" si="1"/>
        <v>5.2603183166981538E-3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42727</v>
      </c>
      <c r="X64" s="10">
        <v>74.52</v>
      </c>
      <c r="Y64" s="10">
        <v>75.209999999999994</v>
      </c>
      <c r="Z64" s="10">
        <v>73.98</v>
      </c>
      <c r="AA64" s="10">
        <v>74.14</v>
      </c>
      <c r="AB64" s="94">
        <v>1261000</v>
      </c>
      <c r="AC64" s="10">
        <v>74.14</v>
      </c>
      <c r="AD64" s="2">
        <f t="shared" si="0"/>
        <v>1.2299999999999898</v>
      </c>
      <c r="AE64" s="137">
        <f t="shared" si="1"/>
        <v>-2.9585798816568198E-3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42726</v>
      </c>
      <c r="X65" s="10">
        <v>77</v>
      </c>
      <c r="Y65" s="10">
        <v>77.16</v>
      </c>
      <c r="Z65" s="10">
        <v>74.16</v>
      </c>
      <c r="AA65" s="10">
        <v>74.36</v>
      </c>
      <c r="AB65" s="94">
        <v>3475200</v>
      </c>
      <c r="AC65" s="10">
        <v>74.36</v>
      </c>
      <c r="AD65" s="2">
        <f t="shared" si="0"/>
        <v>3</v>
      </c>
      <c r="AE65" s="137">
        <f t="shared" si="1"/>
        <v>-3.9648714968358645E-2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42725</v>
      </c>
      <c r="X66" s="10">
        <v>77</v>
      </c>
      <c r="Y66" s="10">
        <v>78.06</v>
      </c>
      <c r="Z66" s="10">
        <v>76.53</v>
      </c>
      <c r="AA66" s="10">
        <v>77.430000000000007</v>
      </c>
      <c r="AB66" s="94">
        <v>1977700</v>
      </c>
      <c r="AC66" s="10">
        <v>77.430000000000007</v>
      </c>
      <c r="AD66" s="2">
        <f t="shared" si="0"/>
        <v>1.5300000000000011</v>
      </c>
      <c r="AE66" s="137">
        <f t="shared" si="1"/>
        <v>2.0706613174583666E-3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42724</v>
      </c>
      <c r="X67" s="10">
        <v>76.09</v>
      </c>
      <c r="Y67" s="10">
        <v>77.66</v>
      </c>
      <c r="Z67" s="10">
        <v>76.09</v>
      </c>
      <c r="AA67" s="10">
        <v>77.27</v>
      </c>
      <c r="AB67" s="94">
        <v>3486100</v>
      </c>
      <c r="AC67" s="10">
        <v>77.27</v>
      </c>
      <c r="AD67" s="2">
        <f>Y67-Z67</f>
        <v>1.5699999999999932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 t="e">
        <f>SumByColor($A$19,C68:C83)</f>
        <v>#VALUE!</v>
      </c>
      <c r="D85" s="549"/>
      <c r="E85" s="549"/>
      <c r="F85" s="550" t="e">
        <f>SumByColor($A$19,F68:F83)</f>
        <v>#VALUE!</v>
      </c>
      <c r="G85" s="549"/>
      <c r="H85" s="549" t="e">
        <f>SumByColor($A$19,H68:H83)</f>
        <v>#VALUE!</v>
      </c>
      <c r="I85" s="549"/>
      <c r="J85" s="549"/>
      <c r="K85" s="550" t="e">
        <f>SumByColor($A$19,K69:K83)</f>
        <v>#VALUE!</v>
      </c>
      <c r="L85" s="549"/>
      <c r="M85" s="550" t="e">
        <f>SumByColor($A$19,M68:M83)</f>
        <v>#VALUE!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3" priority="17">
      <formula>F47&gt;0</formula>
    </cfRule>
    <cfRule type="expression" dxfId="1112" priority="18">
      <formula>F47&lt;0</formula>
    </cfRule>
  </conditionalFormatting>
  <conditionalFormatting sqref="Q7">
    <cfRule type="expression" dxfId="1111" priority="15">
      <formula>Q7&gt;0</formula>
    </cfRule>
    <cfRule type="expression" dxfId="1110" priority="16">
      <formula>Q7&lt;0</formula>
    </cfRule>
  </conditionalFormatting>
  <conditionalFormatting sqref="Q8">
    <cfRule type="expression" dxfId="1109" priority="13">
      <formula>Q8&gt;0</formula>
    </cfRule>
    <cfRule type="expression" dxfId="1108" priority="14">
      <formula>Q8&lt;0</formula>
    </cfRule>
  </conditionalFormatting>
  <conditionalFormatting sqref="F25:F46">
    <cfRule type="expression" dxfId="1107" priority="11">
      <formula>F25&gt;0</formula>
    </cfRule>
    <cfRule type="expression" dxfId="1106" priority="12">
      <formula>F25&lt;0</formula>
    </cfRule>
  </conditionalFormatting>
  <conditionalFormatting sqref="H25:H46">
    <cfRule type="expression" dxfId="1105" priority="9">
      <formula>H25&gt;0</formula>
    </cfRule>
    <cfRule type="expression" dxfId="1104" priority="10">
      <formula>H25&lt;0</formula>
    </cfRule>
  </conditionalFormatting>
  <conditionalFormatting sqref="F89:F110">
    <cfRule type="expression" dxfId="1103" priority="7">
      <formula>F89&gt;0</formula>
    </cfRule>
    <cfRule type="expression" dxfId="1102" priority="8">
      <formula>F89&lt;0</formula>
    </cfRule>
  </conditionalFormatting>
  <conditionalFormatting sqref="H89:H110">
    <cfRule type="expression" dxfId="1101" priority="5">
      <formula>H89&gt;0</formula>
    </cfRule>
    <cfRule type="expression" dxfId="1100" priority="6">
      <formula>H89&lt;0</formula>
    </cfRule>
  </conditionalFormatting>
  <conditionalFormatting sqref="Q10">
    <cfRule type="expression" dxfId="1099" priority="3">
      <formula>Q10&gt;0</formula>
    </cfRule>
    <cfRule type="expression" dxfId="1098" priority="4">
      <formula>Q10&lt;0</formula>
    </cfRule>
  </conditionalFormatting>
  <conditionalFormatting sqref="J25:J38">
    <cfRule type="expression" dxfId="1097" priority="1">
      <formula>J25&gt;0</formula>
    </cfRule>
    <cfRule type="expression" dxfId="109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42821</v>
      </c>
      <c r="X2" s="362">
        <v>29.99</v>
      </c>
      <c r="Y2" s="40">
        <v>30.37</v>
      </c>
      <c r="Z2" s="40">
        <v>29.99</v>
      </c>
      <c r="AA2" s="362">
        <v>30.25</v>
      </c>
      <c r="AB2" s="94">
        <v>320000</v>
      </c>
      <c r="AC2" s="242">
        <v>30.25</v>
      </c>
      <c r="AD2" s="2">
        <f>Y2-Z2</f>
        <v>0.38000000000000256</v>
      </c>
      <c r="AE2" s="137">
        <f>AC2/AC3-1</f>
        <v>4.983388704318914E-3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31.85</v>
      </c>
      <c r="T3" s="120"/>
      <c r="W3" s="93">
        <v>42818</v>
      </c>
      <c r="X3" s="362">
        <v>29.9</v>
      </c>
      <c r="Y3" s="40">
        <v>30.3</v>
      </c>
      <c r="Z3" s="40">
        <v>29.8</v>
      </c>
      <c r="AA3" s="362">
        <v>30.1</v>
      </c>
      <c r="AB3" s="94">
        <v>528400</v>
      </c>
      <c r="AC3" s="242">
        <v>30.1</v>
      </c>
      <c r="AD3" s="2">
        <f>Y3-Z3</f>
        <v>0.5</v>
      </c>
      <c r="AE3" s="137">
        <f>AC3/AC4-1</f>
        <v>8.3752093802345051E-3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31.85</v>
      </c>
      <c r="R4" s="499">
        <v>5.2900000000000003E-2</v>
      </c>
      <c r="T4" s="120"/>
      <c r="W4" s="93">
        <v>42817</v>
      </c>
      <c r="X4" s="362">
        <v>30.09</v>
      </c>
      <c r="Y4" s="40">
        <v>30.2</v>
      </c>
      <c r="Z4" s="40">
        <v>29.79</v>
      </c>
      <c r="AA4" s="362">
        <v>29.85</v>
      </c>
      <c r="AB4" s="94">
        <v>276500</v>
      </c>
      <c r="AC4" s="242">
        <v>29.85</v>
      </c>
      <c r="AD4" s="2">
        <f t="shared" ref="AD4:AD67" si="0">Y4-Z4</f>
        <v>0.41000000000000014</v>
      </c>
      <c r="AE4" s="137">
        <f t="shared" ref="AE4:AE67" si="1">AC4/AC5-1</f>
        <v>-8.3056478405315604E-3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42816</v>
      </c>
      <c r="X5" s="362">
        <v>30.32</v>
      </c>
      <c r="Y5" s="40">
        <v>30.42</v>
      </c>
      <c r="Z5" s="40">
        <v>29.93</v>
      </c>
      <c r="AA5" s="362">
        <v>30.1</v>
      </c>
      <c r="AB5" s="94">
        <v>235400</v>
      </c>
      <c r="AC5" s="242">
        <v>30.1</v>
      </c>
      <c r="AD5" s="2">
        <f t="shared" si="0"/>
        <v>0.49000000000000199</v>
      </c>
      <c r="AE5" s="137">
        <f t="shared" si="1"/>
        <v>-8.2372322899505468E-3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42815</v>
      </c>
      <c r="X6" s="362">
        <v>30.91</v>
      </c>
      <c r="Y6" s="40">
        <v>31.31</v>
      </c>
      <c r="Z6" s="40">
        <v>30.28</v>
      </c>
      <c r="AA6" s="362">
        <v>30.35</v>
      </c>
      <c r="AB6" s="94">
        <v>607200</v>
      </c>
      <c r="AC6" s="242">
        <v>30.35</v>
      </c>
      <c r="AD6" s="2">
        <f t="shared" si="0"/>
        <v>1.0299999999999976</v>
      </c>
      <c r="AE6" s="137">
        <f t="shared" si="1"/>
        <v>-1.3970110461338558E-2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42814</v>
      </c>
      <c r="X7" s="362">
        <v>31.09</v>
      </c>
      <c r="Y7" s="40">
        <v>31.38</v>
      </c>
      <c r="Z7" s="40">
        <v>30.62</v>
      </c>
      <c r="AA7" s="362">
        <v>30.78</v>
      </c>
      <c r="AB7" s="94">
        <v>1149200</v>
      </c>
      <c r="AC7" s="242">
        <v>30.78</v>
      </c>
      <c r="AD7" s="2">
        <f t="shared" si="0"/>
        <v>0.75999999999999801</v>
      </c>
      <c r="AE7" s="137">
        <f t="shared" si="1"/>
        <v>-1.028938906752408E-2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42811</v>
      </c>
      <c r="X8" s="362">
        <v>31.19</v>
      </c>
      <c r="Y8" s="40">
        <v>31.23</v>
      </c>
      <c r="Z8" s="40">
        <v>30.79</v>
      </c>
      <c r="AA8" s="362">
        <v>31.1</v>
      </c>
      <c r="AB8" s="94">
        <v>314400</v>
      </c>
      <c r="AC8" s="242">
        <v>31.1</v>
      </c>
      <c r="AD8" s="2">
        <f t="shared" si="0"/>
        <v>0.44000000000000128</v>
      </c>
      <c r="AE8" s="137">
        <f t="shared" si="1"/>
        <v>-2.8855402372555128E-3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42810</v>
      </c>
      <c r="X9" s="362">
        <v>31.31</v>
      </c>
      <c r="Y9" s="40">
        <v>31.51</v>
      </c>
      <c r="Z9" s="40">
        <v>31.02</v>
      </c>
      <c r="AA9" s="362">
        <v>31.19</v>
      </c>
      <c r="AB9" s="94">
        <v>345600</v>
      </c>
      <c r="AC9" s="242">
        <v>31.19</v>
      </c>
      <c r="AD9" s="2">
        <f t="shared" si="0"/>
        <v>0.49000000000000199</v>
      </c>
      <c r="AE9" s="137">
        <f t="shared" si="1"/>
        <v>-3.5143769968051242E-3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42809</v>
      </c>
      <c r="X10" s="362">
        <v>30.8</v>
      </c>
      <c r="Y10" s="40">
        <v>31.58</v>
      </c>
      <c r="Z10" s="40">
        <v>30.8</v>
      </c>
      <c r="AA10" s="362">
        <v>31.3</v>
      </c>
      <c r="AB10" s="94">
        <v>598800</v>
      </c>
      <c r="AC10" s="242">
        <v>31.3</v>
      </c>
      <c r="AD10" s="2">
        <f t="shared" si="0"/>
        <v>0.77999999999999758</v>
      </c>
      <c r="AE10" s="137">
        <f t="shared" si="1"/>
        <v>1.065547303842429E-2</v>
      </c>
    </row>
    <row r="11" spans="1:40" x14ac:dyDescent="0.25">
      <c r="O11" s="11" t="s">
        <v>178</v>
      </c>
      <c r="Q11" s="137">
        <v>0</v>
      </c>
      <c r="W11" s="93">
        <v>42808</v>
      </c>
      <c r="X11" s="362">
        <v>31</v>
      </c>
      <c r="Y11" s="40">
        <v>31.02</v>
      </c>
      <c r="Z11" s="40">
        <v>30.66</v>
      </c>
      <c r="AA11" s="362">
        <v>30.97</v>
      </c>
      <c r="AB11" s="94">
        <v>236500</v>
      </c>
      <c r="AC11" s="242">
        <v>30.97</v>
      </c>
      <c r="AD11" s="2">
        <f t="shared" si="0"/>
        <v>0.35999999999999943</v>
      </c>
      <c r="AE11" s="137">
        <f t="shared" si="1"/>
        <v>-2.8976175144881378E-3</v>
      </c>
      <c r="AK11" s="233"/>
      <c r="AN11" s="233"/>
    </row>
    <row r="12" spans="1:40" x14ac:dyDescent="0.25">
      <c r="W12" s="93">
        <v>42807</v>
      </c>
      <c r="X12" s="362">
        <v>30.56</v>
      </c>
      <c r="Y12" s="40">
        <v>31.14</v>
      </c>
      <c r="Z12" s="40">
        <v>30.56</v>
      </c>
      <c r="AA12" s="362">
        <v>31.06</v>
      </c>
      <c r="AB12" s="94">
        <v>348200</v>
      </c>
      <c r="AC12" s="242">
        <v>31.06</v>
      </c>
      <c r="AD12" s="2">
        <f t="shared" si="0"/>
        <v>0.58000000000000185</v>
      </c>
      <c r="AE12" s="137">
        <f t="shared" si="1"/>
        <v>6.8071312803887896E-3</v>
      </c>
    </row>
    <row r="13" spans="1:40" x14ac:dyDescent="0.25">
      <c r="W13" s="93">
        <v>42804</v>
      </c>
      <c r="X13" s="362">
        <v>30.96</v>
      </c>
      <c r="Y13" s="40">
        <v>30.98</v>
      </c>
      <c r="Z13" s="40">
        <v>30.6</v>
      </c>
      <c r="AA13" s="362">
        <v>30.85</v>
      </c>
      <c r="AB13" s="94">
        <v>256300</v>
      </c>
      <c r="AC13" s="242">
        <v>30.85</v>
      </c>
      <c r="AD13" s="2">
        <f t="shared" si="0"/>
        <v>0.37999999999999901</v>
      </c>
      <c r="AE13" s="137">
        <f t="shared" si="1"/>
        <v>1.9486846378695688E-3</v>
      </c>
      <c r="AK13" s="233"/>
      <c r="AN13" s="233"/>
    </row>
    <row r="14" spans="1:40" x14ac:dyDescent="0.25">
      <c r="T14" s="83"/>
      <c r="U14" s="11"/>
      <c r="W14" s="93">
        <v>42803</v>
      </c>
      <c r="X14" s="362">
        <v>30.79</v>
      </c>
      <c r="Y14" s="40">
        <v>30.9</v>
      </c>
      <c r="Z14" s="40">
        <v>30.61</v>
      </c>
      <c r="AA14" s="362">
        <v>30.79</v>
      </c>
      <c r="AB14" s="94">
        <v>235100</v>
      </c>
      <c r="AC14" s="242">
        <v>30.79</v>
      </c>
      <c r="AD14" s="2">
        <f t="shared" si="0"/>
        <v>0.28999999999999915</v>
      </c>
      <c r="AE14" s="137">
        <f t="shared" si="1"/>
        <v>-3.2467532467539417E-4</v>
      </c>
    </row>
    <row r="15" spans="1:40" x14ac:dyDescent="0.25">
      <c r="W15" s="93">
        <v>42802</v>
      </c>
      <c r="X15" s="362">
        <v>30.76</v>
      </c>
      <c r="Y15" s="40">
        <v>30.88</v>
      </c>
      <c r="Z15" s="40">
        <v>30.63</v>
      </c>
      <c r="AA15" s="362">
        <v>30.8</v>
      </c>
      <c r="AB15" s="94">
        <v>254700</v>
      </c>
      <c r="AC15" s="242">
        <v>30.8</v>
      </c>
      <c r="AD15" s="2">
        <f t="shared" si="0"/>
        <v>0.25</v>
      </c>
      <c r="AE15" s="137">
        <f t="shared" si="1"/>
        <v>2.277904328018332E-3</v>
      </c>
      <c r="AK15" s="233"/>
      <c r="AN15" s="233"/>
    </row>
    <row r="16" spans="1:40" x14ac:dyDescent="0.25">
      <c r="W16" s="93">
        <v>42801</v>
      </c>
      <c r="X16" s="362">
        <v>31.07</v>
      </c>
      <c r="Y16" s="40">
        <v>31.09</v>
      </c>
      <c r="Z16" s="40">
        <v>30.67</v>
      </c>
      <c r="AA16" s="362">
        <v>30.73</v>
      </c>
      <c r="AB16" s="94">
        <v>339800</v>
      </c>
      <c r="AC16" s="242">
        <v>30.73</v>
      </c>
      <c r="AD16" s="2">
        <f t="shared" si="0"/>
        <v>0.41999999999999815</v>
      </c>
      <c r="AE16" s="137">
        <f t="shared" si="1"/>
        <v>-1.1261261261261146E-2</v>
      </c>
    </row>
    <row r="17" spans="1:40" x14ac:dyDescent="0.25">
      <c r="W17" s="93">
        <v>42800</v>
      </c>
      <c r="X17" s="362">
        <v>31.01</v>
      </c>
      <c r="Y17" s="40">
        <v>31.24</v>
      </c>
      <c r="Z17" s="40">
        <v>30.93</v>
      </c>
      <c r="AA17" s="362">
        <v>31.08</v>
      </c>
      <c r="AB17" s="94">
        <v>348500</v>
      </c>
      <c r="AC17" s="242">
        <v>31.08</v>
      </c>
      <c r="AD17" s="2">
        <f t="shared" si="0"/>
        <v>0.30999999999999872</v>
      </c>
      <c r="AE17" s="137">
        <f t="shared" si="1"/>
        <v>-2.2471910112359383E-3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42797</v>
      </c>
      <c r="X18" s="362">
        <v>31.1</v>
      </c>
      <c r="Y18" s="40">
        <v>31.36</v>
      </c>
      <c r="Z18" s="40">
        <v>31.03</v>
      </c>
      <c r="AA18" s="362">
        <v>31.15</v>
      </c>
      <c r="AB18" s="94">
        <v>706300</v>
      </c>
      <c r="AC18" s="242">
        <v>31.15</v>
      </c>
      <c r="AD18" s="2">
        <f t="shared" si="0"/>
        <v>0.32999999999999829</v>
      </c>
      <c r="AE18" s="137">
        <f t="shared" si="1"/>
        <v>-7.9617834394904996E-3</v>
      </c>
    </row>
    <row r="19" spans="1:40" x14ac:dyDescent="0.25">
      <c r="W19" s="93">
        <v>42796</v>
      </c>
      <c r="X19" s="362">
        <v>31.54</v>
      </c>
      <c r="Y19" s="40">
        <v>31.54</v>
      </c>
      <c r="Z19" s="40">
        <v>31.24</v>
      </c>
      <c r="AA19" s="362">
        <v>31.4</v>
      </c>
      <c r="AB19" s="94">
        <v>283100</v>
      </c>
      <c r="AC19" s="242">
        <v>31.4</v>
      </c>
      <c r="AD19" s="2">
        <f t="shared" si="0"/>
        <v>0.30000000000000071</v>
      </c>
      <c r="AE19" s="137">
        <f t="shared" si="1"/>
        <v>-2.8580501746585663E-3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42795</v>
      </c>
      <c r="X20" s="362">
        <v>31.49</v>
      </c>
      <c r="Y20" s="40">
        <v>31.77</v>
      </c>
      <c r="Z20" s="40">
        <v>31.3</v>
      </c>
      <c r="AA20" s="362">
        <v>31.49</v>
      </c>
      <c r="AB20" s="94">
        <v>375800</v>
      </c>
      <c r="AC20" s="242">
        <v>31.49</v>
      </c>
      <c r="AD20" s="2">
        <f t="shared" si="0"/>
        <v>0.46999999999999886</v>
      </c>
      <c r="AE20" s="137">
        <f t="shared" si="1"/>
        <v>1.9090041361755627E-3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42794</v>
      </c>
      <c r="X21" s="362">
        <v>31.82</v>
      </c>
      <c r="Y21" s="40">
        <v>32.03</v>
      </c>
      <c r="Z21" s="40">
        <v>31.29</v>
      </c>
      <c r="AA21" s="362">
        <v>31.43</v>
      </c>
      <c r="AB21" s="94">
        <v>613700</v>
      </c>
      <c r="AC21" s="242">
        <v>31.43</v>
      </c>
      <c r="AD21" s="2">
        <f t="shared" si="0"/>
        <v>0.74000000000000199</v>
      </c>
      <c r="AE21" s="137">
        <f t="shared" si="1"/>
        <v>-1.9344773790951564E-2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42793</v>
      </c>
      <c r="X22" s="362">
        <v>31.32</v>
      </c>
      <c r="Y22" s="40">
        <v>32.07</v>
      </c>
      <c r="Z22" s="40">
        <v>31.18</v>
      </c>
      <c r="AA22" s="362">
        <v>32.049999999999997</v>
      </c>
      <c r="AB22" s="94">
        <v>922800</v>
      </c>
      <c r="AC22" s="242">
        <v>32.049999999999997</v>
      </c>
      <c r="AD22" s="2">
        <f t="shared" si="0"/>
        <v>0.89000000000000057</v>
      </c>
      <c r="AE22" s="137">
        <f t="shared" si="1"/>
        <v>2.2654754307594116E-2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42790</v>
      </c>
      <c r="X23" s="362">
        <v>31.28</v>
      </c>
      <c r="Y23" s="40">
        <v>31.45</v>
      </c>
      <c r="Z23" s="40">
        <v>31.25</v>
      </c>
      <c r="AA23" s="362">
        <v>31.34</v>
      </c>
      <c r="AB23" s="94">
        <v>561000</v>
      </c>
      <c r="AC23" s="242">
        <v>31.34</v>
      </c>
      <c r="AD23" s="2">
        <f t="shared" si="0"/>
        <v>0.19999999999999929</v>
      </c>
      <c r="AE23" s="137">
        <f t="shared" si="1"/>
        <v>-3.1806615776082126E-3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42789</v>
      </c>
      <c r="X24" s="362">
        <v>31.69</v>
      </c>
      <c r="Y24" s="40">
        <v>31.82</v>
      </c>
      <c r="Z24" s="40">
        <v>31.39</v>
      </c>
      <c r="AA24" s="362">
        <v>31.44</v>
      </c>
      <c r="AB24" s="94">
        <v>553200</v>
      </c>
      <c r="AC24" s="242">
        <v>31.44</v>
      </c>
      <c r="AD24" s="2">
        <f t="shared" si="0"/>
        <v>0.42999999999999972</v>
      </c>
      <c r="AE24" s="137">
        <f t="shared" si="1"/>
        <v>-9.1396155058304229E-3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42788</v>
      </c>
      <c r="X25" s="362">
        <v>31.5</v>
      </c>
      <c r="Y25" s="40">
        <v>31.98</v>
      </c>
      <c r="Z25" s="40">
        <v>31.5</v>
      </c>
      <c r="AA25" s="362">
        <v>31.73</v>
      </c>
      <c r="AB25" s="94">
        <v>467100</v>
      </c>
      <c r="AC25" s="242">
        <v>31.73</v>
      </c>
      <c r="AD25" s="2">
        <f t="shared" si="0"/>
        <v>0.48000000000000043</v>
      </c>
      <c r="AE25" s="137">
        <f t="shared" si="1"/>
        <v>3.79626700411273E-3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42787</v>
      </c>
      <c r="X26" s="362">
        <v>31.27</v>
      </c>
      <c r="Y26" s="40">
        <v>31.74</v>
      </c>
      <c r="Z26" s="40">
        <v>31.08</v>
      </c>
      <c r="AA26" s="362">
        <v>31.61</v>
      </c>
      <c r="AB26" s="94">
        <v>358700</v>
      </c>
      <c r="AC26" s="242">
        <v>31.61</v>
      </c>
      <c r="AD26" s="2">
        <f t="shared" si="0"/>
        <v>0.66000000000000014</v>
      </c>
      <c r="AE26" s="137">
        <f t="shared" si="1"/>
        <v>8.2934609250397973E-3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42783</v>
      </c>
      <c r="X27" s="362">
        <v>31.19</v>
      </c>
      <c r="Y27" s="40">
        <v>31.41</v>
      </c>
      <c r="Z27" s="40">
        <v>30.97</v>
      </c>
      <c r="AA27" s="362">
        <v>31.35</v>
      </c>
      <c r="AB27" s="94">
        <v>416000</v>
      </c>
      <c r="AC27" s="242">
        <v>31.35</v>
      </c>
      <c r="AD27" s="2">
        <f t="shared" si="0"/>
        <v>0.44000000000000128</v>
      </c>
      <c r="AE27" s="137">
        <f t="shared" si="1"/>
        <v>4.8076923076922906E-3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42782</v>
      </c>
      <c r="X28" s="362">
        <v>31.56</v>
      </c>
      <c r="Y28" s="40">
        <v>31.61</v>
      </c>
      <c r="Z28" s="40">
        <v>31.06</v>
      </c>
      <c r="AA28" s="362">
        <v>31.2</v>
      </c>
      <c r="AB28" s="94">
        <v>459800</v>
      </c>
      <c r="AC28" s="242">
        <v>31.2</v>
      </c>
      <c r="AD28" s="2">
        <f t="shared" si="0"/>
        <v>0.55000000000000071</v>
      </c>
      <c r="AE28" s="137">
        <f t="shared" si="1"/>
        <v>-7.6335877862595547E-3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42781</v>
      </c>
      <c r="X29" s="362">
        <v>31.84</v>
      </c>
      <c r="Y29" s="40">
        <v>31.92</v>
      </c>
      <c r="Z29" s="40">
        <v>31.42</v>
      </c>
      <c r="AA29" s="362">
        <v>31.44</v>
      </c>
      <c r="AB29" s="94">
        <v>501300</v>
      </c>
      <c r="AC29" s="242">
        <v>31.44</v>
      </c>
      <c r="AD29" s="2">
        <f t="shared" si="0"/>
        <v>0.5</v>
      </c>
      <c r="AE29" s="137">
        <f t="shared" si="1"/>
        <v>-1.5962441314553932E-2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42780</v>
      </c>
      <c r="X30" s="362">
        <v>31.56</v>
      </c>
      <c r="Y30" s="40">
        <v>31.98</v>
      </c>
      <c r="Z30" s="40">
        <v>31.56</v>
      </c>
      <c r="AA30" s="362">
        <v>31.95</v>
      </c>
      <c r="AB30" s="94">
        <v>367800</v>
      </c>
      <c r="AC30" s="242">
        <v>31.95</v>
      </c>
      <c r="AD30" s="2">
        <f t="shared" si="0"/>
        <v>0.42000000000000171</v>
      </c>
      <c r="AE30" s="137">
        <f t="shared" si="1"/>
        <v>1.2678288431061668E-2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42779</v>
      </c>
      <c r="X31" s="362">
        <v>31.4</v>
      </c>
      <c r="Y31" s="40">
        <v>31.59</v>
      </c>
      <c r="Z31" s="40">
        <v>31.2</v>
      </c>
      <c r="AA31" s="362">
        <v>31.55</v>
      </c>
      <c r="AB31" s="94">
        <v>608400</v>
      </c>
      <c r="AC31" s="242">
        <v>31.55</v>
      </c>
      <c r="AD31" s="2">
        <f t="shared" si="0"/>
        <v>0.39000000000000057</v>
      </c>
      <c r="AE31" s="137">
        <f t="shared" si="1"/>
        <v>7.022023619533968E-3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42776</v>
      </c>
      <c r="X32" s="362">
        <v>31.47</v>
      </c>
      <c r="Y32" s="40">
        <v>31.64</v>
      </c>
      <c r="Z32" s="40">
        <v>31.04</v>
      </c>
      <c r="AA32" s="362">
        <v>31.33</v>
      </c>
      <c r="AB32" s="94">
        <v>491100</v>
      </c>
      <c r="AC32" s="242">
        <v>31.33</v>
      </c>
      <c r="AD32" s="2">
        <f t="shared" si="0"/>
        <v>0.60000000000000142</v>
      </c>
      <c r="AE32" s="137">
        <f t="shared" si="1"/>
        <v>-4.4486812837623013E-3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42775</v>
      </c>
      <c r="X33" s="362">
        <v>31.14</v>
      </c>
      <c r="Y33" s="40">
        <v>31.56</v>
      </c>
      <c r="Z33" s="40">
        <v>31.02</v>
      </c>
      <c r="AA33" s="362">
        <v>31.47</v>
      </c>
      <c r="AB33" s="94">
        <v>597900</v>
      </c>
      <c r="AC33" s="242">
        <v>31.47</v>
      </c>
      <c r="AD33" s="2">
        <f t="shared" si="0"/>
        <v>0.53999999999999915</v>
      </c>
      <c r="AE33" s="137">
        <f t="shared" si="1"/>
        <v>1.2548262548262468E-2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42774</v>
      </c>
      <c r="X34" s="362">
        <v>30.82</v>
      </c>
      <c r="Y34" s="40">
        <v>31.19</v>
      </c>
      <c r="Z34" s="40">
        <v>30.72</v>
      </c>
      <c r="AA34" s="362">
        <v>31.08</v>
      </c>
      <c r="AB34" s="94">
        <v>950100</v>
      </c>
      <c r="AC34" s="242">
        <v>31.08</v>
      </c>
      <c r="AD34" s="2">
        <f t="shared" si="0"/>
        <v>0.47000000000000242</v>
      </c>
      <c r="AE34" s="137">
        <f t="shared" si="1"/>
        <v>1.073170731707318E-2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42773</v>
      </c>
      <c r="X35" s="362">
        <v>31.54</v>
      </c>
      <c r="Y35" s="40">
        <v>31.9</v>
      </c>
      <c r="Z35" s="40">
        <v>29.15</v>
      </c>
      <c r="AA35" s="362">
        <v>30.75</v>
      </c>
      <c r="AB35" s="94">
        <v>2003200</v>
      </c>
      <c r="AC35" s="242">
        <v>30.75</v>
      </c>
      <c r="AD35" s="2">
        <f t="shared" si="0"/>
        <v>2.75</v>
      </c>
      <c r="AE35" s="137">
        <f t="shared" si="1"/>
        <v>-4.4437538844002478E-2</v>
      </c>
    </row>
    <row r="36" spans="1:31" x14ac:dyDescent="0.25">
      <c r="W36" s="93">
        <v>42772</v>
      </c>
      <c r="X36" s="362">
        <v>31.72</v>
      </c>
      <c r="Y36" s="40">
        <v>32.26</v>
      </c>
      <c r="Z36" s="40">
        <v>31.58</v>
      </c>
      <c r="AA36" s="362">
        <v>32.18</v>
      </c>
      <c r="AB36" s="94">
        <v>704900</v>
      </c>
      <c r="AC36" s="242">
        <v>32.18</v>
      </c>
      <c r="AD36" s="2">
        <f t="shared" si="0"/>
        <v>0.67999999999999972</v>
      </c>
      <c r="AE36" s="137">
        <f t="shared" si="1"/>
        <v>1.0678391959799027E-2</v>
      </c>
    </row>
    <row r="37" spans="1:31" x14ac:dyDescent="0.25">
      <c r="L37" t="s">
        <v>212</v>
      </c>
      <c r="M37" s="2">
        <f>M55+K55-F55</f>
        <v>171.89999999999964</v>
      </c>
      <c r="W37" s="93">
        <v>42769</v>
      </c>
      <c r="X37" s="362">
        <v>31.43</v>
      </c>
      <c r="Y37" s="40">
        <v>32.03</v>
      </c>
      <c r="Z37" s="40">
        <v>31.37</v>
      </c>
      <c r="AA37" s="362">
        <v>31.84</v>
      </c>
      <c r="AB37" s="94">
        <v>503400</v>
      </c>
      <c r="AC37" s="242">
        <v>31.84</v>
      </c>
      <c r="AD37" s="2">
        <f t="shared" si="0"/>
        <v>0.66000000000000014</v>
      </c>
      <c r="AE37" s="137">
        <f t="shared" si="1"/>
        <v>1.1435832274459878E-2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42768</v>
      </c>
      <c r="X38" s="362">
        <v>31.7</v>
      </c>
      <c r="Y38" s="40">
        <v>31.83</v>
      </c>
      <c r="Z38" s="40">
        <v>31.37</v>
      </c>
      <c r="AA38" s="362">
        <v>31.48</v>
      </c>
      <c r="AB38" s="94">
        <v>417200</v>
      </c>
      <c r="AC38" s="242">
        <v>31.48</v>
      </c>
      <c r="AD38" s="2">
        <f t="shared" si="0"/>
        <v>0.4599999999999973</v>
      </c>
      <c r="AE38" s="137">
        <f t="shared" si="1"/>
        <v>-5.3712480252764427E-3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42767</v>
      </c>
      <c r="X39" s="362">
        <v>31.89</v>
      </c>
      <c r="Y39" s="40">
        <v>32.17</v>
      </c>
      <c r="Z39" s="40">
        <v>31.47</v>
      </c>
      <c r="AA39" s="362">
        <v>31.65</v>
      </c>
      <c r="AB39" s="94">
        <v>357500</v>
      </c>
      <c r="AC39" s="242">
        <v>31.65</v>
      </c>
      <c r="AD39" s="2">
        <f t="shared" si="0"/>
        <v>0.70000000000000284</v>
      </c>
      <c r="AE39" s="137">
        <f t="shared" si="1"/>
        <v>-6.5913370998117449E-3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35.035000000000004</v>
      </c>
      <c r="R40" s="34"/>
      <c r="T40" s="96" t="s">
        <v>98</v>
      </c>
      <c r="U40" s="128">
        <v>30.25</v>
      </c>
      <c r="W40" s="93">
        <v>42766</v>
      </c>
      <c r="X40" s="362">
        <v>31.04</v>
      </c>
      <c r="Y40" s="40">
        <v>31.87</v>
      </c>
      <c r="Z40" s="40">
        <v>30.97</v>
      </c>
      <c r="AA40" s="362">
        <v>31.86</v>
      </c>
      <c r="AB40" s="94">
        <v>623000</v>
      </c>
      <c r="AC40" s="242">
        <v>31.86</v>
      </c>
      <c r="AD40" s="2">
        <f t="shared" si="0"/>
        <v>0.90000000000000213</v>
      </c>
      <c r="AE40" s="137">
        <f t="shared" si="1"/>
        <v>2.774193548387105E-2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34.716500000000003</v>
      </c>
      <c r="R41" s="34"/>
      <c r="T41" s="86" t="s">
        <v>99</v>
      </c>
      <c r="U41" s="129">
        <v>31.14</v>
      </c>
      <c r="W41" s="93">
        <v>42765</v>
      </c>
      <c r="X41" s="362">
        <v>31.05</v>
      </c>
      <c r="Y41" s="40">
        <v>31.15</v>
      </c>
      <c r="Z41" s="40">
        <v>30.82</v>
      </c>
      <c r="AA41" s="362">
        <v>31</v>
      </c>
      <c r="AB41" s="94">
        <v>453200</v>
      </c>
      <c r="AC41" s="242">
        <v>31</v>
      </c>
      <c r="AD41" s="2">
        <f t="shared" si="0"/>
        <v>0.32999999999999829</v>
      </c>
      <c r="AE41" s="137">
        <f t="shared" si="1"/>
        <v>-7.0467648942984518E-3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34.398000000000003</v>
      </c>
      <c r="R42" s="34"/>
      <c r="T42" s="86" t="s">
        <v>100</v>
      </c>
      <c r="U42" s="129" t="s">
        <v>634</v>
      </c>
      <c r="W42" s="93">
        <v>42762</v>
      </c>
      <c r="X42" s="362">
        <v>31.63</v>
      </c>
      <c r="Y42" s="40">
        <v>31.63</v>
      </c>
      <c r="Z42" s="40">
        <v>31.03</v>
      </c>
      <c r="AA42" s="362">
        <v>31.22</v>
      </c>
      <c r="AB42" s="94">
        <v>809200</v>
      </c>
      <c r="AC42" s="242">
        <v>31.22</v>
      </c>
      <c r="AD42" s="2">
        <f t="shared" si="0"/>
        <v>0.59999999999999787</v>
      </c>
      <c r="AE42" s="137">
        <f t="shared" si="1"/>
        <v>-9.2034274833386887E-3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34.079500000000003</v>
      </c>
      <c r="R43" s="82"/>
      <c r="T43" s="86" t="s">
        <v>101</v>
      </c>
      <c r="U43" s="129" t="s">
        <v>635</v>
      </c>
      <c r="W43" s="93">
        <v>42761</v>
      </c>
      <c r="X43" s="362">
        <v>31.42</v>
      </c>
      <c r="Y43" s="40">
        <v>31.8</v>
      </c>
      <c r="Z43" s="40">
        <v>31.27</v>
      </c>
      <c r="AA43" s="362">
        <v>31.51</v>
      </c>
      <c r="AB43" s="94">
        <v>839400</v>
      </c>
      <c r="AC43" s="242">
        <v>31.51</v>
      </c>
      <c r="AD43" s="2">
        <f t="shared" si="0"/>
        <v>0.53000000000000114</v>
      </c>
      <c r="AE43" s="137">
        <f t="shared" si="1"/>
        <v>3.5031847133759619E-3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33.761000000000003</v>
      </c>
      <c r="R44" s="82"/>
      <c r="T44" s="86" t="s">
        <v>102</v>
      </c>
      <c r="U44" s="129">
        <v>37.270000000000003</v>
      </c>
      <c r="W44" s="93">
        <v>42760</v>
      </c>
      <c r="X44" s="362">
        <v>31.65</v>
      </c>
      <c r="Y44" s="40">
        <v>31.83</v>
      </c>
      <c r="Z44" s="40">
        <v>31.38</v>
      </c>
      <c r="AA44" s="362">
        <v>31.4</v>
      </c>
      <c r="AB44" s="94">
        <v>807700</v>
      </c>
      <c r="AC44" s="242">
        <v>31.4</v>
      </c>
      <c r="AD44" s="2">
        <f t="shared" si="0"/>
        <v>0.44999999999999929</v>
      </c>
      <c r="AE44" s="137">
        <f t="shared" si="1"/>
        <v>-8.5254183770130387E-3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33.442500000000003</v>
      </c>
      <c r="R45" s="82"/>
      <c r="T45" s="86" t="s">
        <v>103</v>
      </c>
      <c r="U45" s="129">
        <v>0.44903300000000002</v>
      </c>
      <c r="W45" s="93">
        <v>42759</v>
      </c>
      <c r="X45" s="362">
        <v>31.76</v>
      </c>
      <c r="Y45" s="40">
        <v>31.84</v>
      </c>
      <c r="Z45" s="40">
        <v>31.32</v>
      </c>
      <c r="AA45" s="362">
        <v>31.67</v>
      </c>
      <c r="AB45" s="94">
        <v>1254600</v>
      </c>
      <c r="AC45" s="242">
        <v>31.67</v>
      </c>
      <c r="AD45" s="2">
        <f t="shared" si="0"/>
        <v>0.51999999999999957</v>
      </c>
      <c r="AE45" s="137">
        <f t="shared" si="1"/>
        <v>-4.0880503144653524E-3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33.124000000000002</v>
      </c>
      <c r="R46" s="82"/>
      <c r="T46" s="86" t="s">
        <v>122</v>
      </c>
      <c r="U46" s="231" t="s">
        <v>458</v>
      </c>
      <c r="W46" s="93">
        <v>42758</v>
      </c>
      <c r="X46" s="362">
        <v>32.340000000000003</v>
      </c>
      <c r="Y46" s="40">
        <v>32.340000000000003</v>
      </c>
      <c r="Z46" s="40">
        <v>31.79</v>
      </c>
      <c r="AA46" s="362">
        <v>31.8</v>
      </c>
      <c r="AB46" s="94">
        <v>430400</v>
      </c>
      <c r="AC46" s="242">
        <v>31.8</v>
      </c>
      <c r="AD46" s="2">
        <f t="shared" si="0"/>
        <v>0.55000000000000426</v>
      </c>
      <c r="AE46" s="137">
        <f t="shared" si="1"/>
        <v>-1.8215498610682279E-2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32.805500000000002</v>
      </c>
      <c r="R47" s="82"/>
      <c r="T47" s="86"/>
      <c r="U47" s="129"/>
      <c r="W47" s="93">
        <v>42755</v>
      </c>
      <c r="X47" s="362">
        <v>32.5</v>
      </c>
      <c r="Y47" s="40">
        <v>32.56</v>
      </c>
      <c r="Z47" s="40">
        <v>32.29</v>
      </c>
      <c r="AA47" s="362">
        <v>32.39</v>
      </c>
      <c r="AB47" s="94">
        <v>214600</v>
      </c>
      <c r="AC47" s="242">
        <v>32.39</v>
      </c>
      <c r="AD47" s="2">
        <f t="shared" si="0"/>
        <v>0.27000000000000313</v>
      </c>
      <c r="AE47" s="137">
        <f t="shared" si="1"/>
        <v>1.2364760432765909E-3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32.487000000000002</v>
      </c>
      <c r="R48" s="82"/>
      <c r="T48" s="86" t="s">
        <v>105</v>
      </c>
      <c r="U48" s="129" t="s">
        <v>636</v>
      </c>
      <c r="W48" s="93">
        <v>42754</v>
      </c>
      <c r="X48" s="362">
        <v>32.69</v>
      </c>
      <c r="Y48" s="40">
        <v>32.79</v>
      </c>
      <c r="Z48" s="40">
        <v>32.33</v>
      </c>
      <c r="AA48" s="362">
        <v>32.35</v>
      </c>
      <c r="AB48" s="94">
        <v>347500</v>
      </c>
      <c r="AC48" s="242">
        <v>32.35</v>
      </c>
      <c r="AD48" s="2">
        <f t="shared" si="0"/>
        <v>0.46000000000000085</v>
      </c>
      <c r="AE48" s="137">
        <f t="shared" si="1"/>
        <v>-1.2816600549282908E-2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32.168500000000002</v>
      </c>
      <c r="R49" s="82"/>
      <c r="T49" s="86" t="s">
        <v>106</v>
      </c>
      <c r="U49" s="129" t="s">
        <v>350</v>
      </c>
      <c r="W49" s="93">
        <v>42753</v>
      </c>
      <c r="X49" s="362">
        <v>32.75</v>
      </c>
      <c r="Y49" s="40">
        <v>32.86</v>
      </c>
      <c r="Z49" s="40">
        <v>32.4</v>
      </c>
      <c r="AA49" s="362">
        <v>32.770000000000003</v>
      </c>
      <c r="AB49" s="94">
        <v>353000</v>
      </c>
      <c r="AC49" s="242">
        <v>32.770000000000003</v>
      </c>
      <c r="AD49" s="2">
        <f t="shared" si="0"/>
        <v>0.46000000000000085</v>
      </c>
      <c r="AE49" s="137">
        <f t="shared" si="1"/>
        <v>3.9828431372550543E-3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31.85</v>
      </c>
      <c r="R50" s="82"/>
      <c r="T50" s="86" t="s">
        <v>107</v>
      </c>
      <c r="U50" s="130">
        <v>888096</v>
      </c>
      <c r="W50" s="93">
        <v>42752</v>
      </c>
      <c r="X50" s="362">
        <v>32.46</v>
      </c>
      <c r="Y50" s="40">
        <v>32.67</v>
      </c>
      <c r="Z50" s="40">
        <v>32.159999999999997</v>
      </c>
      <c r="AA50" s="362">
        <v>32.64</v>
      </c>
      <c r="AB50" s="94">
        <v>283300</v>
      </c>
      <c r="AC50" s="242">
        <v>32.64</v>
      </c>
      <c r="AD50" s="2">
        <f t="shared" si="0"/>
        <v>0.51000000000000512</v>
      </c>
      <c r="AE50" s="137">
        <f t="shared" si="1"/>
        <v>3.6900369003689537E-3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31.531500000000001</v>
      </c>
      <c r="R51" s="82"/>
      <c r="T51" s="86" t="s">
        <v>110</v>
      </c>
      <c r="U51" s="130">
        <v>517167</v>
      </c>
      <c r="W51" s="93">
        <v>42748</v>
      </c>
      <c r="X51" s="362">
        <v>32.15</v>
      </c>
      <c r="Y51" s="40">
        <v>32.54</v>
      </c>
      <c r="Z51" s="40">
        <v>32.04</v>
      </c>
      <c r="AA51" s="362">
        <v>32.520000000000003</v>
      </c>
      <c r="AB51" s="94">
        <v>257000</v>
      </c>
      <c r="AC51" s="242">
        <v>32.520000000000003</v>
      </c>
      <c r="AD51" s="2">
        <f t="shared" si="0"/>
        <v>0.5</v>
      </c>
      <c r="AE51" s="137">
        <f t="shared" si="1"/>
        <v>1.2768607910308427E-2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31.213000000000001</v>
      </c>
      <c r="R52" s="82"/>
      <c r="T52" s="86" t="s">
        <v>108</v>
      </c>
      <c r="U52" s="129" t="s">
        <v>637</v>
      </c>
      <c r="W52" s="93">
        <v>42747</v>
      </c>
      <c r="X52" s="362">
        <v>31.7</v>
      </c>
      <c r="Y52" s="40">
        <v>32.15</v>
      </c>
      <c r="Z52" s="40">
        <v>31.61</v>
      </c>
      <c r="AA52" s="362">
        <v>32.11</v>
      </c>
      <c r="AB52" s="94">
        <v>244700</v>
      </c>
      <c r="AC52" s="242">
        <v>32.11</v>
      </c>
      <c r="AD52" s="2">
        <f t="shared" si="0"/>
        <v>0.53999999999999915</v>
      </c>
      <c r="AE52" s="137">
        <f t="shared" si="1"/>
        <v>8.1632653061223248E-3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30.894500000000001</v>
      </c>
      <c r="R53" s="82"/>
      <c r="T53" s="86" t="s">
        <v>111</v>
      </c>
      <c r="U53" s="129">
        <v>15.36</v>
      </c>
      <c r="W53" s="93">
        <v>42746</v>
      </c>
      <c r="X53" s="362">
        <v>32.090000000000003</v>
      </c>
      <c r="Y53" s="40">
        <v>32.24</v>
      </c>
      <c r="Z53" s="40">
        <v>31.69</v>
      </c>
      <c r="AA53" s="362">
        <v>31.85</v>
      </c>
      <c r="AB53" s="94">
        <v>292300</v>
      </c>
      <c r="AC53" s="242">
        <v>31.85</v>
      </c>
      <c r="AD53" s="2">
        <f t="shared" si="0"/>
        <v>0.55000000000000071</v>
      </c>
      <c r="AE53" s="137">
        <f t="shared" si="1"/>
        <v>-7.7881619937694158E-3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30.576000000000001</v>
      </c>
      <c r="R54" s="82"/>
      <c r="T54" s="86" t="s">
        <v>112</v>
      </c>
      <c r="U54" s="129">
        <v>2.0699999999999998</v>
      </c>
      <c r="W54" s="93">
        <v>42745</v>
      </c>
      <c r="X54" s="362">
        <v>31.82</v>
      </c>
      <c r="Y54" s="40">
        <v>32.340000000000003</v>
      </c>
      <c r="Z54" s="40">
        <v>31.66</v>
      </c>
      <c r="AA54" s="362">
        <v>32.1</v>
      </c>
      <c r="AB54" s="94">
        <v>581000</v>
      </c>
      <c r="AC54" s="242">
        <v>32.1</v>
      </c>
      <c r="AD54" s="2">
        <f t="shared" si="0"/>
        <v>0.68000000000000327</v>
      </c>
      <c r="AE54" s="137">
        <f t="shared" si="1"/>
        <v>9.7514941805600941E-3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30.2575</v>
      </c>
      <c r="R55" s="82"/>
      <c r="T55" s="86" t="s">
        <v>109</v>
      </c>
      <c r="U55" s="129" t="s">
        <v>123</v>
      </c>
      <c r="W55" s="93">
        <v>42744</v>
      </c>
      <c r="X55" s="362">
        <v>31.86</v>
      </c>
      <c r="Y55" s="40">
        <v>31.97</v>
      </c>
      <c r="Z55" s="40">
        <v>31.62</v>
      </c>
      <c r="AA55" s="362">
        <v>31.79</v>
      </c>
      <c r="AB55" s="94">
        <v>678600</v>
      </c>
      <c r="AC55" s="242">
        <v>31.79</v>
      </c>
      <c r="AD55" s="2">
        <f t="shared" si="0"/>
        <v>0.34999999999999787</v>
      </c>
      <c r="AE55" s="137">
        <f t="shared" si="1"/>
        <v>-6.2873310279787376E-4</v>
      </c>
    </row>
    <row r="56" spans="1:31" x14ac:dyDescent="0.25">
      <c r="O56" s="2"/>
      <c r="P56" s="82">
        <v>0.94</v>
      </c>
      <c r="Q56" s="82">
        <f t="shared" si="2"/>
        <v>29.939</v>
      </c>
      <c r="R56" s="82"/>
      <c r="W56" s="93">
        <v>42741</v>
      </c>
      <c r="X56" s="362">
        <v>31.12</v>
      </c>
      <c r="Y56" s="40">
        <v>31.82</v>
      </c>
      <c r="Z56" s="40">
        <v>31</v>
      </c>
      <c r="AA56" s="362">
        <v>31.81</v>
      </c>
      <c r="AB56" s="94">
        <v>376900</v>
      </c>
      <c r="AC56" s="242">
        <v>31.81</v>
      </c>
      <c r="AD56" s="2">
        <f t="shared" si="0"/>
        <v>0.82000000000000028</v>
      </c>
      <c r="AE56" s="137">
        <f t="shared" si="1"/>
        <v>2.2172236503855913E-2</v>
      </c>
    </row>
    <row r="57" spans="1:31" x14ac:dyDescent="0.25">
      <c r="O57" s="2"/>
      <c r="P57" s="82">
        <v>0.93</v>
      </c>
      <c r="Q57" s="82">
        <f t="shared" si="2"/>
        <v>29.620500000000003</v>
      </c>
      <c r="R57" s="82"/>
      <c r="W57" s="93">
        <v>42740</v>
      </c>
      <c r="X57" s="362">
        <v>31.12</v>
      </c>
      <c r="Y57" s="40">
        <v>31.55</v>
      </c>
      <c r="Z57" s="40">
        <v>31.03</v>
      </c>
      <c r="AA57" s="362">
        <v>31.12</v>
      </c>
      <c r="AB57" s="94">
        <v>871500</v>
      </c>
      <c r="AC57" s="242">
        <v>31.12</v>
      </c>
      <c r="AD57" s="2">
        <f t="shared" si="0"/>
        <v>0.51999999999999957</v>
      </c>
      <c r="AE57" s="137">
        <f t="shared" si="1"/>
        <v>3.2144005143042165E-4</v>
      </c>
    </row>
    <row r="58" spans="1:31" x14ac:dyDescent="0.25">
      <c r="O58" s="2"/>
      <c r="P58" s="82">
        <v>0.92</v>
      </c>
      <c r="Q58" s="82">
        <f t="shared" si="2"/>
        <v>29.302000000000003</v>
      </c>
      <c r="R58" s="82"/>
      <c r="W58" s="93">
        <v>42739</v>
      </c>
      <c r="X58" s="362">
        <v>31.05</v>
      </c>
      <c r="Y58" s="40">
        <v>31.65</v>
      </c>
      <c r="Z58" s="40">
        <v>30.96</v>
      </c>
      <c r="AA58" s="362">
        <v>31.11</v>
      </c>
      <c r="AB58" s="94">
        <v>895800</v>
      </c>
      <c r="AC58" s="242">
        <v>31.11</v>
      </c>
      <c r="AD58" s="2">
        <f t="shared" si="0"/>
        <v>0.68999999999999773</v>
      </c>
      <c r="AE58" s="137">
        <f t="shared" si="1"/>
        <v>9.6525096525090781E-4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28.983500000000003</v>
      </c>
      <c r="R59" s="82"/>
      <c r="W59" s="93">
        <v>42738</v>
      </c>
      <c r="X59" s="362">
        <v>30.41</v>
      </c>
      <c r="Y59" s="40">
        <v>31.08</v>
      </c>
      <c r="Z59" s="40">
        <v>30.26</v>
      </c>
      <c r="AA59" s="362">
        <v>31.08</v>
      </c>
      <c r="AB59" s="94">
        <v>572200</v>
      </c>
      <c r="AC59" s="242">
        <v>31.08</v>
      </c>
      <c r="AD59" s="2">
        <f t="shared" si="0"/>
        <v>0.81999999999999673</v>
      </c>
      <c r="AE59" s="137">
        <f t="shared" si="1"/>
        <v>2.3715415019762709E-2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28.665000000000003</v>
      </c>
      <c r="R60" s="82"/>
      <c r="W60" s="93">
        <v>42734</v>
      </c>
      <c r="X60" s="362">
        <v>30.42</v>
      </c>
      <c r="Y60" s="40">
        <v>30.48</v>
      </c>
      <c r="Z60" s="40">
        <v>30.21</v>
      </c>
      <c r="AA60" s="362">
        <v>30.36</v>
      </c>
      <c r="AB60" s="94">
        <v>304700</v>
      </c>
      <c r="AC60" s="242">
        <v>30.36</v>
      </c>
      <c r="AD60" s="2">
        <f t="shared" si="0"/>
        <v>0.26999999999999957</v>
      </c>
      <c r="AE60" s="137">
        <f t="shared" si="1"/>
        <v>-2.3003614853762677E-3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42733</v>
      </c>
      <c r="X61" s="362">
        <v>30.22</v>
      </c>
      <c r="Y61" s="40">
        <v>30.62</v>
      </c>
      <c r="Z61" s="40">
        <v>30.22</v>
      </c>
      <c r="AA61" s="362">
        <v>30.43</v>
      </c>
      <c r="AB61" s="94">
        <v>182900</v>
      </c>
      <c r="AC61" s="242">
        <v>30.43</v>
      </c>
      <c r="AD61" s="2">
        <f t="shared" si="0"/>
        <v>0.40000000000000213</v>
      </c>
      <c r="AE61" s="137">
        <f t="shared" si="1"/>
        <v>4.6219874546054029E-3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42732</v>
      </c>
      <c r="X62" s="362">
        <v>30.73</v>
      </c>
      <c r="Y62" s="40">
        <v>30.81</v>
      </c>
      <c r="Z62" s="40">
        <v>30.21</v>
      </c>
      <c r="AA62" s="362">
        <v>30.29</v>
      </c>
      <c r="AB62" s="94">
        <v>239500</v>
      </c>
      <c r="AC62" s="242">
        <v>30.29</v>
      </c>
      <c r="AD62" s="2">
        <f t="shared" si="0"/>
        <v>0.59999999999999787</v>
      </c>
      <c r="AE62" s="137">
        <f t="shared" si="1"/>
        <v>-1.1422976501305526E-2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42731</v>
      </c>
      <c r="X63" s="362">
        <v>30.47</v>
      </c>
      <c r="Y63" s="40">
        <v>30.85</v>
      </c>
      <c r="Z63" s="40">
        <v>30.32</v>
      </c>
      <c r="AA63" s="362">
        <v>30.64</v>
      </c>
      <c r="AB63" s="94">
        <v>319600</v>
      </c>
      <c r="AC63" s="242">
        <v>30.64</v>
      </c>
      <c r="AD63" s="2">
        <f t="shared" si="0"/>
        <v>0.53000000000000114</v>
      </c>
      <c r="AE63" s="137">
        <f t="shared" si="1"/>
        <v>1.1221122112211157E-2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42727</v>
      </c>
      <c r="X64" s="362">
        <v>30.55</v>
      </c>
      <c r="Y64" s="40">
        <v>30.58</v>
      </c>
      <c r="Z64" s="40">
        <v>30.09</v>
      </c>
      <c r="AA64" s="362">
        <v>30.3</v>
      </c>
      <c r="AB64" s="94">
        <v>352300</v>
      </c>
      <c r="AC64" s="242">
        <v>30.3</v>
      </c>
      <c r="AD64" s="2">
        <f t="shared" si="0"/>
        <v>0.48999999999999844</v>
      </c>
      <c r="AE64" s="137">
        <f t="shared" si="1"/>
        <v>-4.5992115637319975E-3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42726</v>
      </c>
      <c r="X65" s="362">
        <v>30.35</v>
      </c>
      <c r="Y65" s="40">
        <v>30.5</v>
      </c>
      <c r="Z65" s="40">
        <v>30.14</v>
      </c>
      <c r="AA65" s="362">
        <v>30.44</v>
      </c>
      <c r="AB65" s="94">
        <v>489600</v>
      </c>
      <c r="AC65" s="242">
        <v>30.44</v>
      </c>
      <c r="AD65" s="2">
        <f t="shared" si="0"/>
        <v>0.35999999999999943</v>
      </c>
      <c r="AE65" s="137">
        <f t="shared" si="1"/>
        <v>0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42725</v>
      </c>
      <c r="X66" s="362">
        <v>30.31</v>
      </c>
      <c r="Y66" s="40">
        <v>30.62</v>
      </c>
      <c r="Z66" s="40">
        <v>30.08</v>
      </c>
      <c r="AA66" s="362">
        <v>30.44</v>
      </c>
      <c r="AB66" s="94">
        <v>338700</v>
      </c>
      <c r="AC66" s="242">
        <v>30.44</v>
      </c>
      <c r="AD66" s="2">
        <f t="shared" si="0"/>
        <v>0.5400000000000027</v>
      </c>
      <c r="AE66" s="137">
        <f t="shared" si="1"/>
        <v>5.94844679444817E-3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42724</v>
      </c>
      <c r="X67" s="362">
        <v>30.54</v>
      </c>
      <c r="Y67" s="40">
        <v>30.84</v>
      </c>
      <c r="Z67" s="40">
        <v>30.09</v>
      </c>
      <c r="AA67" s="362">
        <v>30.26</v>
      </c>
      <c r="AB67" s="94">
        <v>289800</v>
      </c>
      <c r="AC67" s="242">
        <v>30.26</v>
      </c>
      <c r="AD67" s="2">
        <f t="shared" si="0"/>
        <v>0.75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5" priority="31">
      <formula>F29&gt;0</formula>
    </cfRule>
    <cfRule type="expression" dxfId="1094" priority="32">
      <formula>F29&lt;0</formula>
    </cfRule>
  </conditionalFormatting>
  <conditionalFormatting sqref="F29 F31:F35">
    <cfRule type="expression" dxfId="1093" priority="33">
      <formula>F29&gt;0</formula>
    </cfRule>
    <cfRule type="expression" dxfId="1092" priority="34">
      <formula>F29&lt;0</formula>
    </cfRule>
  </conditionalFormatting>
  <conditionalFormatting sqref="H29 H31:H35">
    <cfRule type="expression" dxfId="1091" priority="29">
      <formula>H29&gt;0</formula>
    </cfRule>
    <cfRule type="expression" dxfId="1090" priority="30">
      <formula>H29&lt;0</formula>
    </cfRule>
  </conditionalFormatting>
  <conditionalFormatting sqref="F21:F28">
    <cfRule type="expression" dxfId="1089" priority="27">
      <formula>F21&gt;0</formula>
    </cfRule>
    <cfRule type="expression" dxfId="1088" priority="28">
      <formula>F21&lt;0</formula>
    </cfRule>
  </conditionalFormatting>
  <conditionalFormatting sqref="H21:H28">
    <cfRule type="expression" dxfId="1087" priority="25">
      <formula>H21&gt;0</formula>
    </cfRule>
    <cfRule type="expression" dxfId="1086" priority="26">
      <formula>H21&lt;0</formula>
    </cfRule>
  </conditionalFormatting>
  <conditionalFormatting sqref="Q8">
    <cfRule type="expression" dxfId="1085" priority="21">
      <formula>Q8&gt;0</formula>
    </cfRule>
    <cfRule type="expression" dxfId="1084" priority="22">
      <formula>Q8&lt;0</formula>
    </cfRule>
  </conditionalFormatting>
  <conditionalFormatting sqref="Q7">
    <cfRule type="expression" dxfId="1083" priority="23">
      <formula>Q7&gt;0</formula>
    </cfRule>
    <cfRule type="expression" dxfId="1082" priority="24">
      <formula>Q7&lt;0</formula>
    </cfRule>
  </conditionalFormatting>
  <conditionalFormatting sqref="F30">
    <cfRule type="expression" dxfId="1081" priority="19">
      <formula>F30&gt;0</formula>
    </cfRule>
    <cfRule type="expression" dxfId="1080" priority="20">
      <formula>F30&lt;0</formula>
    </cfRule>
  </conditionalFormatting>
  <conditionalFormatting sqref="H30">
    <cfRule type="expression" dxfId="1079" priority="17">
      <formula>H30&gt;0</formula>
    </cfRule>
    <cfRule type="expression" dxfId="1078" priority="18">
      <formula>H30&lt;0</formula>
    </cfRule>
  </conditionalFormatting>
  <conditionalFormatting sqref="F68 F70:F74">
    <cfRule type="expression" dxfId="1077" priority="13">
      <formula>F68&gt;0</formula>
    </cfRule>
    <cfRule type="expression" dxfId="1076" priority="14">
      <formula>F68&lt;0</formula>
    </cfRule>
  </conditionalFormatting>
  <conditionalFormatting sqref="F68 F70:F74">
    <cfRule type="expression" dxfId="1075" priority="15">
      <formula>F68&gt;0</formula>
    </cfRule>
    <cfRule type="expression" dxfId="1074" priority="16">
      <formula>F68&lt;0</formula>
    </cfRule>
  </conditionalFormatting>
  <conditionalFormatting sqref="H68 H70:H74">
    <cfRule type="expression" dxfId="1073" priority="11">
      <formula>H68&gt;0</formula>
    </cfRule>
    <cfRule type="expression" dxfId="1072" priority="12">
      <formula>H68&lt;0</formula>
    </cfRule>
  </conditionalFormatting>
  <conditionalFormatting sqref="F60:F67">
    <cfRule type="expression" dxfId="1071" priority="9">
      <formula>F60&gt;0</formula>
    </cfRule>
    <cfRule type="expression" dxfId="1070" priority="10">
      <formula>F60&lt;0</formula>
    </cfRule>
  </conditionalFormatting>
  <conditionalFormatting sqref="H60:H67">
    <cfRule type="expression" dxfId="1069" priority="7">
      <formula>H60&gt;0</formula>
    </cfRule>
    <cfRule type="expression" dxfId="1068" priority="8">
      <formula>H60&lt;0</formula>
    </cfRule>
  </conditionalFormatting>
  <conditionalFormatting sqref="F69">
    <cfRule type="expression" dxfId="1067" priority="5">
      <formula>F69&gt;0</formula>
    </cfRule>
    <cfRule type="expression" dxfId="1066" priority="6">
      <formula>F69&lt;0</formula>
    </cfRule>
  </conditionalFormatting>
  <conditionalFormatting sqref="H69">
    <cfRule type="expression" dxfId="1065" priority="3">
      <formula>H69&gt;0</formula>
    </cfRule>
    <cfRule type="expression" dxfId="1064" priority="4">
      <formula>H69&lt;0</formula>
    </cfRule>
  </conditionalFormatting>
  <conditionalFormatting sqref="Q10">
    <cfRule type="expression" dxfId="1063" priority="1">
      <formula>Q10&gt;0</formula>
    </cfRule>
    <cfRule type="expression" dxfId="10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42821</v>
      </c>
      <c r="X2" s="10">
        <v>31.4</v>
      </c>
      <c r="Y2" s="10">
        <v>32.049999999999997</v>
      </c>
      <c r="Z2" s="10">
        <v>31.31</v>
      </c>
      <c r="AA2" s="10">
        <v>31.9</v>
      </c>
      <c r="AB2" s="94">
        <v>11019100</v>
      </c>
      <c r="AC2" s="10">
        <v>31.9</v>
      </c>
      <c r="AD2" s="2">
        <f>Y2-Z2</f>
        <v>0.73999999999999844</v>
      </c>
      <c r="AE2" s="137">
        <f>AC2/AC3-1</f>
        <v>1.2055837563451854E-2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32.44</v>
      </c>
      <c r="T3" s="1"/>
      <c r="W3" s="132">
        <v>42818</v>
      </c>
      <c r="X3" s="10">
        <v>31.38</v>
      </c>
      <c r="Y3" s="10">
        <v>31.85</v>
      </c>
      <c r="Z3" s="10">
        <v>31.26</v>
      </c>
      <c r="AA3" s="10">
        <v>31.52</v>
      </c>
      <c r="AB3" s="94">
        <v>10347800</v>
      </c>
      <c r="AC3" s="10">
        <v>31.52</v>
      </c>
      <c r="AD3" s="2">
        <f t="shared" ref="AD3:AD66" si="0">Y3-Z3</f>
        <v>0.58999999999999986</v>
      </c>
      <c r="AE3" s="137">
        <f t="shared" ref="AE3:AE66" si="1">AC3/AC4-1</f>
        <v>6.0644749441429724E-3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32.44</v>
      </c>
      <c r="R4" s="499">
        <v>1.6899999999999998E-2</v>
      </c>
      <c r="T4" s="162"/>
      <c r="U4" s="1"/>
      <c r="W4" s="132">
        <v>42817</v>
      </c>
      <c r="X4" s="10">
        <v>30.97</v>
      </c>
      <c r="Y4" s="10">
        <v>31.55</v>
      </c>
      <c r="Z4" s="10">
        <v>30.88</v>
      </c>
      <c r="AA4" s="10">
        <v>31.33</v>
      </c>
      <c r="AB4" s="94">
        <v>11218600</v>
      </c>
      <c r="AC4" s="10">
        <v>31.33</v>
      </c>
      <c r="AD4" s="2">
        <f t="shared" si="0"/>
        <v>0.67000000000000171</v>
      </c>
      <c r="AE4" s="137">
        <f t="shared" si="1"/>
        <v>1.1624152405553811E-2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30.63</v>
      </c>
      <c r="Y5" s="10">
        <v>31.09</v>
      </c>
      <c r="Z5" s="10">
        <v>30.49</v>
      </c>
      <c r="AA5" s="10">
        <v>30.97</v>
      </c>
      <c r="AB5" s="94">
        <v>6602500</v>
      </c>
      <c r="AC5" s="10">
        <v>30.97</v>
      </c>
      <c r="AD5" s="2">
        <f t="shared" si="0"/>
        <v>0.60000000000000142</v>
      </c>
      <c r="AE5" s="137">
        <f t="shared" si="1"/>
        <v>1.3416230366492199E-2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30.77</v>
      </c>
      <c r="Y6" s="10">
        <v>30.86</v>
      </c>
      <c r="Z6" s="10">
        <v>30.52</v>
      </c>
      <c r="AA6" s="10">
        <v>30.56</v>
      </c>
      <c r="AB6" s="94">
        <v>9621300</v>
      </c>
      <c r="AC6" s="10">
        <v>30.56</v>
      </c>
      <c r="AD6" s="2">
        <f t="shared" si="0"/>
        <v>0.33999999999999986</v>
      </c>
      <c r="AE6" s="137">
        <f t="shared" si="1"/>
        <v>-2.285341168788757E-3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42814</v>
      </c>
      <c r="X7" s="10">
        <v>30.85</v>
      </c>
      <c r="Y7" s="10">
        <v>31.01</v>
      </c>
      <c r="Z7" s="10">
        <v>30.58</v>
      </c>
      <c r="AA7" s="10">
        <v>30.63</v>
      </c>
      <c r="AB7" s="94">
        <v>4134000</v>
      </c>
      <c r="AC7" s="10">
        <v>30.63</v>
      </c>
      <c r="AD7" s="2">
        <f t="shared" si="0"/>
        <v>0.43000000000000327</v>
      </c>
      <c r="AE7" s="137">
        <f t="shared" si="1"/>
        <v>-6.1648280337444072E-3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30.97</v>
      </c>
      <c r="Y8" s="10">
        <v>31.03</v>
      </c>
      <c r="Z8" s="10">
        <v>30.65</v>
      </c>
      <c r="AA8" s="10">
        <v>30.82</v>
      </c>
      <c r="AB8" s="94">
        <v>9431700</v>
      </c>
      <c r="AC8" s="10">
        <v>30.82</v>
      </c>
      <c r="AD8" s="2">
        <f t="shared" si="0"/>
        <v>0.38000000000000256</v>
      </c>
      <c r="AE8" s="137">
        <f t="shared" si="1"/>
        <v>1.9505851755525772E-3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30.68</v>
      </c>
      <c r="Y9" s="10">
        <v>30.78</v>
      </c>
      <c r="Z9" s="10">
        <v>30.42</v>
      </c>
      <c r="AA9" s="10">
        <v>30.76</v>
      </c>
      <c r="AB9" s="94">
        <v>8728100</v>
      </c>
      <c r="AC9" s="10">
        <v>30.76</v>
      </c>
      <c r="AD9" s="2">
        <f t="shared" si="0"/>
        <v>0.35999999999999943</v>
      </c>
      <c r="AE9" s="137">
        <f t="shared" si="1"/>
        <v>6.5061808718303027E-4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42809</v>
      </c>
      <c r="X10" s="10">
        <v>30.67</v>
      </c>
      <c r="Y10" s="10">
        <v>30.92</v>
      </c>
      <c r="Z10" s="10">
        <v>30.44</v>
      </c>
      <c r="AA10" s="10">
        <v>30.74</v>
      </c>
      <c r="AB10" s="94">
        <v>4065200</v>
      </c>
      <c r="AC10" s="10">
        <v>30.74</v>
      </c>
      <c r="AD10" s="2">
        <f t="shared" si="0"/>
        <v>0.48000000000000043</v>
      </c>
      <c r="AE10" s="137">
        <f t="shared" si="1"/>
        <v>7.2083879423328057E-3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1.14E-2</v>
      </c>
      <c r="W11" s="132">
        <v>42808</v>
      </c>
      <c r="X11" s="10">
        <v>30.49</v>
      </c>
      <c r="Y11" s="10">
        <v>30.61</v>
      </c>
      <c r="Z11" s="10">
        <v>30.32</v>
      </c>
      <c r="AA11" s="10">
        <v>30.52</v>
      </c>
      <c r="AB11" s="94">
        <v>4307000</v>
      </c>
      <c r="AC11" s="10">
        <v>30.52</v>
      </c>
      <c r="AD11" s="2">
        <f t="shared" si="0"/>
        <v>0.28999999999999915</v>
      </c>
      <c r="AE11" s="137">
        <f t="shared" si="1"/>
        <v>6.5573770491811345E-4</v>
      </c>
    </row>
    <row r="12" spans="1:31" x14ac:dyDescent="0.25">
      <c r="H12" s="71"/>
      <c r="W12" s="132">
        <v>42807</v>
      </c>
      <c r="X12" s="10">
        <v>30.4</v>
      </c>
      <c r="Y12" s="10">
        <v>30.55</v>
      </c>
      <c r="Z12" s="10">
        <v>30.35</v>
      </c>
      <c r="AA12" s="10">
        <v>30.5</v>
      </c>
      <c r="AB12" s="94">
        <v>5352000</v>
      </c>
      <c r="AC12" s="10">
        <v>30.5</v>
      </c>
      <c r="AD12" s="2">
        <f t="shared" si="0"/>
        <v>0.19999999999999929</v>
      </c>
      <c r="AE12" s="137" t="e">
        <f t="shared" si="1"/>
        <v>#DIV/0!</v>
      </c>
    </row>
    <row r="13" spans="1:31" x14ac:dyDescent="0.25">
      <c r="H13" s="71"/>
      <c r="W13" s="132">
        <v>42807</v>
      </c>
      <c r="X13" s="10" t="s">
        <v>282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42804</v>
      </c>
      <c r="X14" s="10">
        <v>30.83</v>
      </c>
      <c r="Y14" s="10">
        <v>30.92</v>
      </c>
      <c r="Z14" s="10">
        <v>30.4</v>
      </c>
      <c r="AA14" s="10">
        <v>30.55</v>
      </c>
      <c r="AB14" s="94">
        <v>7785800</v>
      </c>
      <c r="AC14" s="10">
        <v>30.37</v>
      </c>
      <c r="AD14" s="2">
        <f t="shared" si="0"/>
        <v>0.52000000000000313</v>
      </c>
      <c r="AE14" s="137">
        <f t="shared" si="1"/>
        <v>-4.9148099606814988E-3</v>
      </c>
    </row>
    <row r="15" spans="1:31" x14ac:dyDescent="0.25">
      <c r="H15" s="71"/>
      <c r="W15" s="132">
        <v>42803</v>
      </c>
      <c r="X15" s="10">
        <v>30.36</v>
      </c>
      <c r="Y15" s="10">
        <v>30.83</v>
      </c>
      <c r="Z15" s="10">
        <v>30.36</v>
      </c>
      <c r="AA15" s="10">
        <v>30.7</v>
      </c>
      <c r="AB15" s="94">
        <v>6664200</v>
      </c>
      <c r="AC15" s="10">
        <v>30.52</v>
      </c>
      <c r="AD15" s="2">
        <f t="shared" si="0"/>
        <v>0.46999999999999886</v>
      </c>
      <c r="AE15" s="137">
        <f t="shared" si="1"/>
        <v>1.1600928074245953E-2</v>
      </c>
    </row>
    <row r="16" spans="1:31" x14ac:dyDescent="0.25">
      <c r="H16" s="71"/>
      <c r="W16" s="132">
        <v>42802</v>
      </c>
      <c r="X16" s="10">
        <v>30.59</v>
      </c>
      <c r="Y16" s="10">
        <v>30.6</v>
      </c>
      <c r="Z16" s="10">
        <v>30.33</v>
      </c>
      <c r="AA16" s="10">
        <v>30.35</v>
      </c>
      <c r="AB16" s="94">
        <v>4993300</v>
      </c>
      <c r="AC16" s="10">
        <v>30.17</v>
      </c>
      <c r="AD16" s="2">
        <f t="shared" si="0"/>
        <v>0.27000000000000313</v>
      </c>
      <c r="AE16" s="137">
        <f t="shared" si="1"/>
        <v>-5.6031641397494836E-3</v>
      </c>
    </row>
    <row r="17" spans="1:31" x14ac:dyDescent="0.25">
      <c r="W17" s="132">
        <v>42801</v>
      </c>
      <c r="X17" s="10">
        <v>30.61</v>
      </c>
      <c r="Y17" s="10">
        <v>30.77</v>
      </c>
      <c r="Z17" s="10">
        <v>30.23</v>
      </c>
      <c r="AA17" s="10">
        <v>30.52</v>
      </c>
      <c r="AB17" s="94">
        <v>6845900</v>
      </c>
      <c r="AC17" s="10">
        <v>30.34</v>
      </c>
      <c r="AD17" s="2">
        <f t="shared" si="0"/>
        <v>0.53999999999999915</v>
      </c>
      <c r="AE17" s="137">
        <f t="shared" si="1"/>
        <v>-5.5719436250409871E-3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42800</v>
      </c>
      <c r="X18" s="10">
        <v>30.41</v>
      </c>
      <c r="Y18" s="10">
        <v>31.03</v>
      </c>
      <c r="Z18" s="10">
        <v>30.29</v>
      </c>
      <c r="AA18" s="10">
        <v>30.69</v>
      </c>
      <c r="AB18" s="94">
        <v>10712300</v>
      </c>
      <c r="AC18" s="10">
        <v>30.51</v>
      </c>
      <c r="AD18" s="2">
        <f t="shared" si="0"/>
        <v>0.74000000000000199</v>
      </c>
      <c r="AE18" s="137">
        <f t="shared" si="1"/>
        <v>7.5957727873183778E-3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42797</v>
      </c>
      <c r="X19" s="10">
        <v>30.2</v>
      </c>
      <c r="Y19" s="10">
        <v>30.52</v>
      </c>
      <c r="Z19" s="10">
        <v>30.03</v>
      </c>
      <c r="AA19" s="10">
        <v>30.46</v>
      </c>
      <c r="AB19" s="94">
        <v>4421900</v>
      </c>
      <c r="AC19" s="10">
        <v>30.28</v>
      </c>
      <c r="AD19" s="2">
        <f t="shared" si="0"/>
        <v>0.48999999999999844</v>
      </c>
      <c r="AE19" s="137">
        <f t="shared" si="1"/>
        <v>8.6608927381746081E-3</v>
      </c>
    </row>
    <row r="20" spans="1:31" x14ac:dyDescent="0.25">
      <c r="W20" s="132">
        <v>42796</v>
      </c>
      <c r="X20" s="10">
        <v>30.33</v>
      </c>
      <c r="Y20" s="10">
        <v>30.48</v>
      </c>
      <c r="Z20" s="10">
        <v>30.09</v>
      </c>
      <c r="AA20" s="10">
        <v>30.2</v>
      </c>
      <c r="AB20" s="94">
        <v>6699200</v>
      </c>
      <c r="AC20" s="10">
        <v>30.02</v>
      </c>
      <c r="AD20" s="2">
        <f t="shared" si="0"/>
        <v>0.39000000000000057</v>
      </c>
      <c r="AE20" s="137">
        <f t="shared" si="1"/>
        <v>-6.9467416473701915E-3</v>
      </c>
    </row>
    <row r="21" spans="1:31" x14ac:dyDescent="0.25">
      <c r="W21" s="132">
        <v>42795</v>
      </c>
      <c r="X21" s="10">
        <v>30.2</v>
      </c>
      <c r="Y21" s="10">
        <v>30.73</v>
      </c>
      <c r="Z21" s="10">
        <v>30.15</v>
      </c>
      <c r="AA21" s="10">
        <v>30.41</v>
      </c>
      <c r="AB21" s="94">
        <v>8348600</v>
      </c>
      <c r="AC21" s="10">
        <v>30.23</v>
      </c>
      <c r="AD21" s="2">
        <f t="shared" si="0"/>
        <v>0.58000000000000185</v>
      </c>
      <c r="AE21" s="137">
        <f t="shared" si="1"/>
        <v>1.6476126429051829E-2</v>
      </c>
    </row>
    <row r="22" spans="1:31" x14ac:dyDescent="0.25">
      <c r="W22" s="132">
        <v>42794</v>
      </c>
      <c r="X22" s="10">
        <v>30.33</v>
      </c>
      <c r="Y22" s="10">
        <v>30.42</v>
      </c>
      <c r="Z22" s="10">
        <v>29.9</v>
      </c>
      <c r="AA22" s="10">
        <v>29.92</v>
      </c>
      <c r="AB22" s="94">
        <v>8553500</v>
      </c>
      <c r="AC22" s="10">
        <v>29.74</v>
      </c>
      <c r="AD22" s="2">
        <f t="shared" si="0"/>
        <v>0.52000000000000313</v>
      </c>
      <c r="AE22" s="137">
        <f t="shared" si="1"/>
        <v>-1.6859504132231473E-2</v>
      </c>
    </row>
    <row r="23" spans="1:31" x14ac:dyDescent="0.25">
      <c r="W23" s="132">
        <v>42793</v>
      </c>
      <c r="X23" s="10">
        <v>30.51</v>
      </c>
      <c r="Y23" s="10">
        <v>30.7</v>
      </c>
      <c r="Z23" s="10">
        <v>30.29</v>
      </c>
      <c r="AA23" s="10">
        <v>30.43</v>
      </c>
      <c r="AB23" s="94">
        <v>6475700</v>
      </c>
      <c r="AC23" s="10">
        <v>30.25</v>
      </c>
      <c r="AD23" s="2">
        <f t="shared" si="0"/>
        <v>0.41000000000000014</v>
      </c>
      <c r="AE23" s="137">
        <f t="shared" si="1"/>
        <v>-5.9152152481104503E-3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42790</v>
      </c>
      <c r="X24" s="10">
        <v>30.44</v>
      </c>
      <c r="Y24" s="10">
        <v>30.62</v>
      </c>
      <c r="Z24" s="10">
        <v>30.27</v>
      </c>
      <c r="AA24" s="10">
        <v>30.61</v>
      </c>
      <c r="AB24" s="94">
        <v>4930200</v>
      </c>
      <c r="AC24" s="10">
        <v>30.43</v>
      </c>
      <c r="AD24" s="2">
        <f t="shared" si="0"/>
        <v>0.35000000000000142</v>
      </c>
      <c r="AE24" s="137">
        <f t="shared" si="1"/>
        <v>8.9522546419098514E-3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42789</v>
      </c>
      <c r="X25" s="10">
        <v>30.29</v>
      </c>
      <c r="Y25" s="10">
        <v>30.68</v>
      </c>
      <c r="Z25" s="10">
        <v>30.17</v>
      </c>
      <c r="AA25" s="10">
        <v>30.34</v>
      </c>
      <c r="AB25" s="94">
        <v>4368900</v>
      </c>
      <c r="AC25" s="10">
        <v>30.16</v>
      </c>
      <c r="AD25" s="2">
        <f t="shared" si="0"/>
        <v>0.50999999999999801</v>
      </c>
      <c r="AE25" s="137">
        <f t="shared" si="1"/>
        <v>-4.2918454935622075E-3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42788</v>
      </c>
      <c r="X26" s="10">
        <v>30.39</v>
      </c>
      <c r="Y26" s="10">
        <v>30.6</v>
      </c>
      <c r="Z26" s="10">
        <v>30.39</v>
      </c>
      <c r="AA26" s="10">
        <v>30.47</v>
      </c>
      <c r="AB26" s="94">
        <v>4596900</v>
      </c>
      <c r="AC26" s="10">
        <v>30.29</v>
      </c>
      <c r="AD26" s="2">
        <f t="shared" si="0"/>
        <v>0.21000000000000085</v>
      </c>
      <c r="AE26" s="137">
        <f t="shared" si="1"/>
        <v>-2.6341784655911082E-3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42787</v>
      </c>
      <c r="X27" s="10">
        <v>30.24</v>
      </c>
      <c r="Y27" s="10">
        <v>30.8</v>
      </c>
      <c r="Z27" s="10">
        <v>30.23</v>
      </c>
      <c r="AA27" s="10">
        <v>30.55</v>
      </c>
      <c r="AB27" s="94">
        <v>9231400</v>
      </c>
      <c r="AC27" s="10">
        <v>30.37</v>
      </c>
      <c r="AD27" s="2">
        <f t="shared" si="0"/>
        <v>0.57000000000000028</v>
      </c>
      <c r="AE27" s="137">
        <f t="shared" si="1"/>
        <v>6.6291017567119415E-3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42783</v>
      </c>
      <c r="X28" s="10">
        <v>30.42</v>
      </c>
      <c r="Y28" s="10">
        <v>30.51</v>
      </c>
      <c r="Z28" s="10">
        <v>30.16</v>
      </c>
      <c r="AA28" s="10">
        <v>30.35</v>
      </c>
      <c r="AB28" s="94">
        <v>5004100</v>
      </c>
      <c r="AC28" s="10">
        <v>30.17</v>
      </c>
      <c r="AD28" s="2">
        <f t="shared" si="0"/>
        <v>0.35000000000000142</v>
      </c>
      <c r="AE28" s="137">
        <f t="shared" si="1"/>
        <v>-5.2753049785689843E-3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42782</v>
      </c>
      <c r="X29" s="10">
        <v>30.58</v>
      </c>
      <c r="Y29" s="10">
        <v>30.75</v>
      </c>
      <c r="Z29" s="10">
        <v>30.41</v>
      </c>
      <c r="AA29" s="10">
        <v>30.51</v>
      </c>
      <c r="AB29" s="94">
        <v>4313900</v>
      </c>
      <c r="AC29" s="10">
        <v>30.33</v>
      </c>
      <c r="AD29" s="2">
        <f t="shared" si="0"/>
        <v>0.33999999999999986</v>
      </c>
      <c r="AE29" s="137">
        <f t="shared" si="1"/>
        <v>-6.2254259501965947E-3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42781</v>
      </c>
      <c r="X30" s="10">
        <v>30.08</v>
      </c>
      <c r="Y30" s="10">
        <v>30.7</v>
      </c>
      <c r="Z30" s="10">
        <v>30.07</v>
      </c>
      <c r="AA30" s="10">
        <v>30.7</v>
      </c>
      <c r="AB30" s="94">
        <v>7597400</v>
      </c>
      <c r="AC30" s="10">
        <v>30.52</v>
      </c>
      <c r="AD30" s="2">
        <f t="shared" si="0"/>
        <v>0.62999999999999901</v>
      </c>
      <c r="AE30" s="137">
        <f t="shared" si="1"/>
        <v>1.3280212483399723E-2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42780</v>
      </c>
      <c r="X31" s="10">
        <v>29.74</v>
      </c>
      <c r="Y31" s="10">
        <v>30.4</v>
      </c>
      <c r="Z31" s="10">
        <v>29.57</v>
      </c>
      <c r="AA31" s="10">
        <v>30.3</v>
      </c>
      <c r="AB31" s="94">
        <v>9255700</v>
      </c>
      <c r="AC31" s="10">
        <v>30.12</v>
      </c>
      <c r="AD31" s="2">
        <f t="shared" si="0"/>
        <v>0.82999999999999829</v>
      </c>
      <c r="AE31" s="137">
        <f t="shared" si="1"/>
        <v>1.9634394041976977E-2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42779</v>
      </c>
      <c r="X32" s="10">
        <v>30.09</v>
      </c>
      <c r="Y32" s="10">
        <v>30.12</v>
      </c>
      <c r="Z32" s="10">
        <v>29.51</v>
      </c>
      <c r="AA32" s="10">
        <v>29.72</v>
      </c>
      <c r="AB32" s="94">
        <v>6974000</v>
      </c>
      <c r="AC32" s="10">
        <v>29.54</v>
      </c>
      <c r="AD32" s="2">
        <f t="shared" si="0"/>
        <v>0.60999999999999943</v>
      </c>
      <c r="AE32" s="137">
        <f t="shared" si="1"/>
        <v>-6.3908509922637746E-3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42776</v>
      </c>
      <c r="X33" s="10">
        <v>30.19</v>
      </c>
      <c r="Y33" s="10">
        <v>30.28</v>
      </c>
      <c r="Z33" s="10">
        <v>29.81</v>
      </c>
      <c r="AA33" s="10">
        <v>29.91</v>
      </c>
      <c r="AB33" s="94">
        <v>8876300</v>
      </c>
      <c r="AC33" s="10">
        <v>29.73</v>
      </c>
      <c r="AD33" s="2">
        <f t="shared" si="0"/>
        <v>0.47000000000000242</v>
      </c>
      <c r="AE33" s="137">
        <f t="shared" si="1"/>
        <v>-7.014028056112287E-3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42775</v>
      </c>
      <c r="X34" s="10">
        <v>30.35</v>
      </c>
      <c r="Y34" s="10">
        <v>30.51</v>
      </c>
      <c r="Z34" s="10">
        <v>30.09</v>
      </c>
      <c r="AA34" s="10">
        <v>30.12</v>
      </c>
      <c r="AB34" s="94">
        <v>5773100</v>
      </c>
      <c r="AC34" s="10">
        <v>29.94</v>
      </c>
      <c r="AD34" s="2">
        <f t="shared" si="0"/>
        <v>0.42000000000000171</v>
      </c>
      <c r="AE34" s="137">
        <f t="shared" si="1"/>
        <v>-2.9970029970030065E-3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42774</v>
      </c>
      <c r="X35" s="10">
        <v>30.47</v>
      </c>
      <c r="Y35" s="10">
        <v>30.57</v>
      </c>
      <c r="Z35" s="10">
        <v>29.96</v>
      </c>
      <c r="AA35" s="10">
        <v>30.21</v>
      </c>
      <c r="AB35" s="94">
        <v>7847500</v>
      </c>
      <c r="AC35" s="10">
        <v>30.03</v>
      </c>
      <c r="AD35" s="2">
        <f t="shared" si="0"/>
        <v>0.60999999999999943</v>
      </c>
      <c r="AE35" s="137">
        <f t="shared" si="1"/>
        <v>-8.9108910891089188E-3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42773</v>
      </c>
      <c r="X36" s="10">
        <v>30.85</v>
      </c>
      <c r="Y36" s="10">
        <v>31.46</v>
      </c>
      <c r="Z36" s="10">
        <v>30.14</v>
      </c>
      <c r="AA36" s="10">
        <v>30.48</v>
      </c>
      <c r="AB36" s="94">
        <v>15176600</v>
      </c>
      <c r="AC36" s="10">
        <v>30.3</v>
      </c>
      <c r="AD36" s="2">
        <f t="shared" si="0"/>
        <v>1.3200000000000003</v>
      </c>
      <c r="AE36" s="137">
        <f t="shared" si="1"/>
        <v>-1.8782383419689075E-2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42772</v>
      </c>
      <c r="X37" s="10">
        <v>31.19</v>
      </c>
      <c r="Y37" s="10">
        <v>31.5</v>
      </c>
      <c r="Z37" s="10">
        <v>30.96</v>
      </c>
      <c r="AA37" s="10">
        <v>31.06</v>
      </c>
      <c r="AB37" s="94">
        <v>13631800</v>
      </c>
      <c r="AC37" s="10">
        <v>30.88</v>
      </c>
      <c r="AD37" s="2">
        <f t="shared" si="0"/>
        <v>0.53999999999999915</v>
      </c>
      <c r="AE37" s="137">
        <f t="shared" si="1"/>
        <v>-1.0573534123678341E-2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42769</v>
      </c>
      <c r="X38" s="10">
        <v>31.46</v>
      </c>
      <c r="Y38" s="10">
        <v>31.62</v>
      </c>
      <c r="Z38" s="10">
        <v>31.16</v>
      </c>
      <c r="AA38" s="10">
        <v>31.4</v>
      </c>
      <c r="AB38" s="94">
        <v>7520500</v>
      </c>
      <c r="AC38" s="10">
        <v>31.21</v>
      </c>
      <c r="AD38" s="2">
        <f t="shared" si="0"/>
        <v>0.46000000000000085</v>
      </c>
      <c r="AE38" s="137">
        <f t="shared" si="1"/>
        <v>-1.9187719859289354E-3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42768</v>
      </c>
      <c r="X39" s="10">
        <v>31.53</v>
      </c>
      <c r="Y39" s="10">
        <v>31.59</v>
      </c>
      <c r="Z39" s="10">
        <v>31.29</v>
      </c>
      <c r="AA39" s="10">
        <v>31.46</v>
      </c>
      <c r="AB39" s="94">
        <v>4731000</v>
      </c>
      <c r="AC39" s="10">
        <v>31.27</v>
      </c>
      <c r="AD39" s="2">
        <f t="shared" si="0"/>
        <v>0.30000000000000071</v>
      </c>
      <c r="AE39" s="137">
        <f t="shared" si="1"/>
        <v>-5.0906776964683154E-3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8" t="s">
        <v>78</v>
      </c>
      <c r="P40" s="708"/>
      <c r="W40" s="132">
        <v>42767</v>
      </c>
      <c r="X40" s="10">
        <v>31.32</v>
      </c>
      <c r="Y40" s="10">
        <v>31.75</v>
      </c>
      <c r="Z40" s="10">
        <v>31.32</v>
      </c>
      <c r="AA40" s="10">
        <v>31.62</v>
      </c>
      <c r="AB40" s="94">
        <v>7435000</v>
      </c>
      <c r="AC40" s="10">
        <v>31.43</v>
      </c>
      <c r="AD40" s="2">
        <f t="shared" si="0"/>
        <v>0.42999999999999972</v>
      </c>
      <c r="AE40" s="137">
        <f t="shared" si="1"/>
        <v>7.3717948717948456E-3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35.683999999999997</v>
      </c>
      <c r="Q41" s="2"/>
      <c r="W41" s="132">
        <v>42766</v>
      </c>
      <c r="X41" s="10">
        <v>31.2</v>
      </c>
      <c r="Y41" s="10">
        <v>31.44</v>
      </c>
      <c r="Z41" s="10">
        <v>31.05</v>
      </c>
      <c r="AA41" s="10">
        <v>31.38</v>
      </c>
      <c r="AB41" s="94">
        <v>5170600</v>
      </c>
      <c r="AC41" s="10">
        <v>31.2</v>
      </c>
      <c r="AD41" s="2">
        <f t="shared" si="0"/>
        <v>0.39000000000000057</v>
      </c>
      <c r="AE41" s="137">
        <f t="shared" si="1"/>
        <v>3.2061558191731621E-4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35.3596</v>
      </c>
      <c r="Q42" s="2"/>
      <c r="T42" s="90" t="s">
        <v>113</v>
      </c>
      <c r="W42" s="132">
        <v>42765</v>
      </c>
      <c r="X42" s="10">
        <v>31.28</v>
      </c>
      <c r="Y42" s="10">
        <v>31.4</v>
      </c>
      <c r="Z42" s="10">
        <v>31</v>
      </c>
      <c r="AA42" s="10">
        <v>31.37</v>
      </c>
      <c r="AB42" s="94">
        <v>9097500</v>
      </c>
      <c r="AC42" s="10">
        <v>31.19</v>
      </c>
      <c r="AD42" s="2">
        <f t="shared" si="0"/>
        <v>0.39999999999999858</v>
      </c>
      <c r="AE42" s="137">
        <f t="shared" si="1"/>
        <v>2.5715204114433732E-3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35.035200000000003</v>
      </c>
      <c r="Q43" s="2"/>
      <c r="T43" s="127" t="s">
        <v>98</v>
      </c>
      <c r="U43" s="128">
        <v>31.9</v>
      </c>
      <c r="W43" s="132">
        <v>42762</v>
      </c>
      <c r="X43" s="10">
        <v>31.14</v>
      </c>
      <c r="Y43" s="10">
        <v>31.52</v>
      </c>
      <c r="Z43" s="10">
        <v>30.88</v>
      </c>
      <c r="AA43" s="10">
        <v>31.29</v>
      </c>
      <c r="AB43" s="94">
        <v>8259000</v>
      </c>
      <c r="AC43" s="10">
        <v>31.11</v>
      </c>
      <c r="AD43" s="2">
        <f t="shared" si="0"/>
        <v>0.64000000000000057</v>
      </c>
      <c r="AE43" s="137">
        <f t="shared" si="1"/>
        <v>9.4094743672938908E-3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34.710799999999999</v>
      </c>
      <c r="Q44" s="2"/>
      <c r="T44" s="92" t="s">
        <v>99</v>
      </c>
      <c r="U44" s="129">
        <v>31.8</v>
      </c>
      <c r="W44" s="132">
        <v>42761</v>
      </c>
      <c r="X44" s="10">
        <v>30.43</v>
      </c>
      <c r="Y44" s="10">
        <v>31.61</v>
      </c>
      <c r="Z44" s="10">
        <v>30.31</v>
      </c>
      <c r="AA44" s="10">
        <v>31</v>
      </c>
      <c r="AB44" s="94">
        <v>12695500</v>
      </c>
      <c r="AC44" s="10">
        <v>30.82</v>
      </c>
      <c r="AD44" s="2">
        <f t="shared" si="0"/>
        <v>1.3000000000000007</v>
      </c>
      <c r="AE44" s="137">
        <f t="shared" si="1"/>
        <v>2.3240371845949515E-2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34.386400000000002</v>
      </c>
      <c r="Q45" s="2"/>
      <c r="T45" s="92" t="s">
        <v>100</v>
      </c>
      <c r="U45" s="129" t="s">
        <v>638</v>
      </c>
      <c r="W45" s="132">
        <v>42760</v>
      </c>
      <c r="X45" s="10">
        <v>30.37</v>
      </c>
      <c r="Y45" s="10">
        <v>30.44</v>
      </c>
      <c r="Z45" s="10">
        <v>30.17</v>
      </c>
      <c r="AA45" s="10">
        <v>30.3</v>
      </c>
      <c r="AB45" s="94">
        <v>5237500</v>
      </c>
      <c r="AC45" s="10">
        <v>30.12</v>
      </c>
      <c r="AD45" s="2">
        <f t="shared" si="0"/>
        <v>0.26999999999999957</v>
      </c>
      <c r="AE45" s="137">
        <f t="shared" si="1"/>
        <v>6.6445182724250706E-4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34.061999999999998</v>
      </c>
      <c r="Q46" s="2"/>
      <c r="T46" s="92" t="s">
        <v>101</v>
      </c>
      <c r="U46" s="129" t="s">
        <v>639</v>
      </c>
      <c r="W46" s="132">
        <v>42759</v>
      </c>
      <c r="X46" s="10">
        <v>30.11</v>
      </c>
      <c r="Y46" s="10">
        <v>30.3</v>
      </c>
      <c r="Z46" s="10">
        <v>29.89</v>
      </c>
      <c r="AA46" s="10">
        <v>30.28</v>
      </c>
      <c r="AB46" s="94">
        <v>4774700</v>
      </c>
      <c r="AC46" s="10">
        <v>30.1</v>
      </c>
      <c r="AD46" s="2">
        <f t="shared" si="0"/>
        <v>0.41000000000000014</v>
      </c>
      <c r="AE46" s="137">
        <f t="shared" si="1"/>
        <v>9.3896713615024829E-3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33.7376</v>
      </c>
      <c r="Q47" s="2"/>
      <c r="T47" s="92" t="s">
        <v>102</v>
      </c>
      <c r="U47" s="129">
        <v>34.090000000000003</v>
      </c>
      <c r="W47" s="132">
        <v>42758</v>
      </c>
      <c r="X47" s="10">
        <v>30.06</v>
      </c>
      <c r="Y47" s="10">
        <v>30.17</v>
      </c>
      <c r="Z47" s="10">
        <v>29.82</v>
      </c>
      <c r="AA47" s="10">
        <v>30</v>
      </c>
      <c r="AB47" s="94">
        <v>5811600</v>
      </c>
      <c r="AC47" s="10">
        <v>29.82</v>
      </c>
      <c r="AD47" s="2">
        <f t="shared" si="0"/>
        <v>0.35000000000000142</v>
      </c>
      <c r="AE47" s="137">
        <f t="shared" si="1"/>
        <v>-1.6739203213926857E-3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33.413199999999996</v>
      </c>
      <c r="Q48" s="2"/>
      <c r="T48" s="92" t="s">
        <v>103</v>
      </c>
      <c r="U48" s="129">
        <v>1.53874</v>
      </c>
      <c r="W48" s="132">
        <v>42755</v>
      </c>
      <c r="X48" s="10">
        <v>29.88</v>
      </c>
      <c r="Y48" s="10">
        <v>30.13</v>
      </c>
      <c r="Z48" s="10">
        <v>29.84</v>
      </c>
      <c r="AA48" s="10">
        <v>30.05</v>
      </c>
      <c r="AB48" s="94">
        <v>6710600</v>
      </c>
      <c r="AC48" s="10">
        <v>29.87</v>
      </c>
      <c r="AD48" s="2">
        <f t="shared" si="0"/>
        <v>0.28999999999999915</v>
      </c>
      <c r="AE48" s="137">
        <f t="shared" si="1"/>
        <v>8.4402430790007088E-3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33.088799999999999</v>
      </c>
      <c r="Q49" s="2"/>
      <c r="T49" s="92" t="s">
        <v>122</v>
      </c>
      <c r="U49" s="129" t="s">
        <v>459</v>
      </c>
      <c r="W49" s="132">
        <v>42754</v>
      </c>
      <c r="X49" s="10">
        <v>30.16</v>
      </c>
      <c r="Y49" s="10">
        <v>30.37</v>
      </c>
      <c r="Z49" s="10">
        <v>29.71</v>
      </c>
      <c r="AA49" s="10">
        <v>29.8</v>
      </c>
      <c r="AB49" s="94">
        <v>9174400</v>
      </c>
      <c r="AC49" s="10">
        <v>29.62</v>
      </c>
      <c r="AD49" s="2">
        <f t="shared" si="0"/>
        <v>0.66000000000000014</v>
      </c>
      <c r="AE49" s="137">
        <f t="shared" si="1"/>
        <v>-1.5619807244931838E-2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32.764399999999995</v>
      </c>
      <c r="Q50" s="2"/>
      <c r="T50" s="92"/>
      <c r="U50" s="129"/>
      <c r="W50" s="132">
        <v>42753</v>
      </c>
      <c r="X50" s="10">
        <v>30.01</v>
      </c>
      <c r="Y50" s="10">
        <v>30.33</v>
      </c>
      <c r="Z50" s="10">
        <v>29.92</v>
      </c>
      <c r="AA50" s="10">
        <v>30.27</v>
      </c>
      <c r="AB50" s="94">
        <v>7185800</v>
      </c>
      <c r="AC50" s="10">
        <v>30.09</v>
      </c>
      <c r="AD50" s="2">
        <f t="shared" si="0"/>
        <v>0.40999999999999659</v>
      </c>
      <c r="AE50" s="137">
        <f t="shared" si="1"/>
        <v>1.1428571428571344E-2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32.44</v>
      </c>
      <c r="Q51" s="2"/>
      <c r="T51" s="92" t="s">
        <v>105</v>
      </c>
      <c r="U51" s="129" t="s">
        <v>640</v>
      </c>
      <c r="W51" s="132">
        <v>42752</v>
      </c>
      <c r="X51" s="10">
        <v>29.89</v>
      </c>
      <c r="Y51" s="10">
        <v>30.11</v>
      </c>
      <c r="Z51" s="10">
        <v>29.86</v>
      </c>
      <c r="AA51" s="10">
        <v>29.93</v>
      </c>
      <c r="AB51" s="94">
        <v>4861800</v>
      </c>
      <c r="AC51" s="10">
        <v>29.75</v>
      </c>
      <c r="AD51" s="2">
        <f t="shared" si="0"/>
        <v>0.25</v>
      </c>
      <c r="AE51" s="137">
        <f t="shared" si="1"/>
        <v>-3.3500837520938909E-3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32.115600000000001</v>
      </c>
      <c r="Q52" s="2"/>
      <c r="T52" s="92" t="s">
        <v>106</v>
      </c>
      <c r="U52" s="129" t="s">
        <v>641</v>
      </c>
      <c r="W52" s="132">
        <v>42748</v>
      </c>
      <c r="X52" s="10">
        <v>29.77</v>
      </c>
      <c r="Y52" s="10">
        <v>30.09</v>
      </c>
      <c r="Z52" s="10">
        <v>29.62</v>
      </c>
      <c r="AA52" s="10">
        <v>30.03</v>
      </c>
      <c r="AB52" s="94">
        <v>5500600</v>
      </c>
      <c r="AC52" s="10">
        <v>29.85</v>
      </c>
      <c r="AD52" s="2">
        <f t="shared" si="0"/>
        <v>0.46999999999999886</v>
      </c>
      <c r="AE52" s="137">
        <f t="shared" si="1"/>
        <v>7.4249071886602902E-3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31.791199999999996</v>
      </c>
      <c r="Q53" s="2"/>
      <c r="T53" s="92" t="s">
        <v>107</v>
      </c>
      <c r="U53" s="130">
        <v>11092308</v>
      </c>
      <c r="W53" s="132">
        <v>42747</v>
      </c>
      <c r="X53" s="10">
        <v>30.05</v>
      </c>
      <c r="Y53" s="10">
        <v>30.07</v>
      </c>
      <c r="Z53" s="10">
        <v>29.67</v>
      </c>
      <c r="AA53" s="10">
        <v>29.81</v>
      </c>
      <c r="AB53" s="94">
        <v>6010300</v>
      </c>
      <c r="AC53" s="10">
        <v>29.63</v>
      </c>
      <c r="AD53" s="2">
        <f t="shared" si="0"/>
        <v>0.39999999999999858</v>
      </c>
      <c r="AE53" s="137">
        <f t="shared" si="1"/>
        <v>-9.0301003344481767E-3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31.466799999999996</v>
      </c>
      <c r="T54" s="92" t="s">
        <v>110</v>
      </c>
      <c r="U54" s="130">
        <v>7370320</v>
      </c>
      <c r="W54" s="132">
        <v>42746</v>
      </c>
      <c r="X54" s="10">
        <v>29.72</v>
      </c>
      <c r="Y54" s="10">
        <v>30.1</v>
      </c>
      <c r="Z54" s="10">
        <v>29.59</v>
      </c>
      <c r="AA54" s="10">
        <v>30.08</v>
      </c>
      <c r="AB54" s="94">
        <v>8220900</v>
      </c>
      <c r="AC54" s="10">
        <v>29.9</v>
      </c>
      <c r="AD54" s="2">
        <f t="shared" si="0"/>
        <v>0.51000000000000156</v>
      </c>
      <c r="AE54" s="137">
        <f t="shared" si="1"/>
        <v>1.3559322033898313E-2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31.142399999999995</v>
      </c>
      <c r="T55" s="92" t="s">
        <v>108</v>
      </c>
      <c r="U55" s="129" t="s">
        <v>642</v>
      </c>
      <c r="W55" s="132">
        <v>42745</v>
      </c>
      <c r="X55" s="10">
        <v>29.58</v>
      </c>
      <c r="Y55" s="10">
        <v>30.08</v>
      </c>
      <c r="Z55" s="10">
        <v>29.25</v>
      </c>
      <c r="AA55" s="10">
        <v>29.67</v>
      </c>
      <c r="AB55" s="94">
        <v>8469300</v>
      </c>
      <c r="AC55" s="10">
        <v>29.5</v>
      </c>
      <c r="AD55" s="2">
        <f t="shared" si="0"/>
        <v>0.82999999999999829</v>
      </c>
      <c r="AE55" s="137">
        <f t="shared" si="1"/>
        <v>6.8259385665527805E-3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30.817999999999998</v>
      </c>
      <c r="T56" s="92" t="s">
        <v>111</v>
      </c>
      <c r="U56" s="129">
        <v>19.77</v>
      </c>
      <c r="W56" s="132">
        <v>42744</v>
      </c>
      <c r="X56" s="10">
        <v>29.58</v>
      </c>
      <c r="Y56" s="10">
        <v>29.66</v>
      </c>
      <c r="Z56" s="10">
        <v>29.25</v>
      </c>
      <c r="AA56" s="10">
        <v>29.47</v>
      </c>
      <c r="AB56" s="94">
        <v>6543300</v>
      </c>
      <c r="AC56" s="10">
        <v>29.3</v>
      </c>
      <c r="AD56" s="2">
        <f t="shared" si="0"/>
        <v>0.41000000000000014</v>
      </c>
      <c r="AE56" s="137">
        <f t="shared" si="1"/>
        <v>-1.7035775127768327E-3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30.493599999999997</v>
      </c>
      <c r="T57" s="92" t="s">
        <v>112</v>
      </c>
      <c r="U57" s="129">
        <v>1.64</v>
      </c>
      <c r="W57" s="132">
        <v>42741</v>
      </c>
      <c r="X57" s="10">
        <v>29.03</v>
      </c>
      <c r="Y57" s="10">
        <v>29.6</v>
      </c>
      <c r="Z57" s="10">
        <v>28.85</v>
      </c>
      <c r="AA57" s="10">
        <v>29.52</v>
      </c>
      <c r="AB57" s="94">
        <v>8338400</v>
      </c>
      <c r="AC57" s="10">
        <v>29.35</v>
      </c>
      <c r="AD57" s="2">
        <f t="shared" si="0"/>
        <v>0.75</v>
      </c>
      <c r="AE57" s="137">
        <f t="shared" si="1"/>
        <v>1.803676725633041E-2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30.1692</v>
      </c>
      <c r="T58" s="92" t="s">
        <v>109</v>
      </c>
      <c r="U58" s="129" t="s">
        <v>643</v>
      </c>
      <c r="W58" s="132">
        <v>42740</v>
      </c>
      <c r="X58" s="10">
        <v>28.83</v>
      </c>
      <c r="Y58" s="10">
        <v>29.17</v>
      </c>
      <c r="Z58" s="10">
        <v>28.65</v>
      </c>
      <c r="AA58" s="10">
        <v>29</v>
      </c>
      <c r="AB58" s="94">
        <v>6325400</v>
      </c>
      <c r="AC58" s="10">
        <v>28.83</v>
      </c>
      <c r="AD58" s="2">
        <f t="shared" si="0"/>
        <v>0.52000000000000313</v>
      </c>
      <c r="AE58" s="137">
        <f t="shared" si="1"/>
        <v>-6.9324090121325455E-4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29.844799999999999</v>
      </c>
      <c r="W59" s="132">
        <v>42739</v>
      </c>
      <c r="X59" s="10">
        <v>28.88</v>
      </c>
      <c r="Y59" s="10">
        <v>29.19</v>
      </c>
      <c r="Z59" s="10">
        <v>28.76</v>
      </c>
      <c r="AA59" s="10">
        <v>29.02</v>
      </c>
      <c r="AB59" s="94">
        <v>8645600</v>
      </c>
      <c r="AC59" s="10">
        <v>28.85</v>
      </c>
      <c r="AD59" s="2">
        <f t="shared" si="0"/>
        <v>0.42999999999999972</v>
      </c>
      <c r="AE59" s="137">
        <f t="shared" si="1"/>
        <v>1.0507880910683109E-2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29.520399999999999</v>
      </c>
      <c r="W60" s="132">
        <v>42738</v>
      </c>
      <c r="X60" s="10">
        <v>28.42</v>
      </c>
      <c r="Y60" s="10">
        <v>29.04</v>
      </c>
      <c r="Z60" s="10">
        <v>28.27</v>
      </c>
      <c r="AA60" s="10">
        <v>28.72</v>
      </c>
      <c r="AB60" s="94">
        <v>10597900</v>
      </c>
      <c r="AC60" s="10">
        <v>28.55</v>
      </c>
      <c r="AD60" s="2">
        <f t="shared" si="0"/>
        <v>0.76999999999999957</v>
      </c>
      <c r="AE60" s="137">
        <f t="shared" si="1"/>
        <v>2.4398995335486173E-2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29.195999999999998</v>
      </c>
      <c r="W61" s="132">
        <v>42734</v>
      </c>
      <c r="X61" s="10">
        <v>28.29</v>
      </c>
      <c r="Y61" s="10">
        <v>28.37</v>
      </c>
      <c r="Z61" s="10">
        <v>27.92</v>
      </c>
      <c r="AA61" s="10">
        <v>28.04</v>
      </c>
      <c r="AB61" s="94">
        <v>6161200</v>
      </c>
      <c r="AC61" s="10">
        <v>27.87</v>
      </c>
      <c r="AD61" s="2">
        <f t="shared" si="0"/>
        <v>0.44999999999999929</v>
      </c>
      <c r="AE61" s="137">
        <f t="shared" si="1"/>
        <v>-8.5378868729988344E-3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42733</v>
      </c>
      <c r="X62" s="10">
        <v>28.6</v>
      </c>
      <c r="Y62" s="10">
        <v>28.61</v>
      </c>
      <c r="Z62" s="10">
        <v>28.21</v>
      </c>
      <c r="AA62" s="10">
        <v>28.28</v>
      </c>
      <c r="AB62" s="94">
        <v>5835600</v>
      </c>
      <c r="AC62" s="10">
        <v>28.11</v>
      </c>
      <c r="AD62" s="2">
        <f t="shared" si="0"/>
        <v>0.39999999999999858</v>
      </c>
      <c r="AE62" s="137">
        <f t="shared" si="1"/>
        <v>-6.0113154172560801E-3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42732</v>
      </c>
      <c r="X63" s="10">
        <v>28.52</v>
      </c>
      <c r="Y63" s="10">
        <v>28.62</v>
      </c>
      <c r="Z63" s="10">
        <v>28.33</v>
      </c>
      <c r="AA63" s="10">
        <v>28.45</v>
      </c>
      <c r="AB63" s="94">
        <v>6370100</v>
      </c>
      <c r="AC63" s="10">
        <v>28.28</v>
      </c>
      <c r="AD63" s="2">
        <f t="shared" si="0"/>
        <v>0.2900000000000027</v>
      </c>
      <c r="AE63" s="137">
        <f t="shared" si="1"/>
        <v>-3.1723651744800518E-3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42731</v>
      </c>
      <c r="X64" s="10">
        <v>28.45</v>
      </c>
      <c r="Y64" s="10">
        <v>28.65</v>
      </c>
      <c r="Z64" s="10">
        <v>28.32</v>
      </c>
      <c r="AA64" s="10">
        <v>28.54</v>
      </c>
      <c r="AB64" s="94">
        <v>4924000</v>
      </c>
      <c r="AC64" s="10">
        <v>28.37</v>
      </c>
      <c r="AD64" s="2">
        <f t="shared" si="0"/>
        <v>0.32999999999999829</v>
      </c>
      <c r="AE64" s="137">
        <f t="shared" si="1"/>
        <v>5.6717476072314366E-3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42727</v>
      </c>
      <c r="X65" s="10">
        <v>28.35</v>
      </c>
      <c r="Y65" s="10">
        <v>28.48</v>
      </c>
      <c r="Z65" s="10">
        <v>28.24</v>
      </c>
      <c r="AA65" s="10">
        <v>28.38</v>
      </c>
      <c r="AB65" s="94">
        <v>4032000</v>
      </c>
      <c r="AC65" s="10">
        <v>28.21</v>
      </c>
      <c r="AD65" s="2">
        <f t="shared" si="0"/>
        <v>0.24000000000000199</v>
      </c>
      <c r="AE65" s="137">
        <f t="shared" si="1"/>
        <v>-1.7692852087757283E-3</v>
      </c>
    </row>
    <row r="66" spans="2:31" x14ac:dyDescent="0.25">
      <c r="W66" s="132">
        <v>42726</v>
      </c>
      <c r="X66" s="10">
        <v>26.53</v>
      </c>
      <c r="Y66" s="10">
        <v>28.47</v>
      </c>
      <c r="Z66" s="10">
        <v>26.53</v>
      </c>
      <c r="AA66" s="10">
        <v>28.43</v>
      </c>
      <c r="AB66" s="94">
        <v>7453800</v>
      </c>
      <c r="AC66" s="10">
        <v>28.26</v>
      </c>
      <c r="AD66" s="2">
        <f t="shared" si="0"/>
        <v>1.9399999999999977</v>
      </c>
      <c r="AE66" s="137">
        <f t="shared" si="1"/>
        <v>-7.0721357850067612E-4</v>
      </c>
    </row>
    <row r="67" spans="2:31" x14ac:dyDescent="0.25">
      <c r="W67" s="132">
        <v>42725</v>
      </c>
      <c r="X67" s="10">
        <v>28.16</v>
      </c>
      <c r="Y67" s="10">
        <v>28.46</v>
      </c>
      <c r="Z67" s="10">
        <v>27.9</v>
      </c>
      <c r="AA67" s="10">
        <v>28.45</v>
      </c>
      <c r="AB67" s="94">
        <v>5902500</v>
      </c>
      <c r="AC67" s="10">
        <v>28.28</v>
      </c>
      <c r="AD67" s="2">
        <f>Y67-Z67</f>
        <v>0.56000000000000227</v>
      </c>
      <c r="AE67" s="137" t="e">
        <f>AC67/#REF!-1</f>
        <v>#REF!</v>
      </c>
    </row>
    <row r="68" spans="2:31" x14ac:dyDescent="0.25">
      <c r="W68" s="132">
        <v>42724</v>
      </c>
      <c r="X68" s="10">
        <v>28.28</v>
      </c>
      <c r="Y68" s="10">
        <v>28.48</v>
      </c>
      <c r="Z68" s="10">
        <v>28.05</v>
      </c>
      <c r="AA68" s="10">
        <v>28.18</v>
      </c>
      <c r="AB68" s="94">
        <v>5098700</v>
      </c>
      <c r="AC68" s="10">
        <v>28.01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1" priority="11">
      <formula>F33&gt;0</formula>
    </cfRule>
    <cfRule type="expression" dxfId="1060" priority="12">
      <formula>F33&lt;0</formula>
    </cfRule>
  </conditionalFormatting>
  <conditionalFormatting sqref="Q7">
    <cfRule type="expression" dxfId="1059" priority="9">
      <formula>Q7&gt;0</formula>
    </cfRule>
    <cfRule type="expression" dxfId="1058" priority="10">
      <formula>Q7&lt;0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F25:F32">
    <cfRule type="expression" dxfId="1055" priority="5">
      <formula>F25&gt;0</formula>
    </cfRule>
    <cfRule type="expression" dxfId="1054" priority="6">
      <formula>F25&lt;0</formula>
    </cfRule>
  </conditionalFormatting>
  <conditionalFormatting sqref="H25:H32">
    <cfRule type="expression" dxfId="1053" priority="3">
      <formula>H25&gt;0</formula>
    </cfRule>
    <cfRule type="expression" dxfId="1052" priority="4">
      <formula>H25&lt;0</formula>
    </cfRule>
  </conditionalFormatting>
  <conditionalFormatting sqref="Q10">
    <cfRule type="expression" dxfId="1051" priority="1">
      <formula>Q10&gt;0</formula>
    </cfRule>
    <cfRule type="expression" dxfId="10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347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800</v>
      </c>
      <c r="T2" s="1" t="s">
        <v>497</v>
      </c>
      <c r="W2" s="132">
        <v>42821</v>
      </c>
      <c r="X2" s="10">
        <v>18.54</v>
      </c>
      <c r="Y2" s="10">
        <v>18.649999999999999</v>
      </c>
      <c r="Z2" s="10">
        <v>18.420000000000002</v>
      </c>
      <c r="AA2" s="10">
        <v>18.559999999999999</v>
      </c>
      <c r="AB2" s="94">
        <v>889400</v>
      </c>
      <c r="AC2" s="10">
        <v>18.559999999999999</v>
      </c>
      <c r="AD2">
        <f>Y2-Z2</f>
        <v>0.22999999999999687</v>
      </c>
      <c r="AE2" s="137">
        <f>AC2/AC3-1</f>
        <v>-9.0763481046450822E-3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19.942062500000002</v>
      </c>
      <c r="T3" s="598" t="s">
        <v>527</v>
      </c>
      <c r="W3" s="132">
        <v>42818</v>
      </c>
      <c r="X3" s="10">
        <v>18.91</v>
      </c>
      <c r="Y3" s="10">
        <v>18.95</v>
      </c>
      <c r="Z3" s="10">
        <v>18.62</v>
      </c>
      <c r="AA3" s="10">
        <v>18.73</v>
      </c>
      <c r="AB3" s="94">
        <v>888300</v>
      </c>
      <c r="AC3" s="10">
        <v>18.73</v>
      </c>
      <c r="AD3">
        <f t="shared" ref="AD3:AD66" si="1">Y3-Z3</f>
        <v>0.32999999999999829</v>
      </c>
      <c r="AE3" s="137">
        <f t="shared" ref="AE3:AE66" si="2">AC3/AC4-1</f>
        <v>-7.9449152542372392E-3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18.75</v>
      </c>
      <c r="R4" s="499">
        <v>1.0200000000000001E-2</v>
      </c>
      <c r="T4" s="162" t="s">
        <v>528</v>
      </c>
      <c r="U4" s="1"/>
      <c r="W4" s="132">
        <v>42817</v>
      </c>
      <c r="X4" s="10">
        <v>18.72</v>
      </c>
      <c r="Y4" s="10">
        <v>18.98</v>
      </c>
      <c r="Z4" s="10">
        <v>18.57</v>
      </c>
      <c r="AA4" s="10">
        <v>18.88</v>
      </c>
      <c r="AB4" s="94">
        <v>986000</v>
      </c>
      <c r="AC4" s="10">
        <v>18.88</v>
      </c>
      <c r="AD4">
        <f t="shared" si="1"/>
        <v>0.41000000000000014</v>
      </c>
      <c r="AE4" s="137">
        <f t="shared" si="2"/>
        <v>5.86041555673944E-3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15000</v>
      </c>
      <c r="T5" t="s">
        <v>529</v>
      </c>
      <c r="W5" s="132">
        <v>42816</v>
      </c>
      <c r="X5" s="10">
        <v>19.13</v>
      </c>
      <c r="Y5" s="10">
        <v>19.18</v>
      </c>
      <c r="Z5" s="10">
        <v>18.670000000000002</v>
      </c>
      <c r="AA5" s="10">
        <v>18.77</v>
      </c>
      <c r="AB5" s="94">
        <v>1784400</v>
      </c>
      <c r="AC5" s="10">
        <v>18.77</v>
      </c>
      <c r="AD5">
        <f t="shared" si="1"/>
        <v>0.50999999999999801</v>
      </c>
      <c r="AE5" s="137">
        <f t="shared" si="2"/>
        <v>-2.2395833333333282E-2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15953.650000000001</v>
      </c>
      <c r="W6" s="132">
        <v>42815</v>
      </c>
      <c r="X6" s="10">
        <v>19.399999999999999</v>
      </c>
      <c r="Y6" s="10">
        <v>19.48</v>
      </c>
      <c r="Z6" s="10">
        <v>19.079999999999998</v>
      </c>
      <c r="AA6" s="10">
        <v>19.2</v>
      </c>
      <c r="AB6" s="94">
        <v>1695300</v>
      </c>
      <c r="AC6" s="10">
        <v>19.2</v>
      </c>
      <c r="AD6">
        <f t="shared" si="1"/>
        <v>0.40000000000000213</v>
      </c>
      <c r="AE6" s="137">
        <f t="shared" si="2"/>
        <v>-1.0819165378670781E-2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-608.67000000000098</v>
      </c>
      <c r="R7">
        <v>600</v>
      </c>
      <c r="W7" s="132">
        <v>42814</v>
      </c>
      <c r="X7" s="10">
        <v>19.36</v>
      </c>
      <c r="Y7" s="10">
        <v>19.55</v>
      </c>
      <c r="Z7" s="10">
        <v>19.260000000000002</v>
      </c>
      <c r="AA7" s="10">
        <v>19.41</v>
      </c>
      <c r="AB7" s="94">
        <v>926100</v>
      </c>
      <c r="AC7" s="10">
        <v>19.41</v>
      </c>
      <c r="AD7">
        <f t="shared" si="1"/>
        <v>0.28999999999999915</v>
      </c>
      <c r="AE7" s="137">
        <f t="shared" si="2"/>
        <v>-2.0565552699228773E-3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-953.65000000000146</v>
      </c>
      <c r="W8" s="132">
        <v>42811</v>
      </c>
      <c r="X8" s="10">
        <v>19.47</v>
      </c>
      <c r="Y8" s="10">
        <v>19.649999999999999</v>
      </c>
      <c r="Z8" s="10">
        <v>19.34</v>
      </c>
      <c r="AA8" s="10">
        <v>19.45</v>
      </c>
      <c r="AB8" s="94">
        <v>1426200</v>
      </c>
      <c r="AC8" s="10">
        <v>19.45</v>
      </c>
      <c r="AD8">
        <f t="shared" si="1"/>
        <v>0.30999999999999872</v>
      </c>
      <c r="AE8" s="137">
        <f t="shared" si="2"/>
        <v>-5.1150895140665842E-3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-5.9776289438467148E-2</v>
      </c>
      <c r="W9" s="132">
        <v>42810</v>
      </c>
      <c r="X9" s="10">
        <v>19.48</v>
      </c>
      <c r="Y9" s="10">
        <v>19.559999999999999</v>
      </c>
      <c r="Z9" s="10">
        <v>19.350000000000001</v>
      </c>
      <c r="AA9" s="10">
        <v>19.55</v>
      </c>
      <c r="AB9" s="94">
        <v>957000</v>
      </c>
      <c r="AC9" s="10">
        <v>19.55</v>
      </c>
      <c r="AD9">
        <f t="shared" si="1"/>
        <v>0.2099999999999973</v>
      </c>
      <c r="AE9" s="137">
        <f t="shared" si="2"/>
        <v>6.1760164693773767E-3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42809</v>
      </c>
      <c r="X10" s="10">
        <v>19.32</v>
      </c>
      <c r="Y10" s="10">
        <v>19.48</v>
      </c>
      <c r="Z10" s="10">
        <v>19.13</v>
      </c>
      <c r="AA10" s="10">
        <v>19.43</v>
      </c>
      <c r="AB10" s="94">
        <v>1488700</v>
      </c>
      <c r="AC10" s="10">
        <v>19.43</v>
      </c>
      <c r="AD10">
        <f t="shared" si="1"/>
        <v>0.35000000000000142</v>
      </c>
      <c r="AE10" s="137">
        <f t="shared" si="2"/>
        <v>1.1979166666666652E-2</v>
      </c>
    </row>
    <row r="11" spans="1:31" x14ac:dyDescent="0.25">
      <c r="B11" s="498">
        <v>42816</v>
      </c>
      <c r="C11" s="4">
        <v>200</v>
      </c>
      <c r="D11" s="2">
        <v>18.8</v>
      </c>
      <c r="E11" s="2">
        <v>0</v>
      </c>
      <c r="F11" s="2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19.16</v>
      </c>
      <c r="Y11" s="10">
        <v>19.350000000000001</v>
      </c>
      <c r="Z11" s="10">
        <v>18.95</v>
      </c>
      <c r="AA11" s="10">
        <v>19.2</v>
      </c>
      <c r="AB11" s="94">
        <v>1301500</v>
      </c>
      <c r="AC11" s="10">
        <v>19.2</v>
      </c>
      <c r="AD11">
        <f t="shared" si="1"/>
        <v>0.40000000000000213</v>
      </c>
      <c r="AE11" s="137">
        <f t="shared" si="2"/>
        <v>3.6591740721381161E-3</v>
      </c>
    </row>
    <row r="12" spans="1:31" x14ac:dyDescent="0.25">
      <c r="H12" s="71"/>
      <c r="W12" s="132">
        <v>42807</v>
      </c>
      <c r="X12" s="10">
        <v>19.5</v>
      </c>
      <c r="Y12" s="10">
        <v>19.73</v>
      </c>
      <c r="Z12" s="10">
        <v>18.940000000000001</v>
      </c>
      <c r="AA12" s="10">
        <v>19.13</v>
      </c>
      <c r="AB12" s="94">
        <v>2345500</v>
      </c>
      <c r="AC12" s="10">
        <v>19.13</v>
      </c>
      <c r="AD12">
        <f t="shared" si="1"/>
        <v>0.78999999999999915</v>
      </c>
      <c r="AE12" s="137">
        <f t="shared" si="2"/>
        <v>-1.9979508196721341E-2</v>
      </c>
    </row>
    <row r="13" spans="1:31" x14ac:dyDescent="0.25">
      <c r="H13" s="71"/>
      <c r="W13" s="132">
        <v>42804</v>
      </c>
      <c r="X13" s="10">
        <v>19.190000000000001</v>
      </c>
      <c r="Y13" s="10">
        <v>19.64</v>
      </c>
      <c r="Z13" s="10">
        <v>19.149999999999999</v>
      </c>
      <c r="AA13" s="10">
        <v>19.52</v>
      </c>
      <c r="AB13" s="94">
        <v>1913900</v>
      </c>
      <c r="AC13" s="10">
        <v>19.52</v>
      </c>
      <c r="AD13">
        <f t="shared" si="1"/>
        <v>0.49000000000000199</v>
      </c>
      <c r="AE13" s="137">
        <f t="shared" si="2"/>
        <v>1.6666666666666607E-2</v>
      </c>
    </row>
    <row r="14" spans="1:31" x14ac:dyDescent="0.25">
      <c r="H14" s="71"/>
      <c r="W14" s="132">
        <v>42803</v>
      </c>
      <c r="X14" s="10">
        <v>19.55</v>
      </c>
      <c r="Y14" s="10">
        <v>19.59</v>
      </c>
      <c r="Z14" s="10">
        <v>19.14</v>
      </c>
      <c r="AA14" s="10">
        <v>19.2</v>
      </c>
      <c r="AB14" s="94">
        <v>2531400</v>
      </c>
      <c r="AC14" s="10">
        <v>19.2</v>
      </c>
      <c r="AD14">
        <f t="shared" si="1"/>
        <v>0.44999999999999929</v>
      </c>
      <c r="AE14" s="137">
        <f t="shared" si="2"/>
        <v>-1.9908116385911168E-2</v>
      </c>
    </row>
    <row r="15" spans="1:31" x14ac:dyDescent="0.25">
      <c r="H15" s="71"/>
      <c r="W15" s="132">
        <v>42802</v>
      </c>
      <c r="X15" s="10">
        <v>19.059999999999999</v>
      </c>
      <c r="Y15" s="10">
        <v>19.63</v>
      </c>
      <c r="Z15" s="10">
        <v>18.97</v>
      </c>
      <c r="AA15" s="10">
        <v>19.59</v>
      </c>
      <c r="AB15" s="94">
        <v>1891300</v>
      </c>
      <c r="AC15" s="10">
        <v>19.59</v>
      </c>
      <c r="AD15">
        <f t="shared" si="1"/>
        <v>0.66000000000000014</v>
      </c>
      <c r="AE15" s="137">
        <f t="shared" si="2"/>
        <v>2.3510971786833812E-2</v>
      </c>
    </row>
    <row r="16" spans="1:31" x14ac:dyDescent="0.25">
      <c r="H16" s="71"/>
      <c r="W16" s="132">
        <v>42801</v>
      </c>
      <c r="X16" s="10">
        <v>18.91</v>
      </c>
      <c r="Y16" s="10">
        <v>19.27</v>
      </c>
      <c r="Z16" s="10">
        <v>18.899999999999999</v>
      </c>
      <c r="AA16" s="10">
        <v>19.14</v>
      </c>
      <c r="AB16" s="94">
        <v>2265800</v>
      </c>
      <c r="AC16" s="10">
        <v>19.14</v>
      </c>
      <c r="AD16">
        <f t="shared" si="1"/>
        <v>0.37000000000000099</v>
      </c>
      <c r="AE16" s="137">
        <f t="shared" si="2"/>
        <v>5.2521008403361158E-3</v>
      </c>
    </row>
    <row r="17" spans="1:31" x14ac:dyDescent="0.25">
      <c r="W17" s="132">
        <v>42800</v>
      </c>
      <c r="X17" s="10">
        <v>18.63</v>
      </c>
      <c r="Y17" s="10">
        <v>19.07</v>
      </c>
      <c r="Z17" s="10">
        <v>18.34</v>
      </c>
      <c r="AA17" s="10">
        <v>19.04</v>
      </c>
      <c r="AB17" s="94">
        <v>3248700</v>
      </c>
      <c r="AC17" s="10">
        <v>19.04</v>
      </c>
      <c r="AD17">
        <f t="shared" si="1"/>
        <v>0.73000000000000043</v>
      </c>
      <c r="AE17" s="137">
        <f t="shared" si="2"/>
        <v>1.115241635687747E-2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42797</v>
      </c>
      <c r="X18" s="10">
        <v>18.12</v>
      </c>
      <c r="Y18" s="10">
        <v>19.2</v>
      </c>
      <c r="Z18" s="10">
        <v>17.5</v>
      </c>
      <c r="AA18" s="10">
        <v>18.829999999999998</v>
      </c>
      <c r="AB18" s="94">
        <v>5734100</v>
      </c>
      <c r="AC18" s="10">
        <v>18.829999999999998</v>
      </c>
      <c r="AD18">
        <f t="shared" si="1"/>
        <v>1.6999999999999993</v>
      </c>
      <c r="AE18" s="137">
        <f t="shared" si="2"/>
        <v>-2.8379772961816374E-2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42796</v>
      </c>
      <c r="X19" s="10">
        <v>19.34</v>
      </c>
      <c r="Y19" s="10">
        <v>19.66</v>
      </c>
      <c r="Z19" s="10">
        <v>19.309999999999999</v>
      </c>
      <c r="AA19" s="10">
        <v>19.38</v>
      </c>
      <c r="AB19" s="94">
        <v>2026100</v>
      </c>
      <c r="AC19" s="10">
        <v>19.38</v>
      </c>
      <c r="AD19">
        <f t="shared" si="1"/>
        <v>0.35000000000000142</v>
      </c>
      <c r="AE19" s="137">
        <f t="shared" si="2"/>
        <v>-3.5989717223650075E-3</v>
      </c>
    </row>
    <row r="20" spans="1:31" x14ac:dyDescent="0.25">
      <c r="W20" s="132">
        <v>42795</v>
      </c>
      <c r="X20" s="10">
        <v>19.399999999999999</v>
      </c>
      <c r="Y20" s="10">
        <v>19.59</v>
      </c>
      <c r="Z20" s="10">
        <v>19.059999999999999</v>
      </c>
      <c r="AA20" s="10">
        <v>19.45</v>
      </c>
      <c r="AB20" s="94">
        <v>1784600</v>
      </c>
      <c r="AC20" s="10">
        <v>19.45</v>
      </c>
      <c r="AD20">
        <f t="shared" si="1"/>
        <v>0.53000000000000114</v>
      </c>
      <c r="AE20" s="137">
        <f t="shared" si="2"/>
        <v>5.1440329218088721E-4</v>
      </c>
    </row>
    <row r="21" spans="1:31" x14ac:dyDescent="0.25">
      <c r="W21" s="132">
        <v>42794</v>
      </c>
      <c r="X21" s="10">
        <v>19.579999999999998</v>
      </c>
      <c r="Y21" s="10">
        <v>19.760000000000002</v>
      </c>
      <c r="Z21" s="10">
        <v>19.38</v>
      </c>
      <c r="AA21" s="10">
        <v>19.440000000000001</v>
      </c>
      <c r="AB21" s="94">
        <v>1587400</v>
      </c>
      <c r="AC21" s="10">
        <v>19.440000000000001</v>
      </c>
      <c r="AD21">
        <f t="shared" si="1"/>
        <v>0.38000000000000256</v>
      </c>
      <c r="AE21" s="137">
        <f t="shared" si="2"/>
        <v>-1.4698428788646689E-2</v>
      </c>
    </row>
    <row r="22" spans="1:31" x14ac:dyDescent="0.25">
      <c r="W22" s="132">
        <v>42793</v>
      </c>
      <c r="X22" s="10">
        <v>19.420000000000002</v>
      </c>
      <c r="Y22" s="10">
        <v>19.8</v>
      </c>
      <c r="Z22" s="10">
        <v>19.329999999999998</v>
      </c>
      <c r="AA22" s="10">
        <v>19.73</v>
      </c>
      <c r="AB22" s="94">
        <v>1208600</v>
      </c>
      <c r="AC22" s="10">
        <v>19.73</v>
      </c>
      <c r="AD22">
        <f t="shared" si="1"/>
        <v>0.47000000000000242</v>
      </c>
      <c r="AE22" s="137">
        <f t="shared" si="2"/>
        <v>1.4395886889460252E-2</v>
      </c>
    </row>
    <row r="23" spans="1:31" x14ac:dyDescent="0.25">
      <c r="W23" s="132">
        <v>42790</v>
      </c>
      <c r="X23" s="10">
        <v>19.3</v>
      </c>
      <c r="Y23" s="10">
        <v>19.5</v>
      </c>
      <c r="Z23" s="10">
        <v>19.170000000000002</v>
      </c>
      <c r="AA23" s="10">
        <v>19.45</v>
      </c>
      <c r="AB23" s="94">
        <v>1160000</v>
      </c>
      <c r="AC23" s="10">
        <v>19.45</v>
      </c>
      <c r="AD23">
        <f t="shared" si="1"/>
        <v>0.32999999999999829</v>
      </c>
      <c r="AE23" s="137">
        <f t="shared" si="2"/>
        <v>2.5773195876288568E-3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42789</v>
      </c>
      <c r="X24" s="10">
        <v>19.43</v>
      </c>
      <c r="Y24" s="10">
        <v>19.68</v>
      </c>
      <c r="Z24" s="10">
        <v>19.34</v>
      </c>
      <c r="AA24" s="10">
        <v>19.399999999999999</v>
      </c>
      <c r="AB24" s="94">
        <v>972200</v>
      </c>
      <c r="AC24" s="10">
        <v>19.399999999999999</v>
      </c>
      <c r="AD24">
        <f t="shared" si="1"/>
        <v>0.33999999999999986</v>
      </c>
      <c r="AE24" s="137">
        <f t="shared" si="2"/>
        <v>3.6213140196585947E-3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42788</v>
      </c>
      <c r="X25" s="10">
        <v>19.149999999999999</v>
      </c>
      <c r="Y25" s="10">
        <v>19.440000000000001</v>
      </c>
      <c r="Z25" s="10">
        <v>19.11</v>
      </c>
      <c r="AA25" s="10">
        <v>19.329999999999998</v>
      </c>
      <c r="AB25" s="94">
        <v>747200</v>
      </c>
      <c r="AC25" s="10">
        <v>19.329999999999998</v>
      </c>
      <c r="AD25">
        <f t="shared" si="1"/>
        <v>0.33000000000000185</v>
      </c>
      <c r="AE25" s="137">
        <f t="shared" si="2"/>
        <v>5.2002080083202173E-3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42787</v>
      </c>
      <c r="X26" s="10">
        <v>19.14</v>
      </c>
      <c r="Y26" s="10">
        <v>19.53</v>
      </c>
      <c r="Z26" s="10">
        <v>19.14</v>
      </c>
      <c r="AA26" s="10">
        <v>19.23</v>
      </c>
      <c r="AB26" s="94">
        <v>1028700</v>
      </c>
      <c r="AC26" s="10">
        <v>19.23</v>
      </c>
      <c r="AD26">
        <f t="shared" si="1"/>
        <v>0.39000000000000057</v>
      </c>
      <c r="AE26" s="137">
        <f t="shared" si="2"/>
        <v>5.2029136316344982E-4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42783</v>
      </c>
      <c r="X27" s="10">
        <v>19.39</v>
      </c>
      <c r="Y27" s="10">
        <v>19.41</v>
      </c>
      <c r="Z27" s="10">
        <v>19.079999999999998</v>
      </c>
      <c r="AA27" s="10">
        <v>19.22</v>
      </c>
      <c r="AB27" s="94">
        <v>973800</v>
      </c>
      <c r="AC27" s="10">
        <v>19.22</v>
      </c>
      <c r="AD27">
        <f t="shared" si="1"/>
        <v>0.33000000000000185</v>
      </c>
      <c r="AE27" s="137">
        <f t="shared" si="2"/>
        <v>-9.2783505154638846E-3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42782</v>
      </c>
      <c r="X28" s="10">
        <v>18.579999999999998</v>
      </c>
      <c r="Y28" s="10">
        <v>19.489999999999998</v>
      </c>
      <c r="Z28" s="10">
        <v>18.2</v>
      </c>
      <c r="AA28" s="10">
        <v>19.399999999999999</v>
      </c>
      <c r="AB28" s="94">
        <v>2423500</v>
      </c>
      <c r="AC28" s="10">
        <v>19.399999999999999</v>
      </c>
      <c r="AD28">
        <f t="shared" si="1"/>
        <v>1.2899999999999991</v>
      </c>
      <c r="AE28" s="137">
        <f t="shared" si="2"/>
        <v>2.9723991507430991E-2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42781</v>
      </c>
      <c r="X29" s="10">
        <v>19.12</v>
      </c>
      <c r="Y29" s="10">
        <v>19.22</v>
      </c>
      <c r="Z29" s="10">
        <v>18.760000000000002</v>
      </c>
      <c r="AA29" s="10">
        <v>18.84</v>
      </c>
      <c r="AB29" s="94">
        <v>1801100</v>
      </c>
      <c r="AC29" s="10">
        <v>18.84</v>
      </c>
      <c r="AD29">
        <f t="shared" si="1"/>
        <v>0.4599999999999973</v>
      </c>
      <c r="AE29" s="137">
        <f t="shared" si="2"/>
        <v>-1.9771071800208095E-2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42780</v>
      </c>
      <c r="X30" s="10">
        <v>19.149999999999999</v>
      </c>
      <c r="Y30" s="10">
        <v>19.47</v>
      </c>
      <c r="Z30" s="10">
        <v>19.09</v>
      </c>
      <c r="AA30" s="10">
        <v>19.22</v>
      </c>
      <c r="AB30" s="94">
        <v>1108500</v>
      </c>
      <c r="AC30" s="10">
        <v>19.22</v>
      </c>
      <c r="AD30">
        <f t="shared" si="1"/>
        <v>0.37999999999999901</v>
      </c>
      <c r="AE30" s="137">
        <f t="shared" si="2"/>
        <v>-5.2002080083213276E-4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42779</v>
      </c>
      <c r="X31" s="10">
        <v>19.79</v>
      </c>
      <c r="Y31" s="10">
        <v>19.829999999999998</v>
      </c>
      <c r="Z31" s="10">
        <v>18.809999999999999</v>
      </c>
      <c r="AA31" s="10">
        <v>19.23</v>
      </c>
      <c r="AB31" s="94">
        <v>2521200</v>
      </c>
      <c r="AC31" s="10">
        <v>19.23</v>
      </c>
      <c r="AD31">
        <f t="shared" si="1"/>
        <v>1.0199999999999996</v>
      </c>
      <c r="AE31" s="137">
        <f t="shared" si="2"/>
        <v>-4.1853512705530616E-2</v>
      </c>
    </row>
    <row r="32" spans="1:31" x14ac:dyDescent="0.25">
      <c r="A32" t="s">
        <v>365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358</v>
      </c>
      <c r="J32" s="40"/>
      <c r="W32" s="132">
        <v>42776</v>
      </c>
      <c r="X32" s="10">
        <v>19.68</v>
      </c>
      <c r="Y32" s="10">
        <v>20.2</v>
      </c>
      <c r="Z32" s="10">
        <v>19.66</v>
      </c>
      <c r="AA32" s="10">
        <v>20.07</v>
      </c>
      <c r="AB32" s="94">
        <v>1169000</v>
      </c>
      <c r="AC32" s="10">
        <v>20.07</v>
      </c>
      <c r="AD32">
        <f t="shared" si="1"/>
        <v>0.53999999999999915</v>
      </c>
      <c r="AE32" s="137">
        <f t="shared" si="2"/>
        <v>2.0335536349771255E-2</v>
      </c>
    </row>
    <row r="33" spans="1:31" x14ac:dyDescent="0.25">
      <c r="A33" t="s">
        <v>365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42775</v>
      </c>
      <c r="X33" s="10">
        <v>19.52</v>
      </c>
      <c r="Y33" s="10">
        <v>20.22</v>
      </c>
      <c r="Z33" s="10">
        <v>19.27</v>
      </c>
      <c r="AA33" s="10">
        <v>19.670000000000002</v>
      </c>
      <c r="AB33" s="94">
        <v>1802200</v>
      </c>
      <c r="AC33" s="10">
        <v>19.670000000000002</v>
      </c>
      <c r="AD33">
        <f t="shared" si="1"/>
        <v>0.94999999999999929</v>
      </c>
      <c r="AE33" s="137">
        <f t="shared" si="2"/>
        <v>-3.0556924593395651E-2</v>
      </c>
    </row>
    <row r="34" spans="1:31" x14ac:dyDescent="0.25">
      <c r="A34" t="s">
        <v>400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42774</v>
      </c>
      <c r="X34" s="10">
        <v>19.55</v>
      </c>
      <c r="Y34" s="10">
        <v>20.36</v>
      </c>
      <c r="Z34" s="10">
        <v>19.37</v>
      </c>
      <c r="AA34" s="10">
        <v>20.29</v>
      </c>
      <c r="AB34" s="94">
        <v>1535400</v>
      </c>
      <c r="AC34" s="10">
        <v>20.29</v>
      </c>
      <c r="AD34">
        <f t="shared" si="1"/>
        <v>0.98999999999999844</v>
      </c>
      <c r="AE34" s="137">
        <f t="shared" si="2"/>
        <v>3.4676185619581856E-2</v>
      </c>
    </row>
    <row r="35" spans="1:31" x14ac:dyDescent="0.25">
      <c r="A35" t="s">
        <v>412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42773</v>
      </c>
      <c r="X35" s="10">
        <v>20.02</v>
      </c>
      <c r="Y35" s="10">
        <v>20.12</v>
      </c>
      <c r="Z35" s="10">
        <v>19.47</v>
      </c>
      <c r="AA35" s="10">
        <v>19.61</v>
      </c>
      <c r="AB35" s="94">
        <v>1650500</v>
      </c>
      <c r="AC35" s="10">
        <v>19.61</v>
      </c>
      <c r="AD35">
        <f t="shared" si="1"/>
        <v>0.65000000000000213</v>
      </c>
      <c r="AE35" s="137">
        <f t="shared" si="2"/>
        <v>-1.9500000000000073E-2</v>
      </c>
    </row>
    <row r="36" spans="1:31" x14ac:dyDescent="0.25">
      <c r="A36" t="s">
        <v>421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42772</v>
      </c>
      <c r="X36" s="10">
        <v>20.12</v>
      </c>
      <c r="Y36" s="10">
        <v>20.23</v>
      </c>
      <c r="Z36" s="10">
        <v>19.920000000000002</v>
      </c>
      <c r="AA36" s="10">
        <v>20</v>
      </c>
      <c r="AB36" s="94">
        <v>1310400</v>
      </c>
      <c r="AC36" s="10">
        <v>20</v>
      </c>
      <c r="AD36">
        <f t="shared" si="1"/>
        <v>0.30999999999999872</v>
      </c>
      <c r="AE36" s="137">
        <f t="shared" si="2"/>
        <v>-5.9642147117296984E-3</v>
      </c>
    </row>
    <row r="37" spans="1:31" x14ac:dyDescent="0.25">
      <c r="A37" t="s">
        <v>443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42769</v>
      </c>
      <c r="X37" s="10">
        <v>20.55</v>
      </c>
      <c r="Y37" s="10">
        <v>20.77</v>
      </c>
      <c r="Z37" s="10">
        <v>20.03</v>
      </c>
      <c r="AA37" s="10">
        <v>20.12</v>
      </c>
      <c r="AB37" s="94">
        <v>1882000</v>
      </c>
      <c r="AC37" s="10">
        <v>20.12</v>
      </c>
      <c r="AD37">
        <f t="shared" si="1"/>
        <v>0.73999999999999844</v>
      </c>
      <c r="AE37" s="137">
        <f t="shared" si="2"/>
        <v>-1.9493177387914118E-2</v>
      </c>
    </row>
    <row r="38" spans="1:31" x14ac:dyDescent="0.25">
      <c r="A38" t="s">
        <v>365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42768</v>
      </c>
      <c r="X38" s="10">
        <v>20.95</v>
      </c>
      <c r="Y38" s="10">
        <v>21.18</v>
      </c>
      <c r="Z38" s="10">
        <v>20.5</v>
      </c>
      <c r="AA38" s="10">
        <v>20.52</v>
      </c>
      <c r="AB38" s="94">
        <v>1732900</v>
      </c>
      <c r="AC38" s="10">
        <v>20.52</v>
      </c>
      <c r="AD38">
        <f t="shared" si="1"/>
        <v>0.67999999999999972</v>
      </c>
      <c r="AE38" s="137">
        <f t="shared" si="2"/>
        <v>-3.3898305084745672E-2</v>
      </c>
    </row>
    <row r="39" spans="1:31" x14ac:dyDescent="0.25">
      <c r="A39" t="s">
        <v>365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42767</v>
      </c>
      <c r="X39" s="10">
        <v>21.02</v>
      </c>
      <c r="Y39" s="10">
        <v>21.37</v>
      </c>
      <c r="Z39" s="10">
        <v>21.02</v>
      </c>
      <c r="AA39" s="10">
        <v>21.24</v>
      </c>
      <c r="AB39" s="94">
        <v>1408000</v>
      </c>
      <c r="AC39" s="10">
        <v>21.24</v>
      </c>
      <c r="AD39">
        <f t="shared" si="1"/>
        <v>0.35000000000000142</v>
      </c>
      <c r="AE39" s="137">
        <f t="shared" si="2"/>
        <v>-2.8169014084508115E-3</v>
      </c>
    </row>
    <row r="40" spans="1:31" ht="20.25" thickBot="1" x14ac:dyDescent="0.35">
      <c r="A40" t="s">
        <v>473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8" t="s">
        <v>78</v>
      </c>
      <c r="P40" s="708"/>
      <c r="W40" s="132">
        <v>42766</v>
      </c>
      <c r="X40" s="10">
        <v>20.329999999999998</v>
      </c>
      <c r="Y40" s="10">
        <v>21.84</v>
      </c>
      <c r="Z40" s="10">
        <v>20.329999999999998</v>
      </c>
      <c r="AA40" s="10">
        <v>21.3</v>
      </c>
      <c r="AB40" s="94">
        <v>3948000</v>
      </c>
      <c r="AC40" s="10">
        <v>21.3</v>
      </c>
      <c r="AD40">
        <f t="shared" si="1"/>
        <v>1.5100000000000016</v>
      </c>
      <c r="AE40" s="137">
        <f t="shared" si="2"/>
        <v>5.4455445544554504E-2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20.625</v>
      </c>
      <c r="Q41" s="2"/>
      <c r="W41" s="132">
        <v>42765</v>
      </c>
      <c r="X41" s="10">
        <v>20.399999999999999</v>
      </c>
      <c r="Y41" s="10">
        <v>20.57</v>
      </c>
      <c r="Z41" s="10">
        <v>20</v>
      </c>
      <c r="AA41" s="10">
        <v>20.2</v>
      </c>
      <c r="AB41" s="94">
        <v>975700</v>
      </c>
      <c r="AC41" s="10">
        <v>20.2</v>
      </c>
      <c r="AD41">
        <f t="shared" si="1"/>
        <v>0.57000000000000028</v>
      </c>
      <c r="AE41" s="137">
        <f t="shared" si="2"/>
        <v>-1.8464528668610258E-2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20.4375</v>
      </c>
      <c r="Q42" s="2"/>
      <c r="T42" s="90" t="s">
        <v>113</v>
      </c>
      <c r="W42" s="132">
        <v>42762</v>
      </c>
      <c r="X42" s="10">
        <v>20.73</v>
      </c>
      <c r="Y42" s="10">
        <v>20.75</v>
      </c>
      <c r="Z42" s="10">
        <v>20.329999999999998</v>
      </c>
      <c r="AA42" s="10">
        <v>20.58</v>
      </c>
      <c r="AB42" s="94">
        <v>827600</v>
      </c>
      <c r="AC42" s="10">
        <v>20.58</v>
      </c>
      <c r="AD42">
        <f t="shared" si="1"/>
        <v>0.42000000000000171</v>
      </c>
      <c r="AE42" s="137">
        <f t="shared" si="2"/>
        <v>-1.057692307692315E-2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20.25</v>
      </c>
      <c r="Q43" s="2"/>
      <c r="T43" s="127" t="s">
        <v>98</v>
      </c>
      <c r="U43" s="128">
        <v>21.08</v>
      </c>
      <c r="W43" s="132">
        <v>42761</v>
      </c>
      <c r="X43" s="10">
        <v>20.94</v>
      </c>
      <c r="Y43" s="10">
        <v>20.94</v>
      </c>
      <c r="Z43" s="10">
        <v>20.66</v>
      </c>
      <c r="AA43" s="10">
        <v>20.8</v>
      </c>
      <c r="AB43" s="94">
        <v>1085100</v>
      </c>
      <c r="AC43" s="10">
        <v>20.8</v>
      </c>
      <c r="AD43">
        <f t="shared" si="1"/>
        <v>0.28000000000000114</v>
      </c>
      <c r="AE43" s="137">
        <f t="shared" si="2"/>
        <v>-4.3082814743896636E-3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20.0625</v>
      </c>
      <c r="Q44" s="2"/>
      <c r="T44" s="92" t="s">
        <v>99</v>
      </c>
      <c r="U44" s="129" t="s">
        <v>129</v>
      </c>
      <c r="W44" s="132">
        <v>42760</v>
      </c>
      <c r="X44" s="10">
        <v>20.8</v>
      </c>
      <c r="Y44" s="10">
        <v>20.94</v>
      </c>
      <c r="Z44" s="10">
        <v>20.52</v>
      </c>
      <c r="AA44" s="10">
        <v>20.89</v>
      </c>
      <c r="AB44" s="94">
        <v>1076700</v>
      </c>
      <c r="AC44" s="10">
        <v>20.89</v>
      </c>
      <c r="AD44">
        <f t="shared" si="1"/>
        <v>0.42000000000000171</v>
      </c>
      <c r="AE44" s="137">
        <f t="shared" si="2"/>
        <v>7.232401157184265E-3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19.875</v>
      </c>
      <c r="Q45" s="2"/>
      <c r="T45" s="92" t="s">
        <v>100</v>
      </c>
      <c r="U45" s="129" t="s">
        <v>129</v>
      </c>
      <c r="W45" s="132">
        <v>42759</v>
      </c>
      <c r="X45" s="10">
        <v>20</v>
      </c>
      <c r="Y45" s="10">
        <v>20.8</v>
      </c>
      <c r="Z45" s="10">
        <v>19.89</v>
      </c>
      <c r="AA45" s="10">
        <v>20.74</v>
      </c>
      <c r="AB45" s="94">
        <v>1819600</v>
      </c>
      <c r="AC45" s="10">
        <v>20.74</v>
      </c>
      <c r="AD45">
        <f t="shared" si="1"/>
        <v>0.91000000000000014</v>
      </c>
      <c r="AE45" s="137">
        <f t="shared" si="2"/>
        <v>3.0815109343936165E-2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19.6875</v>
      </c>
      <c r="Q46" s="2"/>
      <c r="T46" s="92" t="s">
        <v>101</v>
      </c>
      <c r="U46" s="129" t="s">
        <v>129</v>
      </c>
      <c r="W46" s="132">
        <v>42758</v>
      </c>
      <c r="X46" s="10">
        <v>20.079999999999998</v>
      </c>
      <c r="Y46" s="10">
        <v>20.22</v>
      </c>
      <c r="Z46" s="10">
        <v>20.010000000000002</v>
      </c>
      <c r="AA46" s="10">
        <v>20.12</v>
      </c>
      <c r="AB46" s="94">
        <v>1009400</v>
      </c>
      <c r="AC46" s="10">
        <v>20.12</v>
      </c>
      <c r="AD46">
        <f t="shared" si="1"/>
        <v>0.2099999999999973</v>
      </c>
      <c r="AE46" s="137">
        <f t="shared" si="2"/>
        <v>-4.967709885741467E-4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19.5</v>
      </c>
      <c r="Q47" s="2"/>
      <c r="T47" s="92" t="s">
        <v>102</v>
      </c>
      <c r="U47" s="129">
        <v>26.25</v>
      </c>
      <c r="W47" s="132">
        <v>42755</v>
      </c>
      <c r="X47" s="10">
        <v>20.22</v>
      </c>
      <c r="Y47" s="10">
        <v>20.420000000000002</v>
      </c>
      <c r="Z47" s="10">
        <v>20.11</v>
      </c>
      <c r="AA47" s="10">
        <v>20.13</v>
      </c>
      <c r="AB47" s="94">
        <v>966400</v>
      </c>
      <c r="AC47" s="10">
        <v>20.13</v>
      </c>
      <c r="AD47">
        <f t="shared" si="1"/>
        <v>0.31000000000000227</v>
      </c>
      <c r="AE47" s="137">
        <f t="shared" si="2"/>
        <v>-6.4165844027641583E-3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19.3125</v>
      </c>
      <c r="Q48" s="2"/>
      <c r="T48" s="92" t="s">
        <v>103</v>
      </c>
      <c r="U48" s="129">
        <v>-0.32694499999999999</v>
      </c>
      <c r="W48" s="132">
        <v>42754</v>
      </c>
      <c r="X48" s="10">
        <v>20.34</v>
      </c>
      <c r="Y48" s="10">
        <v>20.65</v>
      </c>
      <c r="Z48" s="10">
        <v>20.05</v>
      </c>
      <c r="AA48" s="10">
        <v>20.260000000000002</v>
      </c>
      <c r="AB48" s="94">
        <v>1308000</v>
      </c>
      <c r="AC48" s="10">
        <v>20.260000000000002</v>
      </c>
      <c r="AD48">
        <f t="shared" si="1"/>
        <v>0.59999999999999787</v>
      </c>
      <c r="AE48" s="137">
        <f t="shared" si="2"/>
        <v>-9.7751710654936375E-3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19.125</v>
      </c>
      <c r="Q49" s="2"/>
      <c r="T49" s="92" t="s">
        <v>122</v>
      </c>
      <c r="U49" s="129" t="s">
        <v>576</v>
      </c>
      <c r="W49" s="132">
        <v>42753</v>
      </c>
      <c r="X49" s="10">
        <v>20.72</v>
      </c>
      <c r="Y49" s="10">
        <v>20.78</v>
      </c>
      <c r="Z49" s="10">
        <v>20.260000000000002</v>
      </c>
      <c r="AA49" s="10">
        <v>20.46</v>
      </c>
      <c r="AB49" s="94">
        <v>1592900</v>
      </c>
      <c r="AC49" s="10">
        <v>20.46</v>
      </c>
      <c r="AD49">
        <f t="shared" si="1"/>
        <v>0.51999999999999957</v>
      </c>
      <c r="AE49" s="137">
        <f t="shared" si="2"/>
        <v>-1.2548262548262468E-2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18.9375</v>
      </c>
      <c r="Q50" s="2"/>
      <c r="T50" s="92"/>
      <c r="U50" s="129"/>
      <c r="W50" s="132">
        <v>42752</v>
      </c>
      <c r="X50" s="10">
        <v>20.5</v>
      </c>
      <c r="Y50" s="10">
        <v>20.83</v>
      </c>
      <c r="Z50" s="10">
        <v>20.32</v>
      </c>
      <c r="AA50" s="10">
        <v>20.72</v>
      </c>
      <c r="AB50" s="94">
        <v>1229100</v>
      </c>
      <c r="AC50" s="10">
        <v>20.72</v>
      </c>
      <c r="AD50">
        <f t="shared" si="1"/>
        <v>0.50999999999999801</v>
      </c>
      <c r="AE50" s="137">
        <f t="shared" si="2"/>
        <v>5.8252427184464217E-3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18.75</v>
      </c>
      <c r="Q51" s="2"/>
      <c r="T51" s="92" t="s">
        <v>105</v>
      </c>
      <c r="U51" s="129" t="s">
        <v>345</v>
      </c>
      <c r="W51" s="132">
        <v>42748</v>
      </c>
      <c r="X51" s="10">
        <v>20.68</v>
      </c>
      <c r="Y51" s="10">
        <v>20.93</v>
      </c>
      <c r="Z51" s="10">
        <v>20.43</v>
      </c>
      <c r="AA51" s="10">
        <v>20.6</v>
      </c>
      <c r="AB51" s="94">
        <v>1097300</v>
      </c>
      <c r="AC51" s="10">
        <v>20.6</v>
      </c>
      <c r="AD51">
        <f t="shared" si="1"/>
        <v>0.5</v>
      </c>
      <c r="AE51" s="137">
        <f t="shared" si="2"/>
        <v>-9.6993210475260216E-4</v>
      </c>
    </row>
    <row r="52" spans="1:31" x14ac:dyDescent="0.25">
      <c r="O52" s="82">
        <v>0.99</v>
      </c>
      <c r="P52" s="82">
        <f t="shared" si="12"/>
        <v>18.5625</v>
      </c>
      <c r="Q52" s="2"/>
      <c r="T52" s="92" t="s">
        <v>106</v>
      </c>
      <c r="U52" s="129" t="s">
        <v>324</v>
      </c>
      <c r="W52" s="132">
        <v>42747</v>
      </c>
      <c r="X52" s="10">
        <v>20.309999999999999</v>
      </c>
      <c r="Y52" s="10">
        <v>20.72</v>
      </c>
      <c r="Z52" s="10">
        <v>20.07</v>
      </c>
      <c r="AA52" s="10">
        <v>20.62</v>
      </c>
      <c r="AB52" s="94">
        <v>1378300</v>
      </c>
      <c r="AC52" s="10">
        <v>20.62</v>
      </c>
      <c r="AD52">
        <f t="shared" si="1"/>
        <v>0.64999999999999858</v>
      </c>
      <c r="AE52" s="137">
        <f t="shared" si="2"/>
        <v>1.5263417035942917E-2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18.375</v>
      </c>
      <c r="Q53" s="2"/>
      <c r="T53" s="92" t="s">
        <v>107</v>
      </c>
      <c r="U53" s="130">
        <v>0</v>
      </c>
      <c r="W53" s="132">
        <v>42746</v>
      </c>
      <c r="X53" s="10">
        <v>20.56</v>
      </c>
      <c r="Y53" s="10">
        <v>20.58</v>
      </c>
      <c r="Z53" s="10">
        <v>20.02</v>
      </c>
      <c r="AA53" s="10">
        <v>20.309999999999999</v>
      </c>
      <c r="AB53" s="94">
        <v>1344300</v>
      </c>
      <c r="AC53" s="10">
        <v>20.309999999999999</v>
      </c>
      <c r="AD53">
        <f t="shared" si="1"/>
        <v>0.55999999999999872</v>
      </c>
      <c r="AE53" s="137">
        <f t="shared" si="2"/>
        <v>-1.3119533527696792E-2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18.1875</v>
      </c>
      <c r="T54" s="92" t="s">
        <v>110</v>
      </c>
      <c r="U54" s="130">
        <v>2249070</v>
      </c>
      <c r="W54" s="132">
        <v>42745</v>
      </c>
      <c r="X54" s="10">
        <v>20.99</v>
      </c>
      <c r="Y54" s="10">
        <v>21</v>
      </c>
      <c r="Z54" s="10">
        <v>20.46</v>
      </c>
      <c r="AA54" s="10">
        <v>20.58</v>
      </c>
      <c r="AB54" s="94">
        <v>1581200</v>
      </c>
      <c r="AC54" s="10">
        <v>20.58</v>
      </c>
      <c r="AD54">
        <f t="shared" si="1"/>
        <v>0.53999999999999915</v>
      </c>
      <c r="AE54" s="137">
        <f t="shared" si="2"/>
        <v>-2.0000000000000129E-2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</v>
      </c>
      <c r="T55" s="92" t="s">
        <v>108</v>
      </c>
      <c r="U55" s="129" t="s">
        <v>564</v>
      </c>
      <c r="W55" s="132">
        <v>42744</v>
      </c>
      <c r="X55" s="10">
        <v>21</v>
      </c>
      <c r="Y55" s="10">
        <v>21.14</v>
      </c>
      <c r="Z55" s="10">
        <v>20.85</v>
      </c>
      <c r="AA55" s="10">
        <v>21</v>
      </c>
      <c r="AB55" s="94">
        <v>943700</v>
      </c>
      <c r="AC55" s="10">
        <v>21</v>
      </c>
      <c r="AD55">
        <f t="shared" si="1"/>
        <v>0.28999999999999915</v>
      </c>
      <c r="AE55" s="137">
        <f t="shared" si="2"/>
        <v>0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17.8125</v>
      </c>
      <c r="T56" s="92" t="s">
        <v>111</v>
      </c>
      <c r="U56" s="129">
        <v>8.8800000000000008</v>
      </c>
      <c r="W56" s="132">
        <v>42741</v>
      </c>
      <c r="X56" s="10">
        <v>21.09</v>
      </c>
      <c r="Y56" s="10">
        <v>21.19</v>
      </c>
      <c r="Z56" s="10">
        <v>20.77</v>
      </c>
      <c r="AA56" s="10">
        <v>21</v>
      </c>
      <c r="AB56" s="94">
        <v>1387000</v>
      </c>
      <c r="AC56" s="10">
        <v>21</v>
      </c>
      <c r="AD56">
        <f t="shared" si="1"/>
        <v>0.42000000000000171</v>
      </c>
      <c r="AE56" s="137">
        <f t="shared" si="2"/>
        <v>-1.0833725859632604E-2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17.625</v>
      </c>
      <c r="T57" s="92" t="s">
        <v>112</v>
      </c>
      <c r="U57" s="129">
        <v>2.38</v>
      </c>
      <c r="W57" s="132">
        <v>42740</v>
      </c>
      <c r="X57" s="10">
        <v>20.69</v>
      </c>
      <c r="Y57" s="10">
        <v>21.24</v>
      </c>
      <c r="Z57" s="10">
        <v>20.62</v>
      </c>
      <c r="AA57" s="10">
        <v>21.23</v>
      </c>
      <c r="AB57" s="94">
        <v>1460900</v>
      </c>
      <c r="AC57" s="10">
        <v>21.23</v>
      </c>
      <c r="AD57">
        <f t="shared" si="1"/>
        <v>0.61999999999999744</v>
      </c>
      <c r="AE57" s="137">
        <f t="shared" si="2"/>
        <v>1.5789473684210575E-2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17.4375</v>
      </c>
      <c r="T58" s="92" t="s">
        <v>109</v>
      </c>
      <c r="U58" s="129" t="s">
        <v>123</v>
      </c>
      <c r="W58" s="132">
        <v>42739</v>
      </c>
      <c r="X58" s="10">
        <v>21.11</v>
      </c>
      <c r="Y58" s="10">
        <v>21.4</v>
      </c>
      <c r="Z58" s="10">
        <v>20.81</v>
      </c>
      <c r="AA58" s="10">
        <v>20.9</v>
      </c>
      <c r="AB58" s="94">
        <v>2258900</v>
      </c>
      <c r="AC58" s="10">
        <v>20.9</v>
      </c>
      <c r="AD58">
        <f t="shared" si="1"/>
        <v>0.58999999999999986</v>
      </c>
      <c r="AE58" s="137">
        <f t="shared" si="2"/>
        <v>-2.8358902835890376E-2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17.25</v>
      </c>
      <c r="W59" s="132">
        <v>42738</v>
      </c>
      <c r="X59" s="10">
        <v>21.19</v>
      </c>
      <c r="Y59" s="10">
        <v>21.6</v>
      </c>
      <c r="Z59" s="10">
        <v>21</v>
      </c>
      <c r="AA59" s="10">
        <v>21.51</v>
      </c>
      <c r="AB59" s="94">
        <v>1046700</v>
      </c>
      <c r="AC59" s="10">
        <v>21.51</v>
      </c>
      <c r="AD59">
        <f t="shared" si="1"/>
        <v>0.60000000000000142</v>
      </c>
      <c r="AE59" s="137">
        <f t="shared" si="2"/>
        <v>2.0398481973434635E-2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17.0625</v>
      </c>
      <c r="W60" s="132">
        <v>42734</v>
      </c>
      <c r="X60" s="10">
        <v>21.34</v>
      </c>
      <c r="Y60" s="10">
        <v>21.49</v>
      </c>
      <c r="Z60" s="10">
        <v>21.06</v>
      </c>
      <c r="AA60" s="10">
        <v>21.08</v>
      </c>
      <c r="AB60" s="94">
        <v>1662400</v>
      </c>
      <c r="AC60" s="10">
        <v>21.08</v>
      </c>
      <c r="AD60">
        <f t="shared" si="1"/>
        <v>0.42999999999999972</v>
      </c>
      <c r="AE60" s="137">
        <f t="shared" si="2"/>
        <v>-1.1720581340834535E-2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16.875</v>
      </c>
      <c r="W61" s="132">
        <v>42733</v>
      </c>
      <c r="X61" s="10">
        <v>21.11</v>
      </c>
      <c r="Y61" s="10">
        <v>21.45</v>
      </c>
      <c r="Z61" s="10">
        <v>21.05</v>
      </c>
      <c r="AA61" s="10">
        <v>21.33</v>
      </c>
      <c r="AB61" s="94">
        <v>1025000</v>
      </c>
      <c r="AC61" s="10">
        <v>21.33</v>
      </c>
      <c r="AD61">
        <f t="shared" si="1"/>
        <v>0.39999999999999858</v>
      </c>
      <c r="AE61" s="137">
        <f t="shared" si="2"/>
        <v>1.0421601136901826E-2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42732</v>
      </c>
      <c r="X62" s="10">
        <v>21.54</v>
      </c>
      <c r="Y62" s="10">
        <v>21.7</v>
      </c>
      <c r="Z62" s="10">
        <v>21.05</v>
      </c>
      <c r="AA62" s="10">
        <v>21.11</v>
      </c>
      <c r="AB62" s="94">
        <v>1604900</v>
      </c>
      <c r="AC62" s="10">
        <v>21.11</v>
      </c>
      <c r="AD62">
        <f t="shared" si="1"/>
        <v>0.64999999999999858</v>
      </c>
      <c r="AE62" s="137">
        <f t="shared" si="2"/>
        <v>-2.0871985157699391E-2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42731</v>
      </c>
      <c r="X63" s="10">
        <v>21.41</v>
      </c>
      <c r="Y63" s="10">
        <v>21.93</v>
      </c>
      <c r="Z63" s="10">
        <v>21.35</v>
      </c>
      <c r="AA63" s="10">
        <v>21.56</v>
      </c>
      <c r="AB63" s="94">
        <v>2313100</v>
      </c>
      <c r="AC63" s="10">
        <v>21.56</v>
      </c>
      <c r="AD63">
        <f t="shared" si="1"/>
        <v>0.57999999999999829</v>
      </c>
      <c r="AE63" s="137">
        <f t="shared" si="2"/>
        <v>-2.4875621890547261E-2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42727</v>
      </c>
      <c r="X64" s="10">
        <v>21.6</v>
      </c>
      <c r="Y64" s="10">
        <v>22.17</v>
      </c>
      <c r="Z64" s="10">
        <v>21.52</v>
      </c>
      <c r="AA64" s="10">
        <v>22.11</v>
      </c>
      <c r="AB64" s="94">
        <v>1162700</v>
      </c>
      <c r="AC64" s="10">
        <v>22.11</v>
      </c>
      <c r="AD64">
        <f t="shared" si="1"/>
        <v>0.65000000000000213</v>
      </c>
      <c r="AE64" s="137">
        <f t="shared" si="2"/>
        <v>2.3611111111111027E-2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42726</v>
      </c>
      <c r="X65" s="10">
        <v>21.97</v>
      </c>
      <c r="Y65" s="10">
        <v>21.98</v>
      </c>
      <c r="Z65" s="10">
        <v>21.3</v>
      </c>
      <c r="AA65" s="10">
        <v>21.6</v>
      </c>
      <c r="AB65" s="94">
        <v>1282700</v>
      </c>
      <c r="AC65" s="10">
        <v>21.6</v>
      </c>
      <c r="AD65">
        <f t="shared" si="1"/>
        <v>0.67999999999999972</v>
      </c>
      <c r="AE65" s="137">
        <f t="shared" si="2"/>
        <v>-1.8627896410722378E-2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42725</v>
      </c>
      <c r="X66" s="10">
        <v>22</v>
      </c>
      <c r="Y66" s="10">
        <v>22.21</v>
      </c>
      <c r="Z66" s="10">
        <v>21.98</v>
      </c>
      <c r="AA66" s="10">
        <v>22.01</v>
      </c>
      <c r="AB66" s="94">
        <v>863200</v>
      </c>
      <c r="AC66" s="10">
        <v>22.01</v>
      </c>
      <c r="AD66">
        <f t="shared" si="1"/>
        <v>0.23000000000000043</v>
      </c>
      <c r="AE66" s="137">
        <f t="shared" si="2"/>
        <v>1.8206645425582479E-3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537</v>
      </c>
      <c r="T67" s="598" t="s">
        <v>527</v>
      </c>
      <c r="W67" s="132">
        <v>42724</v>
      </c>
      <c r="X67" s="10">
        <v>21.93</v>
      </c>
      <c r="Y67" s="10">
        <v>22.14</v>
      </c>
      <c r="Z67" s="10">
        <v>21.81</v>
      </c>
      <c r="AA67" s="10">
        <v>21.97</v>
      </c>
      <c r="AB67" s="94">
        <v>1417300</v>
      </c>
      <c r="AC67" s="10">
        <v>21.97</v>
      </c>
      <c r="AD67">
        <f>Y67-Z67</f>
        <v>0.33000000000000185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541</v>
      </c>
      <c r="T68" s="23" t="s">
        <v>540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542</v>
      </c>
      <c r="T69" s="23" t="s">
        <v>543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544</v>
      </c>
      <c r="T70" s="23" t="s">
        <v>545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548</v>
      </c>
      <c r="T73" s="23" t="s">
        <v>538</v>
      </c>
    </row>
    <row r="74" spans="1:31" x14ac:dyDescent="0.25">
      <c r="S74" t="s">
        <v>547</v>
      </c>
      <c r="T74" s="23" t="s">
        <v>539</v>
      </c>
    </row>
    <row r="75" spans="1:31" x14ac:dyDescent="0.25">
      <c r="S75" t="s">
        <v>546</v>
      </c>
      <c r="T75" s="23" t="s">
        <v>549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6">C83*(E83-D83)</f>
        <v>-67.999999999999829</v>
      </c>
      <c r="G83" s="379">
        <f t="shared" ref="G83:G92" si="17">D83*C83</f>
        <v>2110.4</v>
      </c>
      <c r="H83" s="380">
        <f t="shared" ref="H83:H92" si="18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6"/>
        <v>-65.999999999999659</v>
      </c>
      <c r="G84" s="379">
        <f t="shared" si="17"/>
        <v>3129.6</v>
      </c>
      <c r="H84" s="380">
        <f t="shared" si="18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6"/>
        <v>-9.5999999999997954</v>
      </c>
      <c r="G85" s="379">
        <f t="shared" si="17"/>
        <v>3129.6</v>
      </c>
      <c r="H85" s="380">
        <f t="shared" si="18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6"/>
        <v>61.200000000000188</v>
      </c>
      <c r="G86" s="379">
        <f t="shared" si="17"/>
        <v>3129.6</v>
      </c>
      <c r="H86" s="380">
        <f t="shared" si="18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6"/>
        <v>-61.199999999999477</v>
      </c>
      <c r="G87" s="379">
        <f t="shared" si="17"/>
        <v>5103.2</v>
      </c>
      <c r="H87" s="380">
        <f t="shared" si="18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6"/>
        <v>-37.199999999999989</v>
      </c>
      <c r="G88" s="379">
        <f t="shared" si="17"/>
        <v>5103.2</v>
      </c>
      <c r="H88" s="380">
        <f t="shared" si="18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6"/>
        <v>146.80000000000035</v>
      </c>
      <c r="G89" s="379">
        <f t="shared" si="17"/>
        <v>5103.2</v>
      </c>
      <c r="H89" s="380">
        <f t="shared" si="18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6"/>
        <v>180.80000000000069</v>
      </c>
      <c r="G90" s="379">
        <f t="shared" si="17"/>
        <v>5103.2</v>
      </c>
      <c r="H90" s="380">
        <f t="shared" si="18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6"/>
        <v>214.24000000000021</v>
      </c>
      <c r="G91" s="379">
        <f t="shared" si="17"/>
        <v>2454.7599999999998</v>
      </c>
      <c r="H91" s="380">
        <f t="shared" si="18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6"/>
        <v>270.63199999999995</v>
      </c>
      <c r="G92" s="379">
        <f t="shared" si="17"/>
        <v>1908.568</v>
      </c>
      <c r="H92" s="380">
        <f t="shared" si="18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49" priority="27">
      <formula>F31&gt;0</formula>
    </cfRule>
    <cfRule type="expression" dxfId="1048" priority="28">
      <formula>F31&lt;0</formula>
    </cfRule>
  </conditionalFormatting>
  <conditionalFormatting sqref="Q7">
    <cfRule type="expression" dxfId="1047" priority="25">
      <formula>Q7&gt;0</formula>
    </cfRule>
    <cfRule type="expression" dxfId="1046" priority="26">
      <formula>Q7&lt;0</formula>
    </cfRule>
  </conditionalFormatting>
  <conditionalFormatting sqref="Q8">
    <cfRule type="expression" dxfId="1045" priority="23">
      <formula>Q8&gt;0</formula>
    </cfRule>
    <cfRule type="expression" dxfId="1044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3" priority="15">
      <formula>M53&gt;0</formula>
    </cfRule>
    <cfRule type="expression" dxfId="1042" priority="16">
      <formula>M53&lt;0</formula>
    </cfRule>
  </conditionalFormatting>
  <conditionalFormatting sqref="Q10">
    <cfRule type="expression" dxfId="1041" priority="13">
      <formula>Q10&gt;0</formula>
    </cfRule>
    <cfRule type="expression" dxfId="1040" priority="14">
      <formula>Q10&lt;0</formula>
    </cfRule>
  </conditionalFormatting>
  <conditionalFormatting sqref="F25:F30">
    <cfRule type="expression" dxfId="1039" priority="11">
      <formula>F25&gt;0</formula>
    </cfRule>
    <cfRule type="expression" dxfId="1038" priority="12">
      <formula>F25&lt;0</formula>
    </cfRule>
  </conditionalFormatting>
  <conditionalFormatting sqref="H25:H30">
    <cfRule type="expression" dxfId="1037" priority="9">
      <formula>H25&gt;0</formula>
    </cfRule>
    <cfRule type="expression" dxfId="1036" priority="10">
      <formula>H25&lt;0</formula>
    </cfRule>
  </conditionalFormatting>
  <conditionalFormatting sqref="F83:F94">
    <cfRule type="expression" dxfId="1035" priority="7">
      <formula>F83&gt;0</formula>
    </cfRule>
    <cfRule type="expression" dxfId="1034" priority="8">
      <formula>F83&lt;0</formula>
    </cfRule>
  </conditionalFormatting>
  <conditionalFormatting sqref="H83:H94">
    <cfRule type="expression" dxfId="1033" priority="5">
      <formula>H83&gt;0</formula>
    </cfRule>
    <cfRule type="expression" dxfId="1032" priority="6">
      <formula>H83&lt;0</formula>
    </cfRule>
  </conditionalFormatting>
  <conditionalFormatting sqref="J41">
    <cfRule type="expression" dxfId="1031" priority="3">
      <formula>J41&gt;0</formula>
    </cfRule>
    <cfRule type="expression" dxfId="1030" priority="4">
      <formula>J41&lt;0</formula>
    </cfRule>
  </conditionalFormatting>
  <conditionalFormatting sqref="J39:J49">
    <cfRule type="expression" dxfId="1029" priority="1">
      <formula>J39&gt;0</formula>
    </cfRule>
    <cfRule type="expression" dxfId="1028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42821</v>
      </c>
      <c r="X2" s="10">
        <v>52</v>
      </c>
      <c r="Y2" s="10">
        <v>53</v>
      </c>
      <c r="Z2" s="10">
        <v>51.7</v>
      </c>
      <c r="AA2" s="10">
        <v>52.88</v>
      </c>
      <c r="AB2" s="94">
        <v>4241400</v>
      </c>
      <c r="AC2" s="10">
        <v>52.88</v>
      </c>
      <c r="AD2">
        <f>Y2-Z2</f>
        <v>1.2999999999999972</v>
      </c>
      <c r="AE2" s="137">
        <f>AC2/AC3-1</f>
        <v>5.1321041627068187E-3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54.19</v>
      </c>
      <c r="T3" s="1"/>
      <c r="W3" s="132">
        <v>42818</v>
      </c>
      <c r="X3" s="10">
        <v>52.64</v>
      </c>
      <c r="Y3" s="10">
        <v>52.87</v>
      </c>
      <c r="Z3" s="10">
        <v>52.29</v>
      </c>
      <c r="AA3" s="10">
        <v>52.61</v>
      </c>
      <c r="AB3" s="94">
        <v>3575800</v>
      </c>
      <c r="AC3" s="10">
        <v>52.61</v>
      </c>
      <c r="AD3">
        <f>Y3-Z3</f>
        <v>0.57999999999999829</v>
      </c>
      <c r="AE3" s="137">
        <f>AC3/AC4-1</f>
        <v>4.5827763987016379E-3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54.19</v>
      </c>
      <c r="R4" s="499">
        <v>2.4799999999999999E-2</v>
      </c>
      <c r="T4" s="162"/>
      <c r="U4" s="1"/>
      <c r="W4" s="132">
        <v>42817</v>
      </c>
      <c r="X4" s="10">
        <v>52.46</v>
      </c>
      <c r="Y4" s="10">
        <v>52.96</v>
      </c>
      <c r="Z4" s="10">
        <v>52.24</v>
      </c>
      <c r="AA4" s="10">
        <v>52.37</v>
      </c>
      <c r="AB4" s="94">
        <v>3015100</v>
      </c>
      <c r="AC4" s="10">
        <v>52.37</v>
      </c>
      <c r="AD4">
        <f>Y4-Z4</f>
        <v>0.71999999999999886</v>
      </c>
      <c r="AE4" s="137">
        <f>AC4/AC5-1</f>
        <v>-1.7155928326344494E-3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51.64</v>
      </c>
      <c r="Y5" s="10">
        <v>52.53</v>
      </c>
      <c r="Z5" s="10">
        <v>51.11</v>
      </c>
      <c r="AA5" s="10">
        <v>52.46</v>
      </c>
      <c r="AB5" s="94">
        <v>5811600</v>
      </c>
      <c r="AC5" s="10">
        <v>52.46</v>
      </c>
      <c r="AD5">
        <f t="shared" ref="AD5:AD67" si="0">Y5-Z5</f>
        <v>1.4200000000000017</v>
      </c>
      <c r="AE5" s="137">
        <f t="shared" ref="AE5:AE66" si="1">AC5/AC6-1</f>
        <v>1.1179645335389399E-2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53.66</v>
      </c>
      <c r="Y6" s="10">
        <v>53.66</v>
      </c>
      <c r="Z6" s="10">
        <v>51.8</v>
      </c>
      <c r="AA6" s="10">
        <v>51.88</v>
      </c>
      <c r="AB6" s="94">
        <v>6360100</v>
      </c>
      <c r="AC6" s="10">
        <v>51.88</v>
      </c>
      <c r="AD6">
        <f t="shared" si="0"/>
        <v>1.8599999999999994</v>
      </c>
      <c r="AE6" s="137">
        <f t="shared" si="1"/>
        <v>-2.9373246024321786E-2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42814</v>
      </c>
      <c r="X7" s="10">
        <v>53.51</v>
      </c>
      <c r="Y7" s="10">
        <v>53.75</v>
      </c>
      <c r="Z7" s="10">
        <v>52.94</v>
      </c>
      <c r="AA7" s="10">
        <v>53.45</v>
      </c>
      <c r="AB7" s="94">
        <v>4642500</v>
      </c>
      <c r="AC7" s="10">
        <v>53.45</v>
      </c>
      <c r="AD7">
        <f t="shared" si="0"/>
        <v>0.81000000000000227</v>
      </c>
      <c r="AE7" s="137">
        <f t="shared" si="1"/>
        <v>5.0770966528770334E-3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54.14</v>
      </c>
      <c r="Y8" s="10">
        <v>54.21</v>
      </c>
      <c r="Z8" s="10">
        <v>53.16</v>
      </c>
      <c r="AA8" s="10">
        <v>53.18</v>
      </c>
      <c r="AB8" s="94">
        <v>6397900</v>
      </c>
      <c r="AC8" s="10">
        <v>53.18</v>
      </c>
      <c r="AD8">
        <f t="shared" si="0"/>
        <v>1.0500000000000043</v>
      </c>
      <c r="AE8" s="137">
        <f t="shared" si="1"/>
        <v>-1.7913204062788513E-2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54.6</v>
      </c>
      <c r="Y9" s="10">
        <v>54.61</v>
      </c>
      <c r="Z9" s="10">
        <v>53.77</v>
      </c>
      <c r="AA9" s="10">
        <v>54.15</v>
      </c>
      <c r="AB9" s="94">
        <v>4914500</v>
      </c>
      <c r="AC9" s="10">
        <v>54.15</v>
      </c>
      <c r="AD9">
        <f t="shared" si="0"/>
        <v>0.83999999999999631</v>
      </c>
      <c r="AE9" s="137">
        <f t="shared" si="1"/>
        <v>-2.5787437833855176E-3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42809</v>
      </c>
      <c r="X10" s="10">
        <v>51.97</v>
      </c>
      <c r="Y10" s="10">
        <v>54.62</v>
      </c>
      <c r="Z10" s="10">
        <v>51.82</v>
      </c>
      <c r="AA10" s="10">
        <v>54.29</v>
      </c>
      <c r="AB10" s="94">
        <v>9401800</v>
      </c>
      <c r="AC10" s="10">
        <v>54.29</v>
      </c>
      <c r="AD10">
        <f t="shared" si="0"/>
        <v>2.7999999999999972</v>
      </c>
      <c r="AE10" s="137">
        <f t="shared" si="1"/>
        <v>2.666414523449312E-2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7.6E-3</v>
      </c>
      <c r="W11" s="132">
        <v>42808</v>
      </c>
      <c r="X11" s="10">
        <v>54.11</v>
      </c>
      <c r="Y11" s="10">
        <v>54.14</v>
      </c>
      <c r="Z11" s="10">
        <v>52.72</v>
      </c>
      <c r="AA11" s="10">
        <v>52.88</v>
      </c>
      <c r="AB11" s="94">
        <v>9211700</v>
      </c>
      <c r="AC11" s="10">
        <v>52.88</v>
      </c>
      <c r="AD11">
        <f t="shared" si="0"/>
        <v>1.4200000000000017</v>
      </c>
      <c r="AE11" s="137">
        <f t="shared" si="1"/>
        <v>-2.9546705817581231E-2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42807</v>
      </c>
      <c r="X12" s="10">
        <v>55.72</v>
      </c>
      <c r="Y12" s="10">
        <v>56.18</v>
      </c>
      <c r="Z12" s="10">
        <v>54.46</v>
      </c>
      <c r="AA12" s="10">
        <v>54.49</v>
      </c>
      <c r="AB12" s="94">
        <v>9417500</v>
      </c>
      <c r="AC12" s="10">
        <v>54.49</v>
      </c>
      <c r="AD12">
        <f t="shared" si="0"/>
        <v>1.7199999999999989</v>
      </c>
      <c r="AE12" s="137">
        <f t="shared" si="1"/>
        <v>-2.487473156764497E-2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42804</v>
      </c>
      <c r="X13" s="10">
        <v>54.68</v>
      </c>
      <c r="Y13" s="10">
        <v>55.99</v>
      </c>
      <c r="Z13" s="10">
        <v>54.41</v>
      </c>
      <c r="AA13" s="10">
        <v>55.88</v>
      </c>
      <c r="AB13" s="94">
        <v>12479300</v>
      </c>
      <c r="AC13" s="10">
        <v>55.88</v>
      </c>
      <c r="AD13">
        <f t="shared" si="0"/>
        <v>1.5800000000000054</v>
      </c>
      <c r="AE13" s="137">
        <f t="shared" si="1"/>
        <v>-8.5166784953867314E-3</v>
      </c>
    </row>
    <row r="14" spans="1:31" x14ac:dyDescent="0.25">
      <c r="H14" s="71"/>
      <c r="W14" s="132">
        <v>42803</v>
      </c>
      <c r="X14" s="10">
        <v>56.73</v>
      </c>
      <c r="Y14" s="10">
        <v>57.38</v>
      </c>
      <c r="Z14" s="10">
        <v>56.28</v>
      </c>
      <c r="AA14" s="10">
        <v>56.36</v>
      </c>
      <c r="AB14" s="94">
        <v>7228200</v>
      </c>
      <c r="AC14" s="10">
        <v>56.36</v>
      </c>
      <c r="AD14">
        <f t="shared" si="0"/>
        <v>1.1000000000000014</v>
      </c>
      <c r="AE14" s="137">
        <f t="shared" si="1"/>
        <v>-5.6457304163726185E-3</v>
      </c>
    </row>
    <row r="15" spans="1:31" x14ac:dyDescent="0.25">
      <c r="H15" s="71"/>
      <c r="W15" s="132">
        <v>42802</v>
      </c>
      <c r="X15" s="10">
        <v>56.91</v>
      </c>
      <c r="Y15" s="10">
        <v>57.03</v>
      </c>
      <c r="Z15" s="10">
        <v>56.43</v>
      </c>
      <c r="AA15" s="10">
        <v>56.68</v>
      </c>
      <c r="AB15" s="94">
        <v>6214700</v>
      </c>
      <c r="AC15" s="10">
        <v>56.68</v>
      </c>
      <c r="AD15">
        <f t="shared" si="0"/>
        <v>0.60000000000000142</v>
      </c>
      <c r="AE15" s="137">
        <f t="shared" si="1"/>
        <v>-2.6394509941931599E-3</v>
      </c>
    </row>
    <row r="16" spans="1:31" x14ac:dyDescent="0.25">
      <c r="H16" s="71"/>
      <c r="W16" s="132">
        <v>42801</v>
      </c>
      <c r="X16" s="10">
        <v>57.41</v>
      </c>
      <c r="Y16" s="10">
        <v>57.41</v>
      </c>
      <c r="Z16" s="10">
        <v>56.69</v>
      </c>
      <c r="AA16" s="10">
        <v>56.83</v>
      </c>
      <c r="AB16" s="94">
        <v>5757300</v>
      </c>
      <c r="AC16" s="10">
        <v>56.83</v>
      </c>
      <c r="AD16">
        <f t="shared" si="0"/>
        <v>0.71999999999999886</v>
      </c>
      <c r="AE16" s="137" t="e">
        <f t="shared" si="1"/>
        <v>#DIV/0!</v>
      </c>
    </row>
    <row r="17" spans="1:31" x14ac:dyDescent="0.25">
      <c r="W17" s="132">
        <v>42801</v>
      </c>
      <c r="X17" s="10" t="s">
        <v>327</v>
      </c>
      <c r="Y17" s="10"/>
      <c r="Z17" s="10"/>
      <c r="AA17" s="10"/>
      <c r="AB17" s="94"/>
      <c r="AC17" s="10"/>
      <c r="AD17">
        <f t="shared" si="0"/>
        <v>0</v>
      </c>
      <c r="AE17" s="137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42800</v>
      </c>
      <c r="X18" s="10">
        <v>58.51</v>
      </c>
      <c r="Y18" s="10">
        <v>58.6</v>
      </c>
      <c r="Z18" s="10">
        <v>57.16</v>
      </c>
      <c r="AA18" s="10">
        <v>57.56</v>
      </c>
      <c r="AB18" s="94">
        <v>5899500</v>
      </c>
      <c r="AC18" s="10">
        <v>57.46</v>
      </c>
      <c r="AD18">
        <f t="shared" si="0"/>
        <v>1.4400000000000048</v>
      </c>
      <c r="AE18" s="137">
        <f t="shared" si="1"/>
        <v>-2.2123893805309658E-2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42797</v>
      </c>
      <c r="X19" s="10">
        <v>57.7</v>
      </c>
      <c r="Y19" s="10">
        <v>59</v>
      </c>
      <c r="Z19" s="10">
        <v>57.6</v>
      </c>
      <c r="AA19" s="10">
        <v>58.86</v>
      </c>
      <c r="AB19" s="94">
        <v>5136900</v>
      </c>
      <c r="AC19" s="10">
        <v>58.76</v>
      </c>
      <c r="AD19">
        <f t="shared" si="0"/>
        <v>1.3999999999999986</v>
      </c>
      <c r="AE19" s="137">
        <f t="shared" si="1"/>
        <v>2.2446493822864122E-2</v>
      </c>
    </row>
    <row r="20" spans="1:31" x14ac:dyDescent="0.25">
      <c r="W20" s="132">
        <v>42796</v>
      </c>
      <c r="X20" s="10">
        <v>58.46</v>
      </c>
      <c r="Y20" s="10">
        <v>58.73</v>
      </c>
      <c r="Z20" s="10">
        <v>57.53</v>
      </c>
      <c r="AA20" s="10">
        <v>57.57</v>
      </c>
      <c r="AB20" s="94">
        <v>4658700</v>
      </c>
      <c r="AC20" s="10">
        <v>57.47</v>
      </c>
      <c r="AD20">
        <f t="shared" si="0"/>
        <v>1.1999999999999957</v>
      </c>
      <c r="AE20" s="137">
        <f t="shared" si="1"/>
        <v>-2.2286492004083058E-2</v>
      </c>
    </row>
    <row r="21" spans="1:31" x14ac:dyDescent="0.25">
      <c r="W21" s="132">
        <v>42795</v>
      </c>
      <c r="X21" s="10">
        <v>58.47</v>
      </c>
      <c r="Y21" s="10">
        <v>59.68</v>
      </c>
      <c r="Z21" s="10">
        <v>58.43</v>
      </c>
      <c r="AA21" s="10">
        <v>58.88</v>
      </c>
      <c r="AB21" s="94">
        <v>5382900</v>
      </c>
      <c r="AC21" s="10">
        <v>58.78</v>
      </c>
      <c r="AD21">
        <f t="shared" si="0"/>
        <v>1.25</v>
      </c>
      <c r="AE21" s="137">
        <f t="shared" si="1"/>
        <v>1.8717504332755652E-2</v>
      </c>
    </row>
    <row r="22" spans="1:31" x14ac:dyDescent="0.25">
      <c r="W22" s="132">
        <v>42794</v>
      </c>
      <c r="X22" s="10">
        <v>58.4</v>
      </c>
      <c r="Y22" s="10">
        <v>58.57</v>
      </c>
      <c r="Z22" s="10">
        <v>57.7</v>
      </c>
      <c r="AA22" s="10">
        <v>57.8</v>
      </c>
      <c r="AB22" s="94">
        <v>5733900</v>
      </c>
      <c r="AC22" s="10">
        <v>57.7</v>
      </c>
      <c r="AD22">
        <f t="shared" si="0"/>
        <v>0.86999999999999744</v>
      </c>
      <c r="AE22" s="137">
        <f t="shared" si="1"/>
        <v>-1.0800617178124416E-2</v>
      </c>
    </row>
    <row r="23" spans="1:31" x14ac:dyDescent="0.25">
      <c r="W23" s="132">
        <v>42793</v>
      </c>
      <c r="X23" s="10">
        <v>58.34</v>
      </c>
      <c r="Y23" s="10">
        <v>58.48</v>
      </c>
      <c r="Z23" s="10">
        <v>57.57</v>
      </c>
      <c r="AA23" s="10">
        <v>58.43</v>
      </c>
      <c r="AB23" s="94">
        <v>6309000</v>
      </c>
      <c r="AC23" s="10">
        <v>58.33</v>
      </c>
      <c r="AD23">
        <f t="shared" si="0"/>
        <v>0.90999999999999659</v>
      </c>
      <c r="AE23" s="137">
        <f t="shared" si="1"/>
        <v>-1.8822724161533522E-3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42790</v>
      </c>
      <c r="X24" s="10">
        <v>56.92</v>
      </c>
      <c r="Y24" s="10">
        <v>58.56</v>
      </c>
      <c r="Z24" s="10">
        <v>56.37</v>
      </c>
      <c r="AA24" s="10">
        <v>58.54</v>
      </c>
      <c r="AB24" s="94">
        <v>5513400</v>
      </c>
      <c r="AC24" s="10">
        <v>58.44</v>
      </c>
      <c r="AD24">
        <f t="shared" si="0"/>
        <v>2.1900000000000048</v>
      </c>
      <c r="AE24" s="137">
        <f t="shared" si="1"/>
        <v>2.2393282015395366E-2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42789</v>
      </c>
      <c r="X25" s="10">
        <v>58.08</v>
      </c>
      <c r="Y25" s="10">
        <v>58.55</v>
      </c>
      <c r="Z25" s="10">
        <v>57.12</v>
      </c>
      <c r="AA25" s="10">
        <v>57.26</v>
      </c>
      <c r="AB25" s="94">
        <v>4664700</v>
      </c>
      <c r="AC25" s="10">
        <v>57.16</v>
      </c>
      <c r="AD25">
        <f t="shared" si="0"/>
        <v>1.4299999999999997</v>
      </c>
      <c r="AE25" s="137">
        <f t="shared" si="1"/>
        <v>-1.1243729458571328E-2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42788</v>
      </c>
      <c r="X26" s="10">
        <v>57.79</v>
      </c>
      <c r="Y26" s="10">
        <v>58</v>
      </c>
      <c r="Z26" s="10">
        <v>57.14</v>
      </c>
      <c r="AA26" s="10">
        <v>57.91</v>
      </c>
      <c r="AB26" s="94">
        <v>4782100</v>
      </c>
      <c r="AC26" s="10">
        <v>57.81</v>
      </c>
      <c r="AD26">
        <f t="shared" si="0"/>
        <v>0.85999999999999943</v>
      </c>
      <c r="AE26" s="137">
        <f t="shared" si="1"/>
        <v>8.6565096952906373E-4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42787</v>
      </c>
      <c r="X27" s="10">
        <v>57.6</v>
      </c>
      <c r="Y27" s="10">
        <v>57.99</v>
      </c>
      <c r="Z27" s="10">
        <v>57.08</v>
      </c>
      <c r="AA27" s="10">
        <v>57.86</v>
      </c>
      <c r="AB27" s="94">
        <v>4290600</v>
      </c>
      <c r="AC27" s="10">
        <v>57.76</v>
      </c>
      <c r="AD27">
        <f t="shared" si="0"/>
        <v>0.91000000000000369</v>
      </c>
      <c r="AE27" s="137">
        <f t="shared" si="1"/>
        <v>9.4372596994058977E-3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42783</v>
      </c>
      <c r="X28" s="10">
        <v>56.12</v>
      </c>
      <c r="Y28" s="10">
        <v>57.35</v>
      </c>
      <c r="Z28" s="10">
        <v>55.58</v>
      </c>
      <c r="AA28" s="10">
        <v>57.32</v>
      </c>
      <c r="AB28" s="94">
        <v>6077200</v>
      </c>
      <c r="AC28" s="10">
        <v>57.22</v>
      </c>
      <c r="AD28">
        <f t="shared" si="0"/>
        <v>1.7700000000000031</v>
      </c>
      <c r="AE28" s="137">
        <f t="shared" si="1"/>
        <v>1.7425320056899007E-2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42782</v>
      </c>
      <c r="X29" s="10">
        <v>57.4</v>
      </c>
      <c r="Y29" s="10">
        <v>57.4</v>
      </c>
      <c r="Z29" s="10">
        <v>56.06</v>
      </c>
      <c r="AA29" s="10">
        <v>56.34</v>
      </c>
      <c r="AB29" s="94">
        <v>5617900</v>
      </c>
      <c r="AC29" s="10">
        <v>56.24</v>
      </c>
      <c r="AD29">
        <f t="shared" si="0"/>
        <v>1.3399999999999963</v>
      </c>
      <c r="AE29" s="137">
        <f t="shared" si="1"/>
        <v>-1.661129568106301E-2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42781</v>
      </c>
      <c r="X30" s="10">
        <v>56.91</v>
      </c>
      <c r="Y30" s="10">
        <v>58.06</v>
      </c>
      <c r="Z30" s="10">
        <v>55.8</v>
      </c>
      <c r="AA30" s="10">
        <v>57.29</v>
      </c>
      <c r="AB30" s="94">
        <v>9908500</v>
      </c>
      <c r="AC30" s="10">
        <v>57.19</v>
      </c>
      <c r="AD30">
        <f t="shared" si="0"/>
        <v>2.2600000000000051</v>
      </c>
      <c r="AE30" s="137">
        <f t="shared" si="1"/>
        <v>3.5863068284730959E-2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42780</v>
      </c>
      <c r="X31" s="10">
        <v>55.73</v>
      </c>
      <c r="Y31" s="10">
        <v>55.74</v>
      </c>
      <c r="Z31" s="10">
        <v>54.92</v>
      </c>
      <c r="AA31" s="10">
        <v>55.31</v>
      </c>
      <c r="AB31" s="94">
        <v>4945100</v>
      </c>
      <c r="AC31" s="10">
        <v>55.21</v>
      </c>
      <c r="AD31">
        <f t="shared" si="0"/>
        <v>0.82000000000000028</v>
      </c>
      <c r="AE31" s="137">
        <f t="shared" si="1"/>
        <v>-7.5498831565702362E-3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42779</v>
      </c>
      <c r="X32" s="10">
        <v>54.84</v>
      </c>
      <c r="Y32" s="10">
        <v>56.31</v>
      </c>
      <c r="Z32" s="10">
        <v>54.84</v>
      </c>
      <c r="AA32" s="10">
        <v>55.73</v>
      </c>
      <c r="AB32" s="94">
        <v>5412800</v>
      </c>
      <c r="AC32" s="10">
        <v>55.63</v>
      </c>
      <c r="AD32">
        <f t="shared" si="0"/>
        <v>1.4699999999999989</v>
      </c>
      <c r="AE32" s="137">
        <f t="shared" si="1"/>
        <v>1.8677897820911893E-2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42776</v>
      </c>
      <c r="X33" s="10">
        <v>54.77</v>
      </c>
      <c r="Y33" s="10">
        <v>54.87</v>
      </c>
      <c r="Z33" s="10">
        <v>54.37</v>
      </c>
      <c r="AA33" s="10">
        <v>54.71</v>
      </c>
      <c r="AB33" s="94">
        <v>3194400</v>
      </c>
      <c r="AC33" s="10">
        <v>54.61</v>
      </c>
      <c r="AD33">
        <f t="shared" si="0"/>
        <v>0.5</v>
      </c>
      <c r="AE33" s="137">
        <f t="shared" si="1"/>
        <v>3.3069998162778003E-3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42775</v>
      </c>
      <c r="X34" s="10">
        <v>52.92</v>
      </c>
      <c r="Y34" s="10">
        <v>54.67</v>
      </c>
      <c r="Z34" s="10">
        <v>52.9</v>
      </c>
      <c r="AA34" s="10">
        <v>54.52</v>
      </c>
      <c r="AB34" s="94">
        <v>7692200</v>
      </c>
      <c r="AC34" s="10">
        <v>54.43</v>
      </c>
      <c r="AD34">
        <f t="shared" si="0"/>
        <v>1.7700000000000031</v>
      </c>
      <c r="AE34" s="137">
        <f t="shared" si="1"/>
        <v>3.028582244936584E-2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42774</v>
      </c>
      <c r="X35" s="10">
        <v>53.2</v>
      </c>
      <c r="Y35" s="10">
        <v>53.49</v>
      </c>
      <c r="Z35" s="10">
        <v>52.36</v>
      </c>
      <c r="AA35" s="10">
        <v>52.92</v>
      </c>
      <c r="AB35" s="94">
        <v>4076800</v>
      </c>
      <c r="AC35" s="10">
        <v>52.83</v>
      </c>
      <c r="AD35">
        <f t="shared" si="0"/>
        <v>1.1300000000000026</v>
      </c>
      <c r="AE35" s="137">
        <f t="shared" si="1"/>
        <v>-2.2662889518414442E-3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42773</v>
      </c>
      <c r="X36" s="10">
        <v>53.35</v>
      </c>
      <c r="Y36" s="10">
        <v>53.88</v>
      </c>
      <c r="Z36" s="10">
        <v>52.91</v>
      </c>
      <c r="AA36" s="10">
        <v>53.04</v>
      </c>
      <c r="AB36" s="94">
        <v>5231000</v>
      </c>
      <c r="AC36" s="10">
        <v>52.95</v>
      </c>
      <c r="AD36">
        <f t="shared" si="0"/>
        <v>0.97000000000000597</v>
      </c>
      <c r="AE36" s="137">
        <f t="shared" si="1"/>
        <v>-5.6625141562838266E-4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42772</v>
      </c>
      <c r="X37" s="10">
        <v>53.17</v>
      </c>
      <c r="Y37" s="10">
        <v>53.38</v>
      </c>
      <c r="Z37" s="10">
        <v>52.9</v>
      </c>
      <c r="AA37" s="10">
        <v>53.07</v>
      </c>
      <c r="AB37" s="94">
        <v>3335000</v>
      </c>
      <c r="AC37" s="10">
        <v>52.98</v>
      </c>
      <c r="AD37">
        <f t="shared" si="0"/>
        <v>0.48000000000000398</v>
      </c>
      <c r="AE37" s="137">
        <f t="shared" si="1"/>
        <v>3.5991665088084268E-3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42769</v>
      </c>
      <c r="X38" s="10">
        <v>53</v>
      </c>
      <c r="Y38" s="10">
        <v>53.58</v>
      </c>
      <c r="Z38" s="10">
        <v>52.6</v>
      </c>
      <c r="AA38" s="10">
        <v>52.88</v>
      </c>
      <c r="AB38" s="94">
        <v>3631600</v>
      </c>
      <c r="AC38" s="10">
        <v>52.79</v>
      </c>
      <c r="AD38">
        <f t="shared" si="0"/>
        <v>0.97999999999999687</v>
      </c>
      <c r="AE38" s="137">
        <f t="shared" si="1"/>
        <v>3.7900322152739641E-4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42768</v>
      </c>
      <c r="X39" s="10">
        <v>52.27</v>
      </c>
      <c r="Y39" s="10">
        <v>53.31</v>
      </c>
      <c r="Z39" s="10">
        <v>52.18</v>
      </c>
      <c r="AA39" s="10">
        <v>52.86</v>
      </c>
      <c r="AB39" s="94">
        <v>4563700</v>
      </c>
      <c r="AC39" s="10">
        <v>52.77</v>
      </c>
      <c r="AD39">
        <f t="shared" si="0"/>
        <v>1.1300000000000026</v>
      </c>
      <c r="AE39" s="137">
        <f t="shared" si="1"/>
        <v>2.469604863222008E-3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8" t="s">
        <v>78</v>
      </c>
      <c r="P40" s="708"/>
      <c r="W40" s="132">
        <v>42767</v>
      </c>
      <c r="X40" s="10">
        <v>52.55</v>
      </c>
      <c r="Y40" s="10">
        <v>53.27</v>
      </c>
      <c r="Z40" s="10">
        <v>52.44</v>
      </c>
      <c r="AA40" s="10">
        <v>52.73</v>
      </c>
      <c r="AB40" s="94">
        <v>4953400</v>
      </c>
      <c r="AC40" s="10">
        <v>52.64</v>
      </c>
      <c r="AD40">
        <f t="shared" si="0"/>
        <v>0.8300000000000054</v>
      </c>
      <c r="AE40" s="137">
        <f t="shared" si="1"/>
        <v>8.0428954423592547E-3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59.609000000000002</v>
      </c>
      <c r="Q41" s="2"/>
      <c r="W41" s="132">
        <v>42766</v>
      </c>
      <c r="X41" s="10">
        <v>52.06</v>
      </c>
      <c r="Y41" s="10">
        <v>52.4</v>
      </c>
      <c r="Z41" s="10">
        <v>51.51</v>
      </c>
      <c r="AA41" s="10">
        <v>52.31</v>
      </c>
      <c r="AB41" s="94">
        <v>6604000</v>
      </c>
      <c r="AC41" s="10">
        <v>52.22</v>
      </c>
      <c r="AD41">
        <f t="shared" si="0"/>
        <v>0.89000000000000057</v>
      </c>
      <c r="AE41" s="137">
        <f t="shared" si="1"/>
        <v>-7.6540375047839948E-4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59.067100000000003</v>
      </c>
      <c r="Q42" s="2"/>
      <c r="T42" s="90" t="s">
        <v>113</v>
      </c>
      <c r="W42" s="132">
        <v>42765</v>
      </c>
      <c r="X42" s="10">
        <v>52.13</v>
      </c>
      <c r="Y42" s="10">
        <v>52.4</v>
      </c>
      <c r="Z42" s="10">
        <v>51.17</v>
      </c>
      <c r="AA42" s="10">
        <v>52.35</v>
      </c>
      <c r="AB42" s="94">
        <v>8057600</v>
      </c>
      <c r="AC42" s="10">
        <v>52.26</v>
      </c>
      <c r="AD42">
        <f t="shared" si="0"/>
        <v>1.2299999999999969</v>
      </c>
      <c r="AE42" s="137">
        <f t="shared" si="1"/>
        <v>-6.6527276183235839E-3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58.525199999999998</v>
      </c>
      <c r="Q43" s="2"/>
      <c r="T43" s="127" t="s">
        <v>98</v>
      </c>
      <c r="U43" s="128">
        <v>52.88</v>
      </c>
      <c r="W43" s="132">
        <v>42762</v>
      </c>
      <c r="X43" s="10">
        <v>54.08</v>
      </c>
      <c r="Y43" s="10">
        <v>54.18</v>
      </c>
      <c r="Z43" s="10">
        <v>52.38</v>
      </c>
      <c r="AA43" s="10">
        <v>52.7</v>
      </c>
      <c r="AB43" s="94">
        <v>7687000</v>
      </c>
      <c r="AC43" s="10">
        <v>52.61</v>
      </c>
      <c r="AD43">
        <f t="shared" si="0"/>
        <v>1.7999999999999972</v>
      </c>
      <c r="AE43" s="137">
        <f t="shared" si="1"/>
        <v>-2.2663942039754748E-2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57.9833</v>
      </c>
      <c r="Q44" s="2"/>
      <c r="T44" s="92" t="s">
        <v>99</v>
      </c>
      <c r="U44" s="129">
        <v>52.8</v>
      </c>
      <c r="W44" s="132">
        <v>42761</v>
      </c>
      <c r="X44" s="10">
        <v>51.4</v>
      </c>
      <c r="Y44" s="10">
        <v>53.99</v>
      </c>
      <c r="Z44" s="10">
        <v>51.14</v>
      </c>
      <c r="AA44" s="10">
        <v>53.92</v>
      </c>
      <c r="AB44" s="94">
        <v>15952600</v>
      </c>
      <c r="AC44" s="10">
        <v>53.83</v>
      </c>
      <c r="AD44">
        <f t="shared" si="0"/>
        <v>2.8500000000000014</v>
      </c>
      <c r="AE44" s="137">
        <f t="shared" si="1"/>
        <v>9.0338262102491518E-2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57.441400000000002</v>
      </c>
      <c r="Q45" s="2"/>
      <c r="T45" s="92" t="s">
        <v>100</v>
      </c>
      <c r="U45" s="129" t="s">
        <v>129</v>
      </c>
      <c r="W45" s="132">
        <v>42760</v>
      </c>
      <c r="X45" s="10">
        <v>49.09</v>
      </c>
      <c r="Y45" s="10">
        <v>49.95</v>
      </c>
      <c r="Z45" s="10">
        <v>48.71</v>
      </c>
      <c r="AA45" s="10">
        <v>49.46</v>
      </c>
      <c r="AB45" s="94">
        <v>8380800</v>
      </c>
      <c r="AC45" s="10">
        <v>49.37</v>
      </c>
      <c r="AD45">
        <f t="shared" si="0"/>
        <v>1.240000000000002</v>
      </c>
      <c r="AE45" s="137">
        <f t="shared" si="1"/>
        <v>-3.8337368845844377E-3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56.899500000000003</v>
      </c>
      <c r="Q46" s="2"/>
      <c r="T46" s="92" t="s">
        <v>101</v>
      </c>
      <c r="U46" s="129" t="s">
        <v>129</v>
      </c>
      <c r="W46" s="132">
        <v>42759</v>
      </c>
      <c r="X46" s="10">
        <v>50.12</v>
      </c>
      <c r="Y46" s="10">
        <v>50.24</v>
      </c>
      <c r="Z46" s="10">
        <v>49.58</v>
      </c>
      <c r="AA46" s="10">
        <v>49.65</v>
      </c>
      <c r="AB46" s="94">
        <v>6152400</v>
      </c>
      <c r="AC46" s="10">
        <v>49.56</v>
      </c>
      <c r="AD46">
        <f t="shared" si="0"/>
        <v>0.66000000000000369</v>
      </c>
      <c r="AE46" s="137">
        <f t="shared" si="1"/>
        <v>-5.8174523570712067E-3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56.357599999999998</v>
      </c>
      <c r="Q47" s="2"/>
      <c r="T47" s="92" t="s">
        <v>102</v>
      </c>
      <c r="U47" s="129">
        <v>62.8</v>
      </c>
      <c r="W47" s="132">
        <v>42758</v>
      </c>
      <c r="X47" s="10">
        <v>51.03</v>
      </c>
      <c r="Y47" s="10">
        <v>51.14</v>
      </c>
      <c r="Z47" s="10">
        <v>49.77</v>
      </c>
      <c r="AA47" s="10">
        <v>49.94</v>
      </c>
      <c r="AB47" s="94">
        <v>4222200</v>
      </c>
      <c r="AC47" s="10">
        <v>49.85</v>
      </c>
      <c r="AD47">
        <f t="shared" si="0"/>
        <v>1.3699999999999974</v>
      </c>
      <c r="AE47" s="137">
        <f t="shared" si="1"/>
        <v>-2.2549019607843057E-2</v>
      </c>
    </row>
    <row r="48" spans="2:31" x14ac:dyDescent="0.25">
      <c r="O48" s="82">
        <v>1.03</v>
      </c>
      <c r="P48" s="82">
        <f t="shared" si="6"/>
        <v>55.8157</v>
      </c>
      <c r="Q48" s="2"/>
      <c r="T48" s="92" t="s">
        <v>103</v>
      </c>
      <c r="U48" s="129">
        <v>1.1985399999999999</v>
      </c>
      <c r="W48" s="132">
        <v>42755</v>
      </c>
      <c r="X48" s="10">
        <v>50.14</v>
      </c>
      <c r="Y48" s="10">
        <v>51.17</v>
      </c>
      <c r="Z48" s="10">
        <v>50.14</v>
      </c>
      <c r="AA48" s="10">
        <v>51.09</v>
      </c>
      <c r="AB48" s="94">
        <v>5196500</v>
      </c>
      <c r="AC48" s="10">
        <v>51</v>
      </c>
      <c r="AD48">
        <f t="shared" si="0"/>
        <v>1.0300000000000011</v>
      </c>
      <c r="AE48" s="137">
        <f t="shared" si="1"/>
        <v>2.0408163265306145E-2</v>
      </c>
    </row>
    <row r="49" spans="1:31" x14ac:dyDescent="0.25">
      <c r="O49" s="82">
        <v>1.02</v>
      </c>
      <c r="P49" s="82">
        <f t="shared" si="6"/>
        <v>55.273800000000001</v>
      </c>
      <c r="Q49" s="2"/>
      <c r="T49" s="92" t="s">
        <v>104</v>
      </c>
      <c r="U49" s="129" t="s">
        <v>403</v>
      </c>
      <c r="W49" s="132">
        <v>42754</v>
      </c>
      <c r="X49" s="10">
        <v>50.45</v>
      </c>
      <c r="Y49" s="10">
        <v>50.75</v>
      </c>
      <c r="Z49" s="10">
        <v>49.85</v>
      </c>
      <c r="AA49" s="10">
        <v>50.07</v>
      </c>
      <c r="AB49" s="94">
        <v>4237900</v>
      </c>
      <c r="AC49" s="10">
        <v>49.98</v>
      </c>
      <c r="AD49">
        <f t="shared" si="0"/>
        <v>0.89999999999999858</v>
      </c>
      <c r="AE49" s="137">
        <f t="shared" si="1"/>
        <v>-6.1642473652814278E-3</v>
      </c>
    </row>
    <row r="50" spans="1:31" x14ac:dyDescent="0.25">
      <c r="O50" s="82">
        <v>1.01</v>
      </c>
      <c r="P50" s="82">
        <f t="shared" si="6"/>
        <v>54.731899999999996</v>
      </c>
      <c r="Q50" s="2"/>
      <c r="T50" s="92"/>
      <c r="U50" s="129"/>
      <c r="W50" s="132">
        <v>42753</v>
      </c>
      <c r="X50" s="10">
        <v>50.07</v>
      </c>
      <c r="Y50" s="10">
        <v>50.66</v>
      </c>
      <c r="Z50" s="10">
        <v>49.7</v>
      </c>
      <c r="AA50" s="10">
        <v>50.38</v>
      </c>
      <c r="AB50" s="94">
        <v>5897000</v>
      </c>
      <c r="AC50" s="10">
        <v>50.29</v>
      </c>
      <c r="AD50">
        <f t="shared" si="0"/>
        <v>0.95999999999999375</v>
      </c>
      <c r="AE50" s="137">
        <f t="shared" si="1"/>
        <v>2.7916251246260515E-3</v>
      </c>
    </row>
    <row r="51" spans="1:31" x14ac:dyDescent="0.25">
      <c r="O51" s="82">
        <v>1</v>
      </c>
      <c r="P51" s="82">
        <f t="shared" si="6"/>
        <v>54.19</v>
      </c>
      <c r="Q51" s="2"/>
      <c r="T51" s="92" t="s">
        <v>105</v>
      </c>
      <c r="U51" s="129" t="s">
        <v>644</v>
      </c>
      <c r="W51" s="132">
        <v>42752</v>
      </c>
      <c r="X51" s="10">
        <v>50.88</v>
      </c>
      <c r="Y51" s="10">
        <v>51.34</v>
      </c>
      <c r="Z51" s="10">
        <v>50.22</v>
      </c>
      <c r="AA51" s="10">
        <v>50.24</v>
      </c>
      <c r="AB51" s="94">
        <v>4219700</v>
      </c>
      <c r="AC51" s="10">
        <v>50.15</v>
      </c>
      <c r="AD51">
        <f t="shared" si="0"/>
        <v>1.1200000000000045</v>
      </c>
      <c r="AE51" s="137">
        <f t="shared" si="1"/>
        <v>-1.7822169996083104E-2</v>
      </c>
    </row>
    <row r="52" spans="1:31" x14ac:dyDescent="0.25">
      <c r="O52" s="82">
        <v>0.99</v>
      </c>
      <c r="P52" s="82">
        <f t="shared" si="6"/>
        <v>53.648099999999999</v>
      </c>
      <c r="Q52" s="2"/>
      <c r="T52" s="92" t="s">
        <v>106</v>
      </c>
      <c r="U52" s="129" t="s">
        <v>517</v>
      </c>
      <c r="W52" s="132">
        <v>42748</v>
      </c>
      <c r="X52" s="10">
        <v>51</v>
      </c>
      <c r="Y52" s="10">
        <v>51.34</v>
      </c>
      <c r="Z52" s="10">
        <v>50.78</v>
      </c>
      <c r="AA52" s="10">
        <v>51.15</v>
      </c>
      <c r="AB52" s="94">
        <v>2611300</v>
      </c>
      <c r="AC52" s="10">
        <v>51.06</v>
      </c>
      <c r="AD52">
        <f t="shared" si="0"/>
        <v>0.56000000000000227</v>
      </c>
      <c r="AE52" s="137">
        <f t="shared" si="1"/>
        <v>2.74941084053415E-3</v>
      </c>
    </row>
    <row r="53" spans="1:31" x14ac:dyDescent="0.25">
      <c r="O53" s="82">
        <v>0.98</v>
      </c>
      <c r="P53" s="82">
        <f t="shared" si="6"/>
        <v>53.106199999999994</v>
      </c>
      <c r="Q53" s="2"/>
      <c r="T53" s="92" t="s">
        <v>107</v>
      </c>
      <c r="U53" s="130">
        <v>6854288</v>
      </c>
      <c r="W53" s="132">
        <v>42747</v>
      </c>
      <c r="X53" s="10">
        <v>51.68</v>
      </c>
      <c r="Y53" s="10">
        <v>51.95</v>
      </c>
      <c r="Z53" s="10">
        <v>50.26</v>
      </c>
      <c r="AA53" s="10">
        <v>51.01</v>
      </c>
      <c r="AB53" s="94">
        <v>6059800</v>
      </c>
      <c r="AC53" s="10">
        <v>50.92</v>
      </c>
      <c r="AD53">
        <f t="shared" si="0"/>
        <v>1.6900000000000048</v>
      </c>
      <c r="AE53" s="137">
        <f t="shared" si="1"/>
        <v>-1.2987012987012991E-2</v>
      </c>
    </row>
    <row r="54" spans="1:31" x14ac:dyDescent="0.25">
      <c r="O54" s="82">
        <v>0.97</v>
      </c>
      <c r="P54" s="82">
        <f t="shared" si="6"/>
        <v>52.564299999999996</v>
      </c>
      <c r="T54" s="92" t="s">
        <v>110</v>
      </c>
      <c r="U54" s="130">
        <v>5719770</v>
      </c>
      <c r="W54" s="132">
        <v>42746</v>
      </c>
      <c r="X54" s="10">
        <v>51.77</v>
      </c>
      <c r="Y54" s="10">
        <v>52.2</v>
      </c>
      <c r="Z54" s="10">
        <v>51.47</v>
      </c>
      <c r="AA54" s="10">
        <v>51.68</v>
      </c>
      <c r="AB54" s="94">
        <v>5941600</v>
      </c>
      <c r="AC54" s="10">
        <v>51.59</v>
      </c>
      <c r="AD54">
        <f t="shared" si="0"/>
        <v>0.73000000000000398</v>
      </c>
      <c r="AE54" s="137">
        <f t="shared" si="1"/>
        <v>6.6341463414634205E-3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52.022399999999998</v>
      </c>
      <c r="T55" s="92" t="s">
        <v>108</v>
      </c>
      <c r="U55" s="129" t="s">
        <v>645</v>
      </c>
      <c r="W55" s="132">
        <v>42745</v>
      </c>
      <c r="X55" s="10">
        <v>50.55</v>
      </c>
      <c r="Y55" s="10">
        <v>51.89</v>
      </c>
      <c r="Z55" s="10">
        <v>50.53</v>
      </c>
      <c r="AA55" s="10">
        <v>51.34</v>
      </c>
      <c r="AB55" s="94">
        <v>5569300</v>
      </c>
      <c r="AC55" s="10">
        <v>51.25</v>
      </c>
      <c r="AD55">
        <f t="shared" si="0"/>
        <v>1.3599999999999994</v>
      </c>
      <c r="AE55" s="137">
        <f t="shared" si="1"/>
        <v>2.0713005377414939E-2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51.480499999999992</v>
      </c>
      <c r="T56" s="92" t="s">
        <v>111</v>
      </c>
      <c r="U56" s="129">
        <v>15.27</v>
      </c>
      <c r="W56" s="132">
        <v>42744</v>
      </c>
      <c r="X56" s="10">
        <v>50</v>
      </c>
      <c r="Y56" s="10">
        <v>50.93</v>
      </c>
      <c r="Z56" s="10">
        <v>49.8</v>
      </c>
      <c r="AA56" s="10">
        <v>50.3</v>
      </c>
      <c r="AB56" s="94">
        <v>4965600</v>
      </c>
      <c r="AC56" s="10">
        <v>50.21</v>
      </c>
      <c r="AD56">
        <f t="shared" si="0"/>
        <v>1.1300000000000026</v>
      </c>
      <c r="AE56" s="137">
        <f t="shared" si="1"/>
        <v>7.4237560192615959E-3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50.938599999999994</v>
      </c>
      <c r="T57" s="92" t="s">
        <v>112</v>
      </c>
      <c r="U57" s="129">
        <v>3.55</v>
      </c>
      <c r="W57" s="132">
        <v>42741</v>
      </c>
      <c r="X57" s="10">
        <v>50.49</v>
      </c>
      <c r="Y57" s="10">
        <v>50.65</v>
      </c>
      <c r="Z57" s="10">
        <v>49.45</v>
      </c>
      <c r="AA57" s="10">
        <v>49.93</v>
      </c>
      <c r="AB57" s="94">
        <v>5691900</v>
      </c>
      <c r="AC57" s="10">
        <v>49.84</v>
      </c>
      <c r="AD57">
        <f t="shared" si="0"/>
        <v>1.1999999999999957</v>
      </c>
      <c r="AE57" s="137">
        <f t="shared" si="1"/>
        <v>-1.0718539102818614E-2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50.396700000000003</v>
      </c>
      <c r="T58" s="92" t="s">
        <v>109</v>
      </c>
      <c r="U58" s="129" t="s">
        <v>598</v>
      </c>
      <c r="W58" s="132">
        <v>42740</v>
      </c>
      <c r="X58" s="10">
        <v>51.44</v>
      </c>
      <c r="Y58" s="10">
        <v>52.12</v>
      </c>
      <c r="Z58" s="10">
        <v>50.12</v>
      </c>
      <c r="AA58" s="10">
        <v>50.47</v>
      </c>
      <c r="AB58" s="94">
        <v>7131500</v>
      </c>
      <c r="AC58" s="10">
        <v>50.38</v>
      </c>
      <c r="AD58">
        <f t="shared" si="0"/>
        <v>2</v>
      </c>
      <c r="AE58" s="137">
        <f t="shared" si="1"/>
        <v>-1.6207771919546921E-2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49.854799999999997</v>
      </c>
      <c r="W59" s="132">
        <v>42739</v>
      </c>
      <c r="X59" s="10">
        <v>50.25</v>
      </c>
      <c r="Y59" s="10">
        <v>51.42</v>
      </c>
      <c r="Z59" s="10">
        <v>50.15</v>
      </c>
      <c r="AA59" s="10">
        <v>51.3</v>
      </c>
      <c r="AB59" s="94">
        <v>4914400</v>
      </c>
      <c r="AC59" s="10">
        <v>51.21</v>
      </c>
      <c r="AD59">
        <f t="shared" si="0"/>
        <v>1.2700000000000031</v>
      </c>
      <c r="AE59" s="137">
        <f t="shared" si="1"/>
        <v>2.6458208057726917E-2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49.312899999999999</v>
      </c>
      <c r="W60" s="132">
        <v>42738</v>
      </c>
      <c r="X60" s="10">
        <v>50.4</v>
      </c>
      <c r="Y60" s="10">
        <v>51.16</v>
      </c>
      <c r="Z60" s="10">
        <v>49.81</v>
      </c>
      <c r="AA60" s="10">
        <v>49.98</v>
      </c>
      <c r="AB60" s="94">
        <v>4210300</v>
      </c>
      <c r="AC60" s="10">
        <v>49.89</v>
      </c>
      <c r="AD60">
        <f t="shared" si="0"/>
        <v>1.3499999999999943</v>
      </c>
      <c r="AE60" s="137">
        <f t="shared" si="1"/>
        <v>2.8140703517587351E-3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48.771000000000001</v>
      </c>
      <c r="W61" s="132">
        <v>42734</v>
      </c>
      <c r="X61" s="10">
        <v>50.19</v>
      </c>
      <c r="Y61" s="10">
        <v>50.37</v>
      </c>
      <c r="Z61" s="10">
        <v>49.53</v>
      </c>
      <c r="AA61" s="10">
        <v>49.84</v>
      </c>
      <c r="AB61" s="94">
        <v>3257200</v>
      </c>
      <c r="AC61" s="10">
        <v>49.75</v>
      </c>
      <c r="AD61">
        <f t="shared" si="0"/>
        <v>0.83999999999999631</v>
      </c>
      <c r="AE61" s="137">
        <f t="shared" si="1"/>
        <v>-7.1841947715026722E-3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42733</v>
      </c>
      <c r="X62" s="10">
        <v>50.19</v>
      </c>
      <c r="Y62" s="10">
        <v>50.62</v>
      </c>
      <c r="Z62" s="10">
        <v>49.96</v>
      </c>
      <c r="AA62" s="10">
        <v>50.2</v>
      </c>
      <c r="AB62" s="94">
        <v>2167300</v>
      </c>
      <c r="AC62" s="10">
        <v>50.11</v>
      </c>
      <c r="AD62">
        <f t="shared" si="0"/>
        <v>0.65999999999999659</v>
      </c>
      <c r="AE62" s="137">
        <f t="shared" si="1"/>
        <v>5.9904153354639611E-4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42732</v>
      </c>
      <c r="X63" s="10">
        <v>50.53</v>
      </c>
      <c r="Y63" s="10">
        <v>50.96</v>
      </c>
      <c r="Z63" s="10">
        <v>50.07</v>
      </c>
      <c r="AA63" s="10">
        <v>50.17</v>
      </c>
      <c r="AB63" s="94">
        <v>3185800</v>
      </c>
      <c r="AC63" s="10">
        <v>50.08</v>
      </c>
      <c r="AD63">
        <f t="shared" si="0"/>
        <v>0.89000000000000057</v>
      </c>
      <c r="AE63" s="137">
        <f t="shared" si="1"/>
        <v>-6.3492063492063266E-3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42731</v>
      </c>
      <c r="X64" s="10">
        <v>50.46</v>
      </c>
      <c r="Y64" s="10">
        <v>50.78</v>
      </c>
      <c r="Z64" s="10">
        <v>50.26</v>
      </c>
      <c r="AA64" s="10">
        <v>50.49</v>
      </c>
      <c r="AB64" s="94">
        <v>1874200</v>
      </c>
      <c r="AC64" s="10">
        <v>50.4</v>
      </c>
      <c r="AD64">
        <f t="shared" si="0"/>
        <v>0.52000000000000313</v>
      </c>
      <c r="AE64" s="137">
        <f t="shared" si="1"/>
        <v>7.9428117553614896E-4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42727</v>
      </c>
      <c r="X65" s="10">
        <v>50.36</v>
      </c>
      <c r="Y65" s="10">
        <v>50.72</v>
      </c>
      <c r="Z65" s="10">
        <v>50.19</v>
      </c>
      <c r="AA65" s="10">
        <v>50.45</v>
      </c>
      <c r="AB65" s="94">
        <v>1616700</v>
      </c>
      <c r="AC65" s="10">
        <v>50.36</v>
      </c>
      <c r="AD65">
        <f t="shared" si="0"/>
        <v>0.53000000000000114</v>
      </c>
      <c r="AE65" s="137">
        <f t="shared" si="1"/>
        <v>3.9872408293462058E-3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42726</v>
      </c>
      <c r="X66" s="10">
        <v>50.72</v>
      </c>
      <c r="Y66" s="10">
        <v>51.03</v>
      </c>
      <c r="Z66" s="10">
        <v>50.08</v>
      </c>
      <c r="AA66" s="10">
        <v>50.25</v>
      </c>
      <c r="AB66" s="94">
        <v>2508800</v>
      </c>
      <c r="AC66" s="10">
        <v>50.16</v>
      </c>
      <c r="AD66">
        <f t="shared" si="0"/>
        <v>0.95000000000000284</v>
      </c>
      <c r="AE66" s="137">
        <f t="shared" si="1"/>
        <v>-7.9113924050634443E-3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42725</v>
      </c>
      <c r="X67" s="10">
        <v>50.77</v>
      </c>
      <c r="Y67" s="10">
        <v>51.08</v>
      </c>
      <c r="Z67" s="10">
        <v>50.52</v>
      </c>
      <c r="AA67" s="10">
        <v>50.65</v>
      </c>
      <c r="AB67" s="94">
        <v>3954100</v>
      </c>
      <c r="AC67" s="10">
        <v>50.56</v>
      </c>
      <c r="AD67">
        <f t="shared" si="0"/>
        <v>0.55999999999999517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42724</v>
      </c>
      <c r="X68" s="10">
        <v>50.55</v>
      </c>
      <c r="Y68" s="10">
        <v>51.19</v>
      </c>
      <c r="Z68" s="10">
        <v>50.41</v>
      </c>
      <c r="AA68" s="10">
        <v>50.89</v>
      </c>
      <c r="AB68" s="94">
        <v>3700800</v>
      </c>
      <c r="AC68" s="10">
        <v>50.8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27" priority="15">
      <formula>F39&gt;0</formula>
    </cfRule>
    <cfRule type="expression" dxfId="1026" priority="16">
      <formula>F39&lt;0</formula>
    </cfRule>
  </conditionalFormatting>
  <conditionalFormatting sqref="Q7">
    <cfRule type="expression" dxfId="1025" priority="13">
      <formula>Q7&gt;0</formula>
    </cfRule>
    <cfRule type="expression" dxfId="1024" priority="14">
      <formula>Q7&lt;0</formula>
    </cfRule>
  </conditionalFormatting>
  <conditionalFormatting sqref="Q8">
    <cfRule type="expression" dxfId="1023" priority="11">
      <formula>Q8&gt;0</formula>
    </cfRule>
    <cfRule type="expression" dxfId="1022" priority="12">
      <formula>Q8&lt;0</formula>
    </cfRule>
  </conditionalFormatting>
  <conditionalFormatting sqref="F25:F38">
    <cfRule type="expression" dxfId="1021" priority="9">
      <formula>F25&gt;0</formula>
    </cfRule>
    <cfRule type="expression" dxfId="1020" priority="10">
      <formula>F25&lt;0</formula>
    </cfRule>
  </conditionalFormatting>
  <conditionalFormatting sqref="H25:H38">
    <cfRule type="expression" dxfId="1019" priority="7">
      <formula>H25&gt;0</formula>
    </cfRule>
    <cfRule type="expression" dxfId="10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17" priority="3">
      <formula>M55&gt;0</formula>
    </cfRule>
    <cfRule type="expression" dxfId="1016" priority="4">
      <formula>M55&lt;0</formula>
    </cfRule>
  </conditionalFormatting>
  <conditionalFormatting sqref="Q10">
    <cfRule type="expression" dxfId="1015" priority="1">
      <formula>Q10&gt;0</formula>
    </cfRule>
    <cfRule type="expression" dxfId="10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42821</v>
      </c>
      <c r="X2" s="9">
        <v>37.659999999999997</v>
      </c>
      <c r="Y2" s="9">
        <v>38.049999999999997</v>
      </c>
      <c r="Z2" s="9">
        <v>37.54</v>
      </c>
      <c r="AA2" s="9">
        <v>37.78</v>
      </c>
      <c r="AB2" s="103">
        <v>1712100</v>
      </c>
      <c r="AC2" s="9">
        <v>37.78</v>
      </c>
      <c r="AD2" s="40">
        <f>Y2-Z2</f>
        <v>0.50999999999999801</v>
      </c>
      <c r="AE2" s="161">
        <f>AC2/AC3-1</f>
        <v>2.3879013000795979E-3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37.92</v>
      </c>
      <c r="T3" s="1"/>
      <c r="W3" s="109">
        <v>42818</v>
      </c>
      <c r="X3" s="9">
        <v>37.18</v>
      </c>
      <c r="Y3" s="9">
        <v>37.89</v>
      </c>
      <c r="Z3" s="9">
        <v>37.18</v>
      </c>
      <c r="AA3" s="9">
        <v>37.69</v>
      </c>
      <c r="AB3" s="103">
        <v>2086600</v>
      </c>
      <c r="AC3" s="9">
        <v>37.69</v>
      </c>
      <c r="AD3" s="40">
        <f t="shared" ref="AD3:AD66" si="0">Y3-Z3</f>
        <v>0.71000000000000085</v>
      </c>
      <c r="AE3" s="161">
        <f t="shared" ref="AE3:AE66" si="1">AC3/AC4-1</f>
        <v>7.754010695187219E-3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37.92</v>
      </c>
      <c r="R4" s="499">
        <v>3.7000000000000002E-3</v>
      </c>
      <c r="T4" s="162"/>
      <c r="W4" s="109">
        <v>42817</v>
      </c>
      <c r="X4" s="9">
        <v>36.840000000000003</v>
      </c>
      <c r="Y4" s="9">
        <v>37.549999999999997</v>
      </c>
      <c r="Z4" s="9">
        <v>36.770000000000003</v>
      </c>
      <c r="AA4" s="9">
        <v>37.4</v>
      </c>
      <c r="AB4" s="103">
        <v>2137000</v>
      </c>
      <c r="AC4" s="9">
        <v>37.4</v>
      </c>
      <c r="AD4" s="40">
        <f t="shared" si="0"/>
        <v>0.77999999999999403</v>
      </c>
      <c r="AE4" s="161">
        <f t="shared" si="1"/>
        <v>1.3275535085342849E-2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42816</v>
      </c>
      <c r="X5" s="9">
        <v>36.57</v>
      </c>
      <c r="Y5" s="9">
        <v>36.93</v>
      </c>
      <c r="Z5" s="9">
        <v>36.32</v>
      </c>
      <c r="AA5" s="9">
        <v>36.909999999999997</v>
      </c>
      <c r="AB5" s="103">
        <v>1393000</v>
      </c>
      <c r="AC5" s="9">
        <v>36.909999999999997</v>
      </c>
      <c r="AD5" s="40">
        <f t="shared" si="0"/>
        <v>0.60999999999999943</v>
      </c>
      <c r="AE5" s="161">
        <f t="shared" si="1"/>
        <v>1.456844420010972E-2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42815</v>
      </c>
      <c r="X6" s="9">
        <v>36</v>
      </c>
      <c r="Y6" s="9">
        <v>36.950000000000003</v>
      </c>
      <c r="Z6" s="9">
        <v>35.770000000000003</v>
      </c>
      <c r="AA6" s="9">
        <v>36.380000000000003</v>
      </c>
      <c r="AB6" s="103">
        <v>2101400</v>
      </c>
      <c r="AC6" s="9">
        <v>36.380000000000003</v>
      </c>
      <c r="AD6" s="40">
        <f t="shared" si="0"/>
        <v>1.1799999999999997</v>
      </c>
      <c r="AE6" s="161">
        <f t="shared" si="1"/>
        <v>1.0274923632324517E-2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42814</v>
      </c>
      <c r="X7" s="9">
        <v>36.17</v>
      </c>
      <c r="Y7" s="9">
        <v>36.24</v>
      </c>
      <c r="Z7" s="9">
        <v>35.85</v>
      </c>
      <c r="AA7" s="9">
        <v>36.01</v>
      </c>
      <c r="AB7" s="103">
        <v>1522900</v>
      </c>
      <c r="AC7" s="9">
        <v>36.01</v>
      </c>
      <c r="AD7" s="40">
        <f t="shared" si="0"/>
        <v>0.39000000000000057</v>
      </c>
      <c r="AE7" s="161">
        <f t="shared" si="1"/>
        <v>-1.6634322151373171E-3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42811</v>
      </c>
      <c r="X8" s="9">
        <v>36.36</v>
      </c>
      <c r="Y8" s="9">
        <v>36.39</v>
      </c>
      <c r="Z8" s="9">
        <v>35.97</v>
      </c>
      <c r="AA8" s="9">
        <v>36.07</v>
      </c>
      <c r="AB8" s="103">
        <v>1849200</v>
      </c>
      <c r="AC8" s="9">
        <v>36.07</v>
      </c>
      <c r="AD8" s="40">
        <f t="shared" si="0"/>
        <v>0.42000000000000171</v>
      </c>
      <c r="AE8" s="161">
        <f t="shared" si="1"/>
        <v>-3.5911602209945936E-3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42810</v>
      </c>
      <c r="X9" s="9">
        <v>36.04</v>
      </c>
      <c r="Y9" s="9">
        <v>36.21</v>
      </c>
      <c r="Z9" s="9">
        <v>35.880000000000003</v>
      </c>
      <c r="AA9" s="9">
        <v>36.200000000000003</v>
      </c>
      <c r="AB9" s="103">
        <v>1168600</v>
      </c>
      <c r="AC9" s="9">
        <v>36.200000000000003</v>
      </c>
      <c r="AD9" s="40">
        <f t="shared" si="0"/>
        <v>0.32999999999999829</v>
      </c>
      <c r="AE9" s="161">
        <f t="shared" si="1"/>
        <v>7.5146117450599625E-3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42809</v>
      </c>
      <c r="X10" s="9">
        <v>35.479999999999997</v>
      </c>
      <c r="Y10" s="9">
        <v>36.08</v>
      </c>
      <c r="Z10" s="9">
        <v>35.46</v>
      </c>
      <c r="AA10" s="9">
        <v>35.93</v>
      </c>
      <c r="AB10" s="103">
        <v>2808500</v>
      </c>
      <c r="AC10" s="9">
        <v>35.93</v>
      </c>
      <c r="AD10" s="40">
        <f t="shared" si="0"/>
        <v>0.61999999999999744</v>
      </c>
      <c r="AE10" s="161">
        <f t="shared" si="1"/>
        <v>1.3540197461212822E-2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42808</v>
      </c>
      <c r="X11" s="9">
        <v>35.520000000000003</v>
      </c>
      <c r="Y11" s="9">
        <v>35.549999999999997</v>
      </c>
      <c r="Z11" s="9">
        <v>35.340000000000003</v>
      </c>
      <c r="AA11" s="9">
        <v>35.450000000000003</v>
      </c>
      <c r="AB11" s="103">
        <v>1089200</v>
      </c>
      <c r="AC11" s="9">
        <v>35.450000000000003</v>
      </c>
      <c r="AD11" s="40">
        <f t="shared" si="0"/>
        <v>0.20999999999999375</v>
      </c>
      <c r="AE11" s="161">
        <f t="shared" si="1"/>
        <v>-8.3916083916083517E-3</v>
      </c>
    </row>
    <row r="12" spans="1:31" x14ac:dyDescent="0.25">
      <c r="W12" s="109">
        <v>42807</v>
      </c>
      <c r="X12" s="9">
        <v>35.799999999999997</v>
      </c>
      <c r="Y12" s="9">
        <v>35.97</v>
      </c>
      <c r="Z12" s="9">
        <v>35.64</v>
      </c>
      <c r="AA12" s="9">
        <v>35.75</v>
      </c>
      <c r="AB12" s="103">
        <v>1818100</v>
      </c>
      <c r="AC12" s="9">
        <v>35.75</v>
      </c>
      <c r="AD12" s="40">
        <f t="shared" si="0"/>
        <v>0.32999999999999829</v>
      </c>
      <c r="AE12" s="161">
        <f t="shared" si="1"/>
        <v>1.9618834080716852E-3</v>
      </c>
    </row>
    <row r="13" spans="1:31" x14ac:dyDescent="0.25">
      <c r="W13" s="109">
        <v>42804</v>
      </c>
      <c r="X13" s="9">
        <v>35.65</v>
      </c>
      <c r="Y13" s="9">
        <v>35.770000000000003</v>
      </c>
      <c r="Z13" s="9">
        <v>35.57</v>
      </c>
      <c r="AA13" s="9">
        <v>35.68</v>
      </c>
      <c r="AB13" s="103">
        <v>729300</v>
      </c>
      <c r="AC13" s="9">
        <v>35.68</v>
      </c>
      <c r="AD13" s="40">
        <f t="shared" si="0"/>
        <v>0.20000000000000284</v>
      </c>
      <c r="AE13" s="161">
        <f t="shared" si="1"/>
        <v>9.0497737556560764E-3</v>
      </c>
    </row>
    <row r="14" spans="1:31" x14ac:dyDescent="0.25">
      <c r="W14" s="109">
        <v>42803</v>
      </c>
      <c r="X14" s="9">
        <v>35.4</v>
      </c>
      <c r="Y14" s="9">
        <v>35.53</v>
      </c>
      <c r="Z14" s="9">
        <v>35.08</v>
      </c>
      <c r="AA14" s="9">
        <v>35.36</v>
      </c>
      <c r="AB14" s="103">
        <v>1974600</v>
      </c>
      <c r="AC14" s="9">
        <v>35.36</v>
      </c>
      <c r="AD14" s="40">
        <f t="shared" si="0"/>
        <v>0.45000000000000284</v>
      </c>
      <c r="AE14" s="161">
        <f t="shared" si="1"/>
        <v>-3.3821871476887866E-3</v>
      </c>
    </row>
    <row r="15" spans="1:31" x14ac:dyDescent="0.25">
      <c r="W15" s="109">
        <v>42802</v>
      </c>
      <c r="X15" s="9">
        <v>35.33</v>
      </c>
      <c r="Y15" s="9">
        <v>35.72</v>
      </c>
      <c r="Z15" s="9">
        <v>35.159999999999997</v>
      </c>
      <c r="AA15" s="9">
        <v>35.479999999999997</v>
      </c>
      <c r="AB15" s="103">
        <v>703800</v>
      </c>
      <c r="AC15" s="9">
        <v>35.479999999999997</v>
      </c>
      <c r="AD15" s="40">
        <f t="shared" si="0"/>
        <v>0.56000000000000227</v>
      </c>
      <c r="AE15" s="161">
        <f t="shared" si="1"/>
        <v>2.543091268719877E-3</v>
      </c>
    </row>
    <row r="16" spans="1:31" x14ac:dyDescent="0.25">
      <c r="W16" s="109">
        <v>42801</v>
      </c>
      <c r="X16" s="9">
        <v>35</v>
      </c>
      <c r="Y16" s="9">
        <v>35.49</v>
      </c>
      <c r="Z16" s="9">
        <v>35</v>
      </c>
      <c r="AA16" s="9">
        <v>35.39</v>
      </c>
      <c r="AB16" s="103">
        <v>1047300</v>
      </c>
      <c r="AC16" s="9">
        <v>35.39</v>
      </c>
      <c r="AD16" s="40">
        <f t="shared" si="0"/>
        <v>0.49000000000000199</v>
      </c>
      <c r="AE16" s="161">
        <f t="shared" si="1"/>
        <v>1.287922152261034E-2</v>
      </c>
    </row>
    <row r="17" spans="1:31" x14ac:dyDescent="0.25">
      <c r="H17" s="71"/>
      <c r="W17" s="109">
        <v>42800</v>
      </c>
      <c r="X17" s="9">
        <v>35.090000000000003</v>
      </c>
      <c r="Y17" s="9">
        <v>35.090000000000003</v>
      </c>
      <c r="Z17" s="9">
        <v>34.71</v>
      </c>
      <c r="AA17" s="9">
        <v>34.94</v>
      </c>
      <c r="AB17" s="103">
        <v>605900</v>
      </c>
      <c r="AC17" s="9">
        <v>34.94</v>
      </c>
      <c r="AD17" s="40">
        <f t="shared" si="0"/>
        <v>0.38000000000000256</v>
      </c>
      <c r="AE17" s="161">
        <f t="shared" si="1"/>
        <v>-5.4084827782523437E-3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42797</v>
      </c>
      <c r="X18" s="9">
        <v>34.51</v>
      </c>
      <c r="Y18" s="9">
        <v>35.19</v>
      </c>
      <c r="Z18" s="9">
        <v>34.36</v>
      </c>
      <c r="AA18" s="9">
        <v>35.130000000000003</v>
      </c>
      <c r="AB18" s="103">
        <v>869400</v>
      </c>
      <c r="AC18" s="9">
        <v>35.130000000000003</v>
      </c>
      <c r="AD18" s="40">
        <f t="shared" si="0"/>
        <v>0.82999999999999829</v>
      </c>
      <c r="AE18" s="161">
        <f t="shared" si="1"/>
        <v>1.5317919075144459E-2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42796</v>
      </c>
      <c r="X19" s="9">
        <v>34.5</v>
      </c>
      <c r="Y19" s="9">
        <v>34.81</v>
      </c>
      <c r="Z19" s="9">
        <v>34.409999999999997</v>
      </c>
      <c r="AA19" s="9">
        <v>34.6</v>
      </c>
      <c r="AB19" s="103">
        <v>985800</v>
      </c>
      <c r="AC19" s="9">
        <v>34.6</v>
      </c>
      <c r="AD19" s="40">
        <f t="shared" si="0"/>
        <v>0.40000000000000568</v>
      </c>
      <c r="AE19" s="161">
        <f t="shared" si="1"/>
        <v>3.1893302406493795E-3</v>
      </c>
    </row>
    <row r="20" spans="1:31" x14ac:dyDescent="0.25">
      <c r="W20" s="109">
        <v>42795</v>
      </c>
      <c r="X20" s="9">
        <v>34.75</v>
      </c>
      <c r="Y20" s="9">
        <v>35.119999999999997</v>
      </c>
      <c r="Z20" s="9">
        <v>34.42</v>
      </c>
      <c r="AA20" s="9">
        <v>34.49</v>
      </c>
      <c r="AB20" s="103">
        <v>1355800</v>
      </c>
      <c r="AC20" s="9">
        <v>34.49</v>
      </c>
      <c r="AD20" s="40">
        <f t="shared" si="0"/>
        <v>0.69999999999999574</v>
      </c>
      <c r="AE20" s="161">
        <f t="shared" si="1"/>
        <v>-5.7653502450272232E-3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42794</v>
      </c>
      <c r="X21" s="9">
        <v>34.770000000000003</v>
      </c>
      <c r="Y21" s="9">
        <v>35.18</v>
      </c>
      <c r="Z21" s="9">
        <v>34.65</v>
      </c>
      <c r="AA21" s="9">
        <v>34.69</v>
      </c>
      <c r="AB21" s="103">
        <v>1075400</v>
      </c>
      <c r="AC21" s="9">
        <v>34.69</v>
      </c>
      <c r="AD21" s="40">
        <f t="shared" si="0"/>
        <v>0.53000000000000114</v>
      </c>
      <c r="AE21" s="161">
        <f t="shared" si="1"/>
        <v>-8.8571428571428967E-3</v>
      </c>
    </row>
    <row r="22" spans="1:31" x14ac:dyDescent="0.25">
      <c r="A22" t="s">
        <v>376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42793</v>
      </c>
      <c r="X22" s="9">
        <v>34.94</v>
      </c>
      <c r="Y22" s="9">
        <v>35.1</v>
      </c>
      <c r="Z22" s="9">
        <v>34.79</v>
      </c>
      <c r="AA22" s="9">
        <v>35</v>
      </c>
      <c r="AB22" s="103">
        <v>638300</v>
      </c>
      <c r="AC22" s="9">
        <v>35</v>
      </c>
      <c r="AD22" s="40">
        <f t="shared" si="0"/>
        <v>0.31000000000000227</v>
      </c>
      <c r="AE22" s="161">
        <f t="shared" si="1"/>
        <v>1.4306151645206988E-3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42790</v>
      </c>
      <c r="X23" s="9">
        <v>35.28</v>
      </c>
      <c r="Y23" s="9">
        <v>35.28</v>
      </c>
      <c r="Z23" s="9">
        <v>34.68</v>
      </c>
      <c r="AA23" s="9">
        <v>34.950000000000003</v>
      </c>
      <c r="AB23" s="103">
        <v>1052800</v>
      </c>
      <c r="AC23" s="9">
        <v>34.950000000000003</v>
      </c>
      <c r="AD23" s="40">
        <f t="shared" si="0"/>
        <v>0.60000000000000142</v>
      </c>
      <c r="AE23" s="161">
        <f t="shared" si="1"/>
        <v>-1.8258426966292096E-2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42789</v>
      </c>
      <c r="X24" s="9">
        <v>35.630000000000003</v>
      </c>
      <c r="Y24" s="9">
        <v>35.99</v>
      </c>
      <c r="Z24" s="9">
        <v>35.51</v>
      </c>
      <c r="AA24" s="9">
        <v>35.6</v>
      </c>
      <c r="AB24" s="103">
        <v>778100</v>
      </c>
      <c r="AC24" s="9">
        <v>35.6</v>
      </c>
      <c r="AD24" s="40">
        <f t="shared" si="0"/>
        <v>0.48000000000000398</v>
      </c>
      <c r="AE24" s="161">
        <f t="shared" si="1"/>
        <v>2.8097780275349038E-4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42788</v>
      </c>
      <c r="X25" s="9">
        <v>35.43</v>
      </c>
      <c r="Y25" s="9">
        <v>35.700000000000003</v>
      </c>
      <c r="Z25" s="9">
        <v>35.26</v>
      </c>
      <c r="AA25" s="9">
        <v>35.590000000000003</v>
      </c>
      <c r="AB25" s="103">
        <v>537800</v>
      </c>
      <c r="AC25" s="9">
        <v>35.590000000000003</v>
      </c>
      <c r="AD25" s="40">
        <f t="shared" si="0"/>
        <v>0.44000000000000483</v>
      </c>
      <c r="AE25" s="161">
        <f t="shared" si="1"/>
        <v>5.6513139304890103E-3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42787</v>
      </c>
      <c r="X26" s="9">
        <v>35.35</v>
      </c>
      <c r="Y26" s="9">
        <v>35.47</v>
      </c>
      <c r="Z26" s="9">
        <v>35.22</v>
      </c>
      <c r="AA26" s="9">
        <v>35.39</v>
      </c>
      <c r="AB26" s="103">
        <v>1530300</v>
      </c>
      <c r="AC26" s="9">
        <v>35.39</v>
      </c>
      <c r="AD26" s="40">
        <f t="shared" si="0"/>
        <v>0.25</v>
      </c>
      <c r="AE26" s="161">
        <f t="shared" si="1"/>
        <v>-2.8248587570611772E-4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42783</v>
      </c>
      <c r="X27" s="9">
        <v>35.53</v>
      </c>
      <c r="Y27" s="9">
        <v>35.770000000000003</v>
      </c>
      <c r="Z27" s="9">
        <v>35.380000000000003</v>
      </c>
      <c r="AA27" s="9">
        <v>35.4</v>
      </c>
      <c r="AB27" s="103">
        <v>1090200</v>
      </c>
      <c r="AC27" s="9">
        <v>35.4</v>
      </c>
      <c r="AD27" s="40">
        <f t="shared" si="0"/>
        <v>0.39000000000000057</v>
      </c>
      <c r="AE27" s="161">
        <f t="shared" si="1"/>
        <v>-1.4104372355431272E-3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42782</v>
      </c>
      <c r="X28" s="9">
        <v>35.36</v>
      </c>
      <c r="Y28" s="9">
        <v>35.5</v>
      </c>
      <c r="Z28" s="9">
        <v>35.14</v>
      </c>
      <c r="AA28" s="9">
        <v>35.450000000000003</v>
      </c>
      <c r="AB28" s="103">
        <v>980300</v>
      </c>
      <c r="AC28" s="9">
        <v>35.450000000000003</v>
      </c>
      <c r="AD28" s="40">
        <f t="shared" si="0"/>
        <v>0.35999999999999943</v>
      </c>
      <c r="AE28" s="161">
        <f t="shared" si="1"/>
        <v>-2.8200789622101485E-4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42781</v>
      </c>
      <c r="X29" s="9">
        <v>34.799999999999997</v>
      </c>
      <c r="Y29" s="9">
        <v>35.5</v>
      </c>
      <c r="Z29" s="9">
        <v>34.78</v>
      </c>
      <c r="AA29" s="9">
        <v>35.46</v>
      </c>
      <c r="AB29" s="103">
        <v>1306900</v>
      </c>
      <c r="AC29" s="9">
        <v>35.46</v>
      </c>
      <c r="AD29" s="40">
        <f t="shared" si="0"/>
        <v>0.71999999999999886</v>
      </c>
      <c r="AE29" s="161">
        <f t="shared" si="1"/>
        <v>1.0544314619549633E-2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42780</v>
      </c>
      <c r="X30" s="9">
        <v>35.11</v>
      </c>
      <c r="Y30" s="9">
        <v>35.15</v>
      </c>
      <c r="Z30" s="9">
        <v>34.840000000000003</v>
      </c>
      <c r="AA30" s="9">
        <v>35.090000000000003</v>
      </c>
      <c r="AB30" s="103">
        <v>853100</v>
      </c>
      <c r="AC30" s="9">
        <v>35.090000000000003</v>
      </c>
      <c r="AD30" s="40">
        <f t="shared" si="0"/>
        <v>0.30999999999999517</v>
      </c>
      <c r="AE30" s="161">
        <f t="shared" si="1"/>
        <v>-3.1249999999999334E-3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42779</v>
      </c>
      <c r="X31" s="9">
        <v>35.229999999999997</v>
      </c>
      <c r="Y31" s="9">
        <v>35.42</v>
      </c>
      <c r="Z31" s="9">
        <v>35.090000000000003</v>
      </c>
      <c r="AA31" s="9">
        <v>35.200000000000003</v>
      </c>
      <c r="AB31" s="103">
        <v>731100</v>
      </c>
      <c r="AC31" s="9">
        <v>35.200000000000003</v>
      </c>
      <c r="AD31" s="40">
        <f t="shared" si="0"/>
        <v>0.32999999999999829</v>
      </c>
      <c r="AE31" s="161">
        <f t="shared" si="1"/>
        <v>4.8529831572938775E-3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42776</v>
      </c>
      <c r="X32" s="9">
        <v>35.01</v>
      </c>
      <c r="Y32" s="9">
        <v>35.11</v>
      </c>
      <c r="Z32" s="9">
        <v>34.86</v>
      </c>
      <c r="AA32" s="9">
        <v>35.03</v>
      </c>
      <c r="AB32" s="103">
        <v>2010700</v>
      </c>
      <c r="AC32" s="9">
        <v>35.03</v>
      </c>
      <c r="AD32" s="40">
        <f t="shared" si="0"/>
        <v>0.25</v>
      </c>
      <c r="AE32" s="161">
        <f t="shared" si="1"/>
        <v>-3.6973833902160802E-3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42775</v>
      </c>
      <c r="X33" s="9">
        <v>35.65</v>
      </c>
      <c r="Y33" s="9">
        <v>35.700000000000003</v>
      </c>
      <c r="Z33" s="9">
        <v>35.06</v>
      </c>
      <c r="AA33" s="9">
        <v>35.159999999999997</v>
      </c>
      <c r="AB33" s="103">
        <v>1702500</v>
      </c>
      <c r="AC33" s="9">
        <v>35.159999999999997</v>
      </c>
      <c r="AD33" s="40">
        <f t="shared" si="0"/>
        <v>0.64000000000000057</v>
      </c>
      <c r="AE33" s="161">
        <f t="shared" si="1"/>
        <v>-1.3744740532959376E-2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42774</v>
      </c>
      <c r="X34" s="9">
        <v>35.270000000000003</v>
      </c>
      <c r="Y34" s="9">
        <v>35.700000000000003</v>
      </c>
      <c r="Z34" s="9">
        <v>35.22</v>
      </c>
      <c r="AA34" s="9">
        <v>35.65</v>
      </c>
      <c r="AB34" s="103">
        <v>1808600</v>
      </c>
      <c r="AC34" s="9">
        <v>35.65</v>
      </c>
      <c r="AD34" s="40">
        <f t="shared" si="0"/>
        <v>0.48000000000000398</v>
      </c>
      <c r="AE34" s="161">
        <f t="shared" si="1"/>
        <v>9.0574582507783052E-3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42773</v>
      </c>
      <c r="X35" s="9">
        <v>34.96</v>
      </c>
      <c r="Y35" s="9">
        <v>35.39</v>
      </c>
      <c r="Z35" s="9">
        <v>34.96</v>
      </c>
      <c r="AA35" s="9">
        <v>35.33</v>
      </c>
      <c r="AB35" s="103">
        <v>2441100</v>
      </c>
      <c r="AC35" s="9">
        <v>35.33</v>
      </c>
      <c r="AD35" s="40">
        <f t="shared" si="0"/>
        <v>0.42999999999999972</v>
      </c>
      <c r="AE35" s="161">
        <f t="shared" si="1"/>
        <v>5.9794988610477606E-3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42772</v>
      </c>
      <c r="X36" s="9">
        <v>34.79</v>
      </c>
      <c r="Y36" s="9">
        <v>35.21</v>
      </c>
      <c r="Z36" s="9">
        <v>34.71</v>
      </c>
      <c r="AA36" s="9">
        <v>35.119999999999997</v>
      </c>
      <c r="AB36" s="103">
        <v>888300</v>
      </c>
      <c r="AC36" s="9">
        <v>35.119999999999997</v>
      </c>
      <c r="AD36" s="40">
        <f t="shared" si="0"/>
        <v>0.5</v>
      </c>
      <c r="AE36" s="161">
        <f t="shared" si="1"/>
        <v>8.3261556129772263E-3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42769</v>
      </c>
      <c r="X37" s="9">
        <v>35.03</v>
      </c>
      <c r="Y37" s="9">
        <v>35.1</v>
      </c>
      <c r="Z37" s="9">
        <v>34.79</v>
      </c>
      <c r="AA37" s="9">
        <v>34.83</v>
      </c>
      <c r="AB37" s="103">
        <v>616800</v>
      </c>
      <c r="AC37" s="9">
        <v>34.83</v>
      </c>
      <c r="AD37" s="40">
        <f t="shared" si="0"/>
        <v>0.31000000000000227</v>
      </c>
      <c r="AE37" s="161">
        <f t="shared" si="1"/>
        <v>-3.4334763948499214E-3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42768</v>
      </c>
      <c r="X38" s="9">
        <v>34.75</v>
      </c>
      <c r="Y38" s="9">
        <v>35.11</v>
      </c>
      <c r="Z38" s="9">
        <v>34.67</v>
      </c>
      <c r="AA38" s="9">
        <v>34.950000000000003</v>
      </c>
      <c r="AB38" s="103">
        <v>1082700</v>
      </c>
      <c r="AC38" s="9">
        <v>34.950000000000003</v>
      </c>
      <c r="AD38" s="40">
        <f t="shared" si="0"/>
        <v>0.43999999999999773</v>
      </c>
      <c r="AE38" s="161">
        <f t="shared" si="1"/>
        <v>6.044905008635526E-3</v>
      </c>
    </row>
    <row r="39" spans="1:31" x14ac:dyDescent="0.25">
      <c r="W39" s="109">
        <v>42767</v>
      </c>
      <c r="X39" s="9">
        <v>34.590000000000003</v>
      </c>
      <c r="Y39" s="9">
        <v>34.93</v>
      </c>
      <c r="Z39" s="9">
        <v>34.28</v>
      </c>
      <c r="AA39" s="9">
        <v>34.74</v>
      </c>
      <c r="AB39" s="103">
        <v>1052200</v>
      </c>
      <c r="AC39" s="9">
        <v>34.74</v>
      </c>
      <c r="AD39" s="40">
        <f t="shared" si="0"/>
        <v>0.64999999999999858</v>
      </c>
      <c r="AE39" s="161">
        <f t="shared" si="1"/>
        <v>6.0816681146829144E-3</v>
      </c>
    </row>
    <row r="40" spans="1:31" ht="20.25" thickBot="1" x14ac:dyDescent="0.35">
      <c r="O40" s="708" t="s">
        <v>78</v>
      </c>
      <c r="P40" s="708"/>
      <c r="W40" s="109">
        <v>42766</v>
      </c>
      <c r="X40" s="9">
        <v>34.520000000000003</v>
      </c>
      <c r="Y40" s="9">
        <v>34.65</v>
      </c>
      <c r="Z40" s="9">
        <v>34.130000000000003</v>
      </c>
      <c r="AA40" s="9">
        <v>34.53</v>
      </c>
      <c r="AB40" s="103">
        <v>1470300</v>
      </c>
      <c r="AC40" s="9">
        <v>34.53</v>
      </c>
      <c r="AD40" s="40">
        <f t="shared" si="0"/>
        <v>0.51999999999999602</v>
      </c>
      <c r="AE40" s="161">
        <f t="shared" si="1"/>
        <v>1.1719894520949348E-2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41.712000000000003</v>
      </c>
      <c r="Q41" s="2"/>
      <c r="W41" s="109">
        <v>42765</v>
      </c>
      <c r="X41" s="9">
        <v>34.1</v>
      </c>
      <c r="Y41" s="9">
        <v>34.270000000000003</v>
      </c>
      <c r="Z41" s="9">
        <v>33.89</v>
      </c>
      <c r="AA41" s="9">
        <v>34.130000000000003</v>
      </c>
      <c r="AB41" s="103">
        <v>1123400</v>
      </c>
      <c r="AC41" s="9">
        <v>34.130000000000003</v>
      </c>
      <c r="AD41" s="40">
        <f t="shared" si="0"/>
        <v>0.38000000000000256</v>
      </c>
      <c r="AE41" s="161">
        <f t="shared" si="1"/>
        <v>-5.8258083309057351E-3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41.332800000000006</v>
      </c>
      <c r="Q42" s="2"/>
      <c r="T42" s="90" t="s">
        <v>113</v>
      </c>
      <c r="W42" s="109">
        <v>42762</v>
      </c>
      <c r="X42" s="9">
        <v>34.57</v>
      </c>
      <c r="Y42" s="9">
        <v>34.69</v>
      </c>
      <c r="Z42" s="9">
        <v>34.28</v>
      </c>
      <c r="AA42" s="9">
        <v>34.33</v>
      </c>
      <c r="AB42" s="103">
        <v>921700</v>
      </c>
      <c r="AC42" s="9">
        <v>34.33</v>
      </c>
      <c r="AD42" s="40">
        <f t="shared" si="0"/>
        <v>0.40999999999999659</v>
      </c>
      <c r="AE42" s="161">
        <f t="shared" si="1"/>
        <v>-2.9044437990125571E-3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40.953600000000002</v>
      </c>
      <c r="Q43" s="2"/>
      <c r="T43" s="127" t="s">
        <v>98</v>
      </c>
      <c r="U43" s="128">
        <v>37.78</v>
      </c>
      <c r="W43" s="109">
        <v>42761</v>
      </c>
      <c r="X43" s="9">
        <v>34.770000000000003</v>
      </c>
      <c r="Y43" s="9">
        <v>34.950000000000003</v>
      </c>
      <c r="Z43" s="9">
        <v>34.39</v>
      </c>
      <c r="AA43" s="9">
        <v>34.43</v>
      </c>
      <c r="AB43" s="103">
        <v>1378000</v>
      </c>
      <c r="AC43" s="9">
        <v>34.43</v>
      </c>
      <c r="AD43" s="40">
        <f t="shared" si="0"/>
        <v>0.56000000000000227</v>
      </c>
      <c r="AE43" s="161">
        <f t="shared" si="1"/>
        <v>-1.0916403332375868E-2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40.574400000000004</v>
      </c>
      <c r="Q44" s="2"/>
      <c r="T44" s="92" t="s">
        <v>99</v>
      </c>
      <c r="U44" s="129">
        <v>37.92</v>
      </c>
      <c r="W44" s="109">
        <v>42760</v>
      </c>
      <c r="X44" s="9">
        <v>34.58</v>
      </c>
      <c r="Y44" s="9">
        <v>34.880000000000003</v>
      </c>
      <c r="Z44" s="9">
        <v>34.5</v>
      </c>
      <c r="AA44" s="9">
        <v>34.81</v>
      </c>
      <c r="AB44" s="103">
        <v>2817300</v>
      </c>
      <c r="AC44" s="9">
        <v>34.81</v>
      </c>
      <c r="AD44" s="40">
        <f t="shared" si="0"/>
        <v>0.38000000000000256</v>
      </c>
      <c r="AE44" s="161">
        <f t="shared" si="1"/>
        <v>7.5253256150507042E-3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40.195200000000007</v>
      </c>
      <c r="Q45" s="2"/>
      <c r="T45" s="92" t="s">
        <v>100</v>
      </c>
      <c r="U45" s="129" t="s">
        <v>129</v>
      </c>
      <c r="W45" s="109">
        <v>42759</v>
      </c>
      <c r="X45" s="9">
        <v>34.36</v>
      </c>
      <c r="Y45" s="9">
        <v>35.06</v>
      </c>
      <c r="Z45" s="9">
        <v>34.229999999999997</v>
      </c>
      <c r="AA45" s="9">
        <v>34.549999999999997</v>
      </c>
      <c r="AB45" s="103">
        <v>2927000</v>
      </c>
      <c r="AC45" s="9">
        <v>34.549999999999997</v>
      </c>
      <c r="AD45" s="40">
        <f t="shared" si="0"/>
        <v>0.8300000000000054</v>
      </c>
      <c r="AE45" s="161">
        <f t="shared" si="1"/>
        <v>8.7591240875910525E-3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39.816000000000003</v>
      </c>
      <c r="Q46" s="2"/>
      <c r="T46" s="92" t="s">
        <v>101</v>
      </c>
      <c r="U46" s="129" t="s">
        <v>129</v>
      </c>
      <c r="W46" s="109">
        <v>42758</v>
      </c>
      <c r="X46" s="9">
        <v>34.03</v>
      </c>
      <c r="Y46" s="9">
        <v>34.270000000000003</v>
      </c>
      <c r="Z46" s="9">
        <v>33.92</v>
      </c>
      <c r="AA46" s="9">
        <v>34.25</v>
      </c>
      <c r="AB46" s="103">
        <v>1454400</v>
      </c>
      <c r="AC46" s="9">
        <v>34.25</v>
      </c>
      <c r="AD46" s="40">
        <f t="shared" si="0"/>
        <v>0.35000000000000142</v>
      </c>
      <c r="AE46" s="161">
        <f t="shared" si="1"/>
        <v>6.4648839259475732E-3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39.436800000000005</v>
      </c>
      <c r="Q47" s="2"/>
      <c r="T47" s="92" t="s">
        <v>102</v>
      </c>
      <c r="U47" s="129">
        <v>41.66</v>
      </c>
      <c r="W47" s="109">
        <v>42755</v>
      </c>
      <c r="X47" s="9">
        <v>34.01</v>
      </c>
      <c r="Y47" s="9">
        <v>34.11</v>
      </c>
      <c r="Z47" s="9">
        <v>33.69</v>
      </c>
      <c r="AA47" s="9">
        <v>34.03</v>
      </c>
      <c r="AB47" s="103">
        <v>2005100</v>
      </c>
      <c r="AC47" s="9">
        <v>34.03</v>
      </c>
      <c r="AD47" s="40">
        <f t="shared" si="0"/>
        <v>0.42000000000000171</v>
      </c>
      <c r="AE47" s="161">
        <f t="shared" si="1"/>
        <v>5.0206733608979537E-3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39.057600000000001</v>
      </c>
      <c r="Q48" s="2"/>
      <c r="T48" s="92" t="s">
        <v>103</v>
      </c>
      <c r="U48" s="129">
        <v>0.90102199999999999</v>
      </c>
      <c r="W48" s="109">
        <v>42754</v>
      </c>
      <c r="X48" s="9">
        <v>33.130000000000003</v>
      </c>
      <c r="Y48" s="9">
        <v>33.94</v>
      </c>
      <c r="Z48" s="9">
        <v>33.090000000000003</v>
      </c>
      <c r="AA48" s="9">
        <v>33.86</v>
      </c>
      <c r="AB48" s="103">
        <v>5042600</v>
      </c>
      <c r="AC48" s="9">
        <v>33.86</v>
      </c>
      <c r="AD48" s="40">
        <f t="shared" si="0"/>
        <v>0.84999999999999432</v>
      </c>
      <c r="AE48" s="161">
        <f t="shared" si="1"/>
        <v>2.668283808368721E-2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38.678400000000003</v>
      </c>
      <c r="Q49" s="2"/>
      <c r="T49" s="92" t="s">
        <v>104</v>
      </c>
      <c r="U49" s="129" t="s">
        <v>129</v>
      </c>
      <c r="W49" s="109">
        <v>42753</v>
      </c>
      <c r="X49" s="9">
        <v>32.520000000000003</v>
      </c>
      <c r="Y49" s="9">
        <v>33.020000000000003</v>
      </c>
      <c r="Z49" s="9">
        <v>32.21</v>
      </c>
      <c r="AA49" s="9">
        <v>32.979999999999997</v>
      </c>
      <c r="AB49" s="103">
        <v>3065100</v>
      </c>
      <c r="AC49" s="9">
        <v>32.979999999999997</v>
      </c>
      <c r="AD49" s="40">
        <f t="shared" si="0"/>
        <v>0.81000000000000227</v>
      </c>
      <c r="AE49" s="161">
        <f t="shared" si="1"/>
        <v>2.3905619372865505E-2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38.299199999999999</v>
      </c>
      <c r="Q50" s="2"/>
      <c r="T50" s="92"/>
      <c r="U50" s="129"/>
      <c r="W50" s="109">
        <v>42752</v>
      </c>
      <c r="X50" s="9">
        <v>32.19</v>
      </c>
      <c r="Y50" s="9">
        <v>32.590000000000003</v>
      </c>
      <c r="Z50" s="9">
        <v>31.96</v>
      </c>
      <c r="AA50" s="9">
        <v>32.21</v>
      </c>
      <c r="AB50" s="103">
        <v>2929200</v>
      </c>
      <c r="AC50" s="9">
        <v>32.21</v>
      </c>
      <c r="AD50" s="40">
        <f t="shared" si="0"/>
        <v>0.63000000000000256</v>
      </c>
      <c r="AE50" s="161">
        <f t="shared" si="1"/>
        <v>1.8662519440124647E-3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37.92</v>
      </c>
      <c r="Q51" s="2"/>
      <c r="T51" s="92" t="s">
        <v>105</v>
      </c>
      <c r="U51" s="129" t="s">
        <v>646</v>
      </c>
      <c r="W51" s="109">
        <v>42748</v>
      </c>
      <c r="X51" s="9">
        <v>32.299999999999997</v>
      </c>
      <c r="Y51" s="9">
        <v>32.4</v>
      </c>
      <c r="Z51" s="9">
        <v>31.97</v>
      </c>
      <c r="AA51" s="9">
        <v>32.15</v>
      </c>
      <c r="AB51" s="103">
        <v>1090500</v>
      </c>
      <c r="AC51" s="9">
        <v>32.15</v>
      </c>
      <c r="AD51" s="40">
        <f t="shared" si="0"/>
        <v>0.42999999999999972</v>
      </c>
      <c r="AE51" s="161">
        <f t="shared" si="1"/>
        <v>-2.7915632754343944E-3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37.540800000000004</v>
      </c>
      <c r="Q52" s="2"/>
      <c r="T52" s="92" t="s">
        <v>106</v>
      </c>
      <c r="U52" s="129" t="s">
        <v>331</v>
      </c>
      <c r="W52" s="109">
        <v>42747</v>
      </c>
      <c r="X52" s="9">
        <v>32.67</v>
      </c>
      <c r="Y52" s="9">
        <v>32.75</v>
      </c>
      <c r="Z52" s="9">
        <v>32.22</v>
      </c>
      <c r="AA52" s="9">
        <v>32.24</v>
      </c>
      <c r="AB52" s="103">
        <v>1078500</v>
      </c>
      <c r="AC52" s="9">
        <v>32.24</v>
      </c>
      <c r="AD52" s="40">
        <f t="shared" si="0"/>
        <v>0.53000000000000114</v>
      </c>
      <c r="AE52" s="161">
        <f t="shared" si="1"/>
        <v>-7.9999999999998961E-3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37.1616</v>
      </c>
      <c r="Q53" s="2"/>
      <c r="T53" s="92" t="s">
        <v>107</v>
      </c>
      <c r="U53" s="130">
        <v>1599900</v>
      </c>
      <c r="W53" s="109">
        <v>42746</v>
      </c>
      <c r="X53" s="9">
        <v>32.22</v>
      </c>
      <c r="Y53" s="9">
        <v>32.840000000000003</v>
      </c>
      <c r="Z53" s="9">
        <v>31.87</v>
      </c>
      <c r="AA53" s="9">
        <v>32.5</v>
      </c>
      <c r="AB53" s="103">
        <v>2540700</v>
      </c>
      <c r="AC53" s="9">
        <v>32.5</v>
      </c>
      <c r="AD53" s="40">
        <f t="shared" si="0"/>
        <v>0.97000000000000242</v>
      </c>
      <c r="AE53" s="161">
        <f t="shared" si="1"/>
        <v>3.1746031746031855E-2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36.782400000000003</v>
      </c>
      <c r="T54" s="92" t="s">
        <v>110</v>
      </c>
      <c r="U54" s="130">
        <v>1511280</v>
      </c>
      <c r="W54" s="109">
        <v>42745</v>
      </c>
      <c r="X54" s="9">
        <v>32.36</v>
      </c>
      <c r="Y54" s="9">
        <v>32.44</v>
      </c>
      <c r="Z54" s="9">
        <v>31.45</v>
      </c>
      <c r="AA54" s="9">
        <v>31.5</v>
      </c>
      <c r="AB54" s="103">
        <v>1377100</v>
      </c>
      <c r="AC54" s="9">
        <v>31.5</v>
      </c>
      <c r="AD54" s="40">
        <f t="shared" si="0"/>
        <v>0.98999999999999844</v>
      </c>
      <c r="AE54" s="161">
        <f t="shared" si="1"/>
        <v>-1.4392991239048802E-2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36.403199999999998</v>
      </c>
      <c r="T55" s="92" t="s">
        <v>108</v>
      </c>
      <c r="U55" s="129" t="s">
        <v>647</v>
      </c>
      <c r="W55" s="109">
        <v>42744</v>
      </c>
      <c r="X55" s="9">
        <v>32.03</v>
      </c>
      <c r="Y55" s="9">
        <v>32.090000000000003</v>
      </c>
      <c r="Z55" s="9">
        <v>31.7</v>
      </c>
      <c r="AA55" s="9">
        <v>31.96</v>
      </c>
      <c r="AB55" s="103">
        <v>985600</v>
      </c>
      <c r="AC55" s="9">
        <v>31.96</v>
      </c>
      <c r="AD55" s="40">
        <f t="shared" si="0"/>
        <v>0.39000000000000412</v>
      </c>
      <c r="AE55" s="161">
        <f t="shared" si="1"/>
        <v>9.3955527716893528E-4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36.024000000000001</v>
      </c>
      <c r="T56" s="92" t="s">
        <v>111</v>
      </c>
      <c r="U56" s="129">
        <v>24.87</v>
      </c>
      <c r="W56" s="109">
        <v>42741</v>
      </c>
      <c r="X56" s="9">
        <v>31.98</v>
      </c>
      <c r="Y56" s="9">
        <v>32.08</v>
      </c>
      <c r="Z56" s="9">
        <v>31.75</v>
      </c>
      <c r="AA56" s="9">
        <v>31.93</v>
      </c>
      <c r="AB56" s="103">
        <v>2405500</v>
      </c>
      <c r="AC56" s="9">
        <v>31.93</v>
      </c>
      <c r="AD56" s="40">
        <f t="shared" si="0"/>
        <v>0.32999999999999829</v>
      </c>
      <c r="AE56" s="161">
        <f t="shared" si="1"/>
        <v>-6.2597809076680999E-4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35.644799999999996</v>
      </c>
      <c r="T57" s="92" t="s">
        <v>112</v>
      </c>
      <c r="U57" s="129">
        <v>1.53</v>
      </c>
      <c r="W57" s="109">
        <v>42740</v>
      </c>
      <c r="X57" s="9">
        <v>31.7</v>
      </c>
      <c r="Y57" s="9">
        <v>31.96</v>
      </c>
      <c r="Z57" s="9">
        <v>31.6</v>
      </c>
      <c r="AA57" s="9">
        <v>31.95</v>
      </c>
      <c r="AB57" s="103">
        <v>1781000</v>
      </c>
      <c r="AC57" s="9">
        <v>31.95</v>
      </c>
      <c r="AD57" s="40">
        <f t="shared" si="0"/>
        <v>0.35999999999999943</v>
      </c>
      <c r="AE57" s="161">
        <f t="shared" si="1"/>
        <v>1.139601139601143E-2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35.265600000000006</v>
      </c>
      <c r="T58" s="92" t="s">
        <v>109</v>
      </c>
      <c r="U58" s="129" t="s">
        <v>577</v>
      </c>
      <c r="W58" s="109">
        <v>42739</v>
      </c>
      <c r="X58" s="9">
        <v>31.58</v>
      </c>
      <c r="Y58" s="9">
        <v>31.7</v>
      </c>
      <c r="Z58" s="9">
        <v>31.45</v>
      </c>
      <c r="AA58" s="9">
        <v>31.59</v>
      </c>
      <c r="AB58" s="103">
        <v>1113100</v>
      </c>
      <c r="AC58" s="9">
        <v>31.59</v>
      </c>
      <c r="AD58" s="40">
        <f t="shared" si="0"/>
        <v>0.25</v>
      </c>
      <c r="AE58" s="161">
        <f t="shared" si="1"/>
        <v>7.013069811922179E-3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34.886400000000002</v>
      </c>
      <c r="W59" s="109">
        <v>42738</v>
      </c>
      <c r="X59" s="9">
        <v>31.16</v>
      </c>
      <c r="Y59" s="9">
        <v>31.49</v>
      </c>
      <c r="Z59" s="9">
        <v>31.09</v>
      </c>
      <c r="AA59" s="9">
        <v>31.37</v>
      </c>
      <c r="AB59" s="103">
        <v>2219700</v>
      </c>
      <c r="AC59" s="9">
        <v>31.37</v>
      </c>
      <c r="AD59" s="40">
        <f t="shared" si="0"/>
        <v>0.39999999999999858</v>
      </c>
      <c r="AE59" s="161">
        <f t="shared" si="1"/>
        <v>-9.5541401273879778E-4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34.507200000000005</v>
      </c>
      <c r="W60" s="109">
        <v>42734</v>
      </c>
      <c r="X60" s="9">
        <v>31.6</v>
      </c>
      <c r="Y60" s="9">
        <v>31.7</v>
      </c>
      <c r="Z60" s="9">
        <v>31.19</v>
      </c>
      <c r="AA60" s="9">
        <v>31.4</v>
      </c>
      <c r="AB60" s="103">
        <v>1592700</v>
      </c>
      <c r="AC60" s="9">
        <v>31.4</v>
      </c>
      <c r="AD60" s="40">
        <f t="shared" si="0"/>
        <v>0.50999999999999801</v>
      </c>
      <c r="AE60" s="161">
        <f t="shared" si="1"/>
        <v>-5.6998100063331281E-3</v>
      </c>
    </row>
    <row r="61" spans="1:31" x14ac:dyDescent="0.25">
      <c r="O61" s="82">
        <v>0.9</v>
      </c>
      <c r="P61" s="82">
        <f t="shared" si="2"/>
        <v>34.128</v>
      </c>
      <c r="W61" s="109">
        <v>42733</v>
      </c>
      <c r="X61" s="9">
        <v>31.73</v>
      </c>
      <c r="Y61" s="9">
        <v>31.81</v>
      </c>
      <c r="Z61" s="9">
        <v>31.56</v>
      </c>
      <c r="AA61" s="9">
        <v>31.58</v>
      </c>
      <c r="AB61" s="103">
        <v>604700</v>
      </c>
      <c r="AC61" s="9">
        <v>31.58</v>
      </c>
      <c r="AD61" s="40">
        <f t="shared" si="0"/>
        <v>0.25</v>
      </c>
      <c r="AE61" s="161">
        <f t="shared" si="1"/>
        <v>-1.2650221378874837E-3</v>
      </c>
    </row>
    <row r="62" spans="1:31" x14ac:dyDescent="0.25">
      <c r="W62" s="109">
        <v>42732</v>
      </c>
      <c r="X62" s="9">
        <v>31.57</v>
      </c>
      <c r="Y62" s="9">
        <v>31.87</v>
      </c>
      <c r="Z62" s="9">
        <v>31.52</v>
      </c>
      <c r="AA62" s="9">
        <v>31.62</v>
      </c>
      <c r="AB62" s="103">
        <v>709900</v>
      </c>
      <c r="AC62" s="9">
        <v>31.62</v>
      </c>
      <c r="AD62" s="40">
        <f t="shared" si="0"/>
        <v>0.35000000000000142</v>
      </c>
      <c r="AE62" s="161" t="e">
        <f t="shared" si="1"/>
        <v>#DIV/0!</v>
      </c>
    </row>
    <row r="63" spans="1:31" x14ac:dyDescent="0.25">
      <c r="W63" s="109">
        <v>42732</v>
      </c>
      <c r="X63" s="9" t="s">
        <v>346</v>
      </c>
      <c r="Y63" s="9"/>
      <c r="Z63" s="9"/>
      <c r="AA63" s="9"/>
      <c r="AB63" s="103"/>
      <c r="AC63" s="9"/>
      <c r="AD63" s="40">
        <f t="shared" si="0"/>
        <v>0</v>
      </c>
      <c r="AE63" s="161">
        <f t="shared" si="1"/>
        <v>-1</v>
      </c>
    </row>
    <row r="64" spans="1:31" x14ac:dyDescent="0.25">
      <c r="W64" s="109">
        <v>42731</v>
      </c>
      <c r="X64" s="9">
        <v>32.19</v>
      </c>
      <c r="Y64" s="9">
        <v>32.29</v>
      </c>
      <c r="Z64" s="9">
        <v>31.91</v>
      </c>
      <c r="AA64" s="9">
        <v>31.91</v>
      </c>
      <c r="AB64" s="103">
        <v>632700</v>
      </c>
      <c r="AC64" s="9">
        <v>31.73</v>
      </c>
      <c r="AD64" s="40">
        <f t="shared" si="0"/>
        <v>0.37999999999999901</v>
      </c>
      <c r="AE64" s="161">
        <f t="shared" si="1"/>
        <v>-8.7472664792251908E-3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42727</v>
      </c>
      <c r="X65" s="9">
        <v>32.18</v>
      </c>
      <c r="Y65" s="9">
        <v>32.340000000000003</v>
      </c>
      <c r="Z65" s="9">
        <v>31.96</v>
      </c>
      <c r="AA65" s="9">
        <v>32.19</v>
      </c>
      <c r="AB65" s="103">
        <v>981400</v>
      </c>
      <c r="AC65" s="9">
        <v>32.01</v>
      </c>
      <c r="AD65" s="40">
        <f t="shared" si="0"/>
        <v>0.38000000000000256</v>
      </c>
      <c r="AE65" s="161">
        <f t="shared" si="1"/>
        <v>-3.1142946122704185E-3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42726</v>
      </c>
      <c r="X66" s="9">
        <v>32.299999999999997</v>
      </c>
      <c r="Y66" s="9">
        <v>32.39</v>
      </c>
      <c r="Z66" s="9">
        <v>32.21</v>
      </c>
      <c r="AA66" s="9">
        <v>32.29</v>
      </c>
      <c r="AB66" s="103">
        <v>947600</v>
      </c>
      <c r="AC66" s="9">
        <v>32.11</v>
      </c>
      <c r="AD66" s="40">
        <f t="shared" si="0"/>
        <v>0.17999999999999972</v>
      </c>
      <c r="AE66" s="161">
        <f t="shared" si="1"/>
        <v>-3.4140285536933268E-3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42725</v>
      </c>
      <c r="X67" s="9">
        <v>32.31</v>
      </c>
      <c r="Y67" s="9">
        <v>32.57</v>
      </c>
      <c r="Z67" s="9">
        <v>32.299999999999997</v>
      </c>
      <c r="AA67" s="9">
        <v>32.4</v>
      </c>
      <c r="AB67" s="103">
        <v>1117800</v>
      </c>
      <c r="AC67" s="9">
        <v>32.22</v>
      </c>
      <c r="AD67" s="40">
        <f>Y67-Z67</f>
        <v>0.27000000000000313</v>
      </c>
      <c r="AE67" s="161">
        <f>AC67/AC68-1</f>
        <v>4.9906425452275194E-3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42724</v>
      </c>
      <c r="X68" s="9">
        <v>32.200000000000003</v>
      </c>
      <c r="Y68" s="9">
        <v>32.369999999999997</v>
      </c>
      <c r="Z68" s="9">
        <v>32.08</v>
      </c>
      <c r="AA68" s="9">
        <v>32.24</v>
      </c>
      <c r="AB68" s="103">
        <v>1420100</v>
      </c>
      <c r="AC68" s="9">
        <v>32.06</v>
      </c>
      <c r="AD68" s="40">
        <f>Y68-Z68</f>
        <v>0.28999999999999915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3" priority="27">
      <formula>F27&gt;0</formula>
    </cfRule>
    <cfRule type="expression" dxfId="10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1" priority="15">
      <formula>Q8&gt;0</formula>
    </cfRule>
    <cfRule type="expression" dxfId="1010" priority="16">
      <formula>Q8&lt;0</formula>
    </cfRule>
  </conditionalFormatting>
  <conditionalFormatting sqref="Q7">
    <cfRule type="expression" dxfId="1009" priority="17">
      <formula>Q7&gt;0</formula>
    </cfRule>
    <cfRule type="expression" dxfId="1008" priority="18">
      <formula>Q7&lt;0</formula>
    </cfRule>
  </conditionalFormatting>
  <conditionalFormatting sqref="F37:F38">
    <cfRule type="expression" dxfId="1007" priority="13">
      <formula>F37&gt;0</formula>
    </cfRule>
    <cfRule type="expression" dxfId="1006" priority="14">
      <formula>F37&lt;0</formula>
    </cfRule>
  </conditionalFormatting>
  <conditionalFormatting sqref="H37:H38">
    <cfRule type="expression" dxfId="1005" priority="11">
      <formula>H37&gt;0</formula>
    </cfRule>
    <cfRule type="expression" dxfId="1004" priority="12">
      <formula>H37&lt;0</formula>
    </cfRule>
  </conditionalFormatting>
  <conditionalFormatting sqref="F23:F26 H23:H26">
    <cfRule type="expression" dxfId="1003" priority="9">
      <formula>F23&gt;0</formula>
    </cfRule>
    <cfRule type="expression" dxfId="1002" priority="10">
      <formula>F23&lt;0</formula>
    </cfRule>
  </conditionalFormatting>
  <conditionalFormatting sqref="Q10">
    <cfRule type="expression" dxfId="1001" priority="3">
      <formula>Q10&gt;0</formula>
    </cfRule>
    <cfRule type="expression" dxfId="1000" priority="4">
      <formula>Q10&lt;0</formula>
    </cfRule>
  </conditionalFormatting>
  <conditionalFormatting sqref="F22 H22">
    <cfRule type="expression" dxfId="999" priority="1">
      <formula>F22&gt;0</formula>
    </cfRule>
    <cfRule type="expression" dxfId="998" priority="2">
      <formula>F22&lt;0</formula>
    </cfRule>
  </conditionalFormatting>
  <conditionalFormatting sqref="M41">
    <cfRule type="expression" dxfId="997" priority="5">
      <formula>M41&gt;0</formula>
    </cfRule>
    <cfRule type="expression" dxfId="9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42821</v>
      </c>
      <c r="X2" s="10">
        <v>55.6</v>
      </c>
      <c r="Y2" s="10">
        <v>56.35</v>
      </c>
      <c r="Z2" s="10">
        <v>55.53</v>
      </c>
      <c r="AA2" s="10">
        <v>56.04</v>
      </c>
      <c r="AB2" s="94">
        <v>11106400</v>
      </c>
      <c r="AC2" s="10">
        <v>56.04</v>
      </c>
      <c r="AD2" s="2">
        <f>Y2-Z2</f>
        <v>0.82000000000000028</v>
      </c>
      <c r="AE2" s="137">
        <f>AC2/AC3-1</f>
        <v>2.6838432635534204E-3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56.2</v>
      </c>
      <c r="T3" s="1"/>
      <c r="W3" s="132">
        <v>42818</v>
      </c>
      <c r="X3" s="10">
        <v>55.87</v>
      </c>
      <c r="Y3" s="10">
        <v>56.25</v>
      </c>
      <c r="Z3" s="10">
        <v>55.68</v>
      </c>
      <c r="AA3" s="10">
        <v>55.89</v>
      </c>
      <c r="AB3" s="94">
        <v>6122000</v>
      </c>
      <c r="AC3" s="10">
        <v>55.89</v>
      </c>
      <c r="AD3" s="2">
        <f t="shared" ref="AD3:AD66" si="0">Y3-Z3</f>
        <v>0.57000000000000028</v>
      </c>
      <c r="AE3" s="137">
        <f t="shared" ref="AE3:AE66" si="1">AC3/AC4-1</f>
        <v>2.1516944593866771E-3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56.2</v>
      </c>
      <c r="R4" s="499">
        <v>2.8999999999999998E-3</v>
      </c>
      <c r="T4" s="162"/>
      <c r="U4" s="1"/>
      <c r="W4" s="132">
        <v>42817</v>
      </c>
      <c r="X4" s="10">
        <v>56.08</v>
      </c>
      <c r="Y4" s="10">
        <v>56.53</v>
      </c>
      <c r="Z4" s="10">
        <v>55.68</v>
      </c>
      <c r="AA4" s="10">
        <v>55.77</v>
      </c>
      <c r="AB4" s="94">
        <v>7621600</v>
      </c>
      <c r="AC4" s="10">
        <v>55.77</v>
      </c>
      <c r="AD4" s="2">
        <f t="shared" si="0"/>
        <v>0.85000000000000142</v>
      </c>
      <c r="AE4" s="137">
        <f t="shared" si="1"/>
        <v>-1.0468417317246237E-2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55.7</v>
      </c>
      <c r="Y5" s="10">
        <v>56.42</v>
      </c>
      <c r="Z5" s="10">
        <v>55.17</v>
      </c>
      <c r="AA5" s="10">
        <v>56.36</v>
      </c>
      <c r="AB5" s="94">
        <v>9795800</v>
      </c>
      <c r="AC5" s="10">
        <v>56.36</v>
      </c>
      <c r="AD5" s="2">
        <f t="shared" si="0"/>
        <v>1.25</v>
      </c>
      <c r="AE5" s="137">
        <f t="shared" si="1"/>
        <v>1.1667564171602862E-2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42815</v>
      </c>
      <c r="X6" s="10">
        <v>56.5</v>
      </c>
      <c r="Y6" s="10">
        <v>56.66</v>
      </c>
      <c r="Z6" s="10">
        <v>55.38</v>
      </c>
      <c r="AA6" s="10">
        <v>55.71</v>
      </c>
      <c r="AB6" s="94">
        <v>9362500</v>
      </c>
      <c r="AC6" s="10">
        <v>55.71</v>
      </c>
      <c r="AD6" s="2">
        <f t="shared" si="0"/>
        <v>1.279999999999994</v>
      </c>
      <c r="AE6" s="137">
        <f t="shared" si="1"/>
        <v>-1.2409147314305868E-2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42814</v>
      </c>
      <c r="X7" s="10">
        <v>56.33</v>
      </c>
      <c r="Y7" s="10">
        <v>56.71</v>
      </c>
      <c r="Z7" s="10">
        <v>56.24</v>
      </c>
      <c r="AA7" s="10">
        <v>56.41</v>
      </c>
      <c r="AB7" s="94">
        <v>8323800</v>
      </c>
      <c r="AC7" s="10">
        <v>56.41</v>
      </c>
      <c r="AD7" s="2">
        <f t="shared" si="0"/>
        <v>0.46999999999999886</v>
      </c>
      <c r="AE7" s="137">
        <f t="shared" si="1"/>
        <v>2.131817374311451E-3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42811</v>
      </c>
      <c r="X8" s="10">
        <v>57.23</v>
      </c>
      <c r="Y8" s="10">
        <v>57.25</v>
      </c>
      <c r="Z8" s="10">
        <v>56.11</v>
      </c>
      <c r="AA8" s="10">
        <v>56.29</v>
      </c>
      <c r="AB8" s="94">
        <v>15787200</v>
      </c>
      <c r="AC8" s="10">
        <v>56.29</v>
      </c>
      <c r="AD8" s="2">
        <f t="shared" si="0"/>
        <v>1.1400000000000006</v>
      </c>
      <c r="AE8" s="137">
        <f t="shared" si="1"/>
        <v>-1.7797941022509201E-2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42810</v>
      </c>
      <c r="X9" s="10">
        <v>57.33</v>
      </c>
      <c r="Y9" s="10">
        <v>57.58</v>
      </c>
      <c r="Z9" s="10">
        <v>57.12</v>
      </c>
      <c r="AA9" s="10">
        <v>57.31</v>
      </c>
      <c r="AB9" s="94">
        <v>9898400</v>
      </c>
      <c r="AC9" s="10">
        <v>57.31</v>
      </c>
      <c r="AD9" s="2">
        <f t="shared" si="0"/>
        <v>0.46000000000000085</v>
      </c>
      <c r="AE9" s="137">
        <f t="shared" si="1"/>
        <v>-5.897658282740581E-3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42809</v>
      </c>
      <c r="X10" s="10">
        <v>56.67</v>
      </c>
      <c r="Y10" s="10">
        <v>57.93</v>
      </c>
      <c r="Z10" s="10">
        <v>56.67</v>
      </c>
      <c r="AA10" s="10">
        <v>57.65</v>
      </c>
      <c r="AB10" s="94">
        <v>10267800</v>
      </c>
      <c r="AC10" s="10">
        <v>57.65</v>
      </c>
      <c r="AD10" s="2">
        <f t="shared" si="0"/>
        <v>1.259999999999998</v>
      </c>
      <c r="AE10" s="137">
        <f t="shared" si="1"/>
        <v>1.6934203563238714E-2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2.7900000000000001E-2</v>
      </c>
      <c r="W11" s="132">
        <v>42808</v>
      </c>
      <c r="X11" s="10">
        <v>56.95</v>
      </c>
      <c r="Y11" s="10">
        <v>57.6</v>
      </c>
      <c r="Z11" s="10">
        <v>56.58</v>
      </c>
      <c r="AA11" s="10">
        <v>56.69</v>
      </c>
      <c r="AB11" s="94">
        <v>11722900</v>
      </c>
      <c r="AC11" s="10">
        <v>56.69</v>
      </c>
      <c r="AD11" s="2">
        <f t="shared" si="0"/>
        <v>1.0200000000000031</v>
      </c>
      <c r="AE11" s="137">
        <f t="shared" si="1"/>
        <v>-4.2157034955208061E-3</v>
      </c>
    </row>
    <row r="12" spans="1:31" x14ac:dyDescent="0.25">
      <c r="H12" s="71"/>
      <c r="W12" s="132">
        <v>42807</v>
      </c>
      <c r="X12" s="10">
        <v>58.3</v>
      </c>
      <c r="Y12" s="10">
        <v>58.3</v>
      </c>
      <c r="Z12" s="10">
        <v>56.86</v>
      </c>
      <c r="AA12" s="10">
        <v>56.93</v>
      </c>
      <c r="AB12" s="94">
        <v>11584900</v>
      </c>
      <c r="AC12" s="10">
        <v>56.93</v>
      </c>
      <c r="AD12" s="2">
        <f t="shared" si="0"/>
        <v>1.4399999999999977</v>
      </c>
      <c r="AE12" s="137">
        <f t="shared" si="1"/>
        <v>-2.3834019204389545E-2</v>
      </c>
    </row>
    <row r="13" spans="1:31" x14ac:dyDescent="0.25">
      <c r="H13" s="71"/>
      <c r="W13" s="132">
        <v>42804</v>
      </c>
      <c r="X13" s="10">
        <v>58.03</v>
      </c>
      <c r="Y13" s="10">
        <v>58.54</v>
      </c>
      <c r="Z13" s="10">
        <v>57.81</v>
      </c>
      <c r="AA13" s="10">
        <v>58.32</v>
      </c>
      <c r="AB13" s="94">
        <v>8532200</v>
      </c>
      <c r="AC13" s="10">
        <v>58.32</v>
      </c>
      <c r="AD13" s="2">
        <f t="shared" si="0"/>
        <v>0.72999999999999687</v>
      </c>
      <c r="AE13" s="137">
        <f t="shared" si="1"/>
        <v>5.6906363166062679E-3</v>
      </c>
    </row>
    <row r="14" spans="1:31" x14ac:dyDescent="0.25">
      <c r="H14" s="71"/>
      <c r="W14" s="132">
        <v>42803</v>
      </c>
      <c r="X14" s="10">
        <v>57.37</v>
      </c>
      <c r="Y14" s="10">
        <v>58.05</v>
      </c>
      <c r="Z14" s="10">
        <v>57.2</v>
      </c>
      <c r="AA14" s="10">
        <v>57.99</v>
      </c>
      <c r="AB14" s="94">
        <v>7501400</v>
      </c>
      <c r="AC14" s="10">
        <v>57.99</v>
      </c>
      <c r="AD14" s="2">
        <f t="shared" si="0"/>
        <v>0.84999999999999432</v>
      </c>
      <c r="AE14" s="137">
        <f t="shared" si="1"/>
        <v>1.5231092436974958E-2</v>
      </c>
    </row>
    <row r="15" spans="1:31" x14ac:dyDescent="0.25">
      <c r="H15" s="71"/>
      <c r="W15" s="132">
        <v>42802</v>
      </c>
      <c r="X15" s="10">
        <v>56.33</v>
      </c>
      <c r="Y15" s="10">
        <v>57.5</v>
      </c>
      <c r="Z15" s="10">
        <v>56.22</v>
      </c>
      <c r="AA15" s="10">
        <v>57.12</v>
      </c>
      <c r="AB15" s="94">
        <v>13523600</v>
      </c>
      <c r="AC15" s="10">
        <v>57.12</v>
      </c>
      <c r="AD15" s="2">
        <f t="shared" si="0"/>
        <v>1.2800000000000011</v>
      </c>
      <c r="AE15" s="137">
        <f t="shared" si="1"/>
        <v>1.4024498491034931E-2</v>
      </c>
    </row>
    <row r="16" spans="1:31" x14ac:dyDescent="0.25">
      <c r="H16" s="71"/>
      <c r="W16" s="132">
        <v>42801</v>
      </c>
      <c r="X16" s="10">
        <v>56.27</v>
      </c>
      <c r="Y16" s="10">
        <v>56.63</v>
      </c>
      <c r="Z16" s="10">
        <v>55.78</v>
      </c>
      <c r="AA16" s="10">
        <v>56.33</v>
      </c>
      <c r="AB16" s="94">
        <v>16919000</v>
      </c>
      <c r="AC16" s="10">
        <v>56.33</v>
      </c>
      <c r="AD16" s="2">
        <f t="shared" si="0"/>
        <v>0.85000000000000142</v>
      </c>
      <c r="AE16" s="137">
        <f t="shared" si="1"/>
        <v>-1.1233982797963837E-2</v>
      </c>
    </row>
    <row r="17" spans="1:31" x14ac:dyDescent="0.25">
      <c r="W17" s="132">
        <v>42800</v>
      </c>
      <c r="X17" s="10">
        <v>57.02</v>
      </c>
      <c r="Y17" s="10">
        <v>57.23</v>
      </c>
      <c r="Z17" s="10">
        <v>56.23</v>
      </c>
      <c r="AA17" s="10">
        <v>56.97</v>
      </c>
      <c r="AB17" s="94">
        <v>7906400</v>
      </c>
      <c r="AC17" s="10">
        <v>56.97</v>
      </c>
      <c r="AD17" s="2">
        <f t="shared" si="0"/>
        <v>1</v>
      </c>
      <c r="AE17" s="137">
        <f t="shared" si="1"/>
        <v>-5.0646175340551824E-3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42797</v>
      </c>
      <c r="X18" s="10">
        <v>56.74</v>
      </c>
      <c r="Y18" s="10">
        <v>57.34</v>
      </c>
      <c r="Z18" s="10">
        <v>56.63</v>
      </c>
      <c r="AA18" s="10">
        <v>57.26</v>
      </c>
      <c r="AB18" s="94">
        <v>9645800</v>
      </c>
      <c r="AC18" s="10">
        <v>57.26</v>
      </c>
      <c r="AD18" s="2">
        <f t="shared" si="0"/>
        <v>0.71000000000000085</v>
      </c>
      <c r="AE18" s="137">
        <f t="shared" si="1"/>
        <v>7.0348223707350499E-3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56.89</v>
      </c>
      <c r="Y19" s="10">
        <v>57.49</v>
      </c>
      <c r="Z19" s="10">
        <v>56.59</v>
      </c>
      <c r="AA19" s="10">
        <v>56.86</v>
      </c>
      <c r="AB19" s="94">
        <v>12091800</v>
      </c>
      <c r="AC19" s="10">
        <v>56.86</v>
      </c>
      <c r="AD19" s="2">
        <f t="shared" si="0"/>
        <v>0.89999999999999858</v>
      </c>
      <c r="AE19" s="137">
        <f t="shared" si="1"/>
        <v>-5.5963623644631477E-3</v>
      </c>
    </row>
    <row r="20" spans="1:31" x14ac:dyDescent="0.25">
      <c r="W20" s="132">
        <v>42795</v>
      </c>
      <c r="X20" s="10">
        <v>57</v>
      </c>
      <c r="Y20" s="10">
        <v>57.24</v>
      </c>
      <c r="Z20" s="10">
        <v>56.52</v>
      </c>
      <c r="AA20" s="10">
        <v>57.18</v>
      </c>
      <c r="AB20" s="94">
        <v>13265400</v>
      </c>
      <c r="AC20" s="10">
        <v>57.18</v>
      </c>
      <c r="AD20" s="2">
        <f t="shared" si="0"/>
        <v>0.71999999999999886</v>
      </c>
      <c r="AE20" s="137">
        <f t="shared" si="1"/>
        <v>8.2877799329923452E-3</v>
      </c>
    </row>
    <row r="21" spans="1:31" x14ac:dyDescent="0.25">
      <c r="W21" s="132">
        <v>42794</v>
      </c>
      <c r="X21" s="10">
        <v>56.54</v>
      </c>
      <c r="Y21" s="10">
        <v>56.93</v>
      </c>
      <c r="Z21" s="10">
        <v>56.21</v>
      </c>
      <c r="AA21" s="10">
        <v>56.71</v>
      </c>
      <c r="AB21" s="94">
        <v>8979100</v>
      </c>
      <c r="AC21" s="10">
        <v>56.71</v>
      </c>
      <c r="AD21" s="2">
        <f t="shared" si="0"/>
        <v>0.71999999999999886</v>
      </c>
      <c r="AE21" s="137">
        <f t="shared" si="1"/>
        <v>2.652050919377702E-3</v>
      </c>
    </row>
    <row r="22" spans="1:31" x14ac:dyDescent="0.25">
      <c r="W22" s="132">
        <v>42793</v>
      </c>
      <c r="X22" s="10">
        <v>56.5</v>
      </c>
      <c r="Y22" s="10">
        <v>57</v>
      </c>
      <c r="Z22" s="10">
        <v>56.24</v>
      </c>
      <c r="AA22" s="10">
        <v>56.56</v>
      </c>
      <c r="AB22" s="94">
        <v>11182600</v>
      </c>
      <c r="AC22" s="10">
        <v>56.56</v>
      </c>
      <c r="AD22" s="2">
        <f t="shared" si="0"/>
        <v>0.75999999999999801</v>
      </c>
      <c r="AE22" s="137">
        <f t="shared" si="1"/>
        <v>2.1261516654855761E-3</v>
      </c>
    </row>
    <row r="23" spans="1:31" x14ac:dyDescent="0.25">
      <c r="W23" s="132">
        <v>42790</v>
      </c>
      <c r="X23" s="10">
        <v>55.92</v>
      </c>
      <c r="Y23" s="10">
        <v>56.47</v>
      </c>
      <c r="Z23" s="10">
        <v>55.88</v>
      </c>
      <c r="AA23" s="10">
        <v>56.44</v>
      </c>
      <c r="AB23" s="94">
        <v>11336900</v>
      </c>
      <c r="AC23" s="10">
        <v>56.44</v>
      </c>
      <c r="AD23" s="2">
        <f t="shared" si="0"/>
        <v>0.58999999999999631</v>
      </c>
      <c r="AE23" s="137">
        <f t="shared" si="1"/>
        <v>1.2013627398242743E-2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55.63</v>
      </c>
      <c r="Y24" s="10">
        <v>56.09</v>
      </c>
      <c r="Z24" s="10">
        <v>55.02</v>
      </c>
      <c r="AA24" s="10">
        <v>55.77</v>
      </c>
      <c r="AB24" s="94">
        <v>14145600</v>
      </c>
      <c r="AC24" s="10">
        <v>55.77</v>
      </c>
      <c r="AD24" s="2">
        <f t="shared" si="0"/>
        <v>1.0700000000000003</v>
      </c>
      <c r="AE24" s="137">
        <f t="shared" si="1"/>
        <v>7.5880758807589377E-3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42788</v>
      </c>
      <c r="X25" s="10">
        <v>55.49</v>
      </c>
      <c r="Y25" s="10">
        <v>56.45</v>
      </c>
      <c r="Z25" s="10">
        <v>55.29</v>
      </c>
      <c r="AA25" s="10">
        <v>55.35</v>
      </c>
      <c r="AB25" s="94">
        <v>21256300</v>
      </c>
      <c r="AC25" s="10">
        <v>55.35</v>
      </c>
      <c r="AD25" s="2">
        <f t="shared" si="0"/>
        <v>1.1600000000000037</v>
      </c>
      <c r="AE25" s="137">
        <f t="shared" si="1"/>
        <v>1.0405257393209189E-2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42787</v>
      </c>
      <c r="X26" s="10">
        <v>54.41</v>
      </c>
      <c r="Y26" s="10">
        <v>57.21</v>
      </c>
      <c r="Z26" s="10">
        <v>53.41</v>
      </c>
      <c r="AA26" s="10">
        <v>54.78</v>
      </c>
      <c r="AB26" s="94">
        <v>26366900</v>
      </c>
      <c r="AC26" s="10">
        <v>54.78</v>
      </c>
      <c r="AD26" s="2">
        <f t="shared" si="0"/>
        <v>3.8000000000000043</v>
      </c>
      <c r="AE26" s="137">
        <f t="shared" si="1"/>
        <v>3.4804909324051003E-3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42783</v>
      </c>
      <c r="X27" s="10">
        <v>54.3</v>
      </c>
      <c r="Y27" s="10">
        <v>54.72</v>
      </c>
      <c r="Z27" s="10">
        <v>54.08</v>
      </c>
      <c r="AA27" s="10">
        <v>54.59</v>
      </c>
      <c r="AB27" s="94">
        <v>9326800</v>
      </c>
      <c r="AC27" s="10">
        <v>54.59</v>
      </c>
      <c r="AD27" s="2">
        <f t="shared" si="0"/>
        <v>0.64000000000000057</v>
      </c>
      <c r="AE27" s="137">
        <f t="shared" si="1"/>
        <v>5.7111274871040063E-3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42782</v>
      </c>
      <c r="X28" s="10">
        <v>55.08</v>
      </c>
      <c r="Y28" s="10">
        <v>55.16</v>
      </c>
      <c r="Z28" s="10">
        <v>53.92</v>
      </c>
      <c r="AA28" s="10">
        <v>54.28</v>
      </c>
      <c r="AB28" s="94">
        <v>9912500</v>
      </c>
      <c r="AC28" s="10">
        <v>54.28</v>
      </c>
      <c r="AD28" s="2">
        <f t="shared" si="0"/>
        <v>1.2399999999999949</v>
      </c>
      <c r="AE28" s="137">
        <f t="shared" si="1"/>
        <v>-1.3628929674722845E-2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42781</v>
      </c>
      <c r="X29" s="10">
        <v>53.7</v>
      </c>
      <c r="Y29" s="10">
        <v>55.34</v>
      </c>
      <c r="Z29" s="10">
        <v>53.6</v>
      </c>
      <c r="AA29" s="10">
        <v>55.03</v>
      </c>
      <c r="AB29" s="94">
        <v>11814400</v>
      </c>
      <c r="AC29" s="10">
        <v>55.03</v>
      </c>
      <c r="AD29" s="2">
        <f t="shared" si="0"/>
        <v>1.740000000000002</v>
      </c>
      <c r="AE29" s="137">
        <f t="shared" si="1"/>
        <v>2.4576428970396469E-2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42780</v>
      </c>
      <c r="X30" s="10">
        <v>52.31</v>
      </c>
      <c r="Y30" s="10">
        <v>54.27</v>
      </c>
      <c r="Z30" s="10">
        <v>52.09</v>
      </c>
      <c r="AA30" s="10">
        <v>53.71</v>
      </c>
      <c r="AB30" s="94">
        <v>19773400</v>
      </c>
      <c r="AC30" s="10">
        <v>53.71</v>
      </c>
      <c r="AD30" s="2">
        <f t="shared" si="0"/>
        <v>2.1799999999999997</v>
      </c>
      <c r="AE30" s="137">
        <f t="shared" si="1"/>
        <v>3.2289064001537637E-2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42779</v>
      </c>
      <c r="X31" s="10">
        <v>51.83</v>
      </c>
      <c r="Y31" s="10">
        <v>52.09</v>
      </c>
      <c r="Z31" s="10">
        <v>51.62</v>
      </c>
      <c r="AA31" s="10">
        <v>52.03</v>
      </c>
      <c r="AB31" s="94">
        <v>6769700</v>
      </c>
      <c r="AC31" s="10">
        <v>52.03</v>
      </c>
      <c r="AD31" s="2">
        <f t="shared" si="0"/>
        <v>0.47000000000000597</v>
      </c>
      <c r="AE31" s="137">
        <f t="shared" si="1"/>
        <v>7.3572120038722932E-3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42776</v>
      </c>
      <c r="X32" s="10">
        <v>51.61</v>
      </c>
      <c r="Y32" s="10">
        <v>51.97</v>
      </c>
      <c r="Z32" s="10">
        <v>51.52</v>
      </c>
      <c r="AA32" s="10">
        <v>51.65</v>
      </c>
      <c r="AB32" s="94">
        <v>5845600</v>
      </c>
      <c r="AC32" s="10">
        <v>51.65</v>
      </c>
      <c r="AD32" s="2">
        <f t="shared" si="0"/>
        <v>0.44999999999999574</v>
      </c>
      <c r="AE32" s="137">
        <f t="shared" si="1"/>
        <v>2.7179188507087115E-3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42775</v>
      </c>
      <c r="X33" s="10">
        <v>52</v>
      </c>
      <c r="Y33" s="10">
        <v>52.25</v>
      </c>
      <c r="Z33" s="10">
        <v>51.46</v>
      </c>
      <c r="AA33" s="10">
        <v>51.51</v>
      </c>
      <c r="AB33" s="94">
        <v>5813100</v>
      </c>
      <c r="AC33" s="10">
        <v>51.51</v>
      </c>
      <c r="AD33" s="2">
        <f t="shared" si="0"/>
        <v>0.78999999999999915</v>
      </c>
      <c r="AE33" s="137">
        <f t="shared" si="1"/>
        <v>-9.4230769230769784E-3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42774</v>
      </c>
      <c r="X34" s="10">
        <v>51.29</v>
      </c>
      <c r="Y34" s="10">
        <v>52.12</v>
      </c>
      <c r="Z34" s="10">
        <v>51.12</v>
      </c>
      <c r="AA34" s="10">
        <v>52</v>
      </c>
      <c r="AB34" s="94">
        <v>12236500</v>
      </c>
      <c r="AC34" s="10">
        <v>52</v>
      </c>
      <c r="AD34" s="2">
        <f t="shared" si="0"/>
        <v>1</v>
      </c>
      <c r="AE34" s="137">
        <f t="shared" si="1"/>
        <v>6.5814943863724551E-3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42773</v>
      </c>
      <c r="X35" s="10">
        <v>51.49</v>
      </c>
      <c r="Y35" s="10">
        <v>52.32</v>
      </c>
      <c r="Z35" s="10">
        <v>51.26</v>
      </c>
      <c r="AA35" s="10">
        <v>51.66</v>
      </c>
      <c r="AB35" s="94">
        <v>15747800</v>
      </c>
      <c r="AC35" s="10">
        <v>51.66</v>
      </c>
      <c r="AD35" s="2">
        <f t="shared" si="0"/>
        <v>1.0600000000000023</v>
      </c>
      <c r="AE35" s="137">
        <f t="shared" si="1"/>
        <v>1.2147335423197347E-2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42772</v>
      </c>
      <c r="X36" s="10">
        <v>50.65</v>
      </c>
      <c r="Y36" s="10">
        <v>51.09</v>
      </c>
      <c r="Z36" s="10">
        <v>50.56</v>
      </c>
      <c r="AA36" s="10">
        <v>51.04</v>
      </c>
      <c r="AB36" s="94">
        <v>8263400</v>
      </c>
      <c r="AC36" s="10">
        <v>51.04</v>
      </c>
      <c r="AD36" s="2">
        <f t="shared" si="0"/>
        <v>0.53000000000000114</v>
      </c>
      <c r="AE36" s="137">
        <f t="shared" si="1"/>
        <v>5.1201260338715748E-3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42769</v>
      </c>
      <c r="X37" s="10">
        <v>50.6</v>
      </c>
      <c r="Y37" s="10">
        <v>50.91</v>
      </c>
      <c r="Z37" s="10">
        <v>50.36</v>
      </c>
      <c r="AA37" s="10">
        <v>50.78</v>
      </c>
      <c r="AB37" s="94">
        <v>10934000</v>
      </c>
      <c r="AC37" s="10">
        <v>50.78</v>
      </c>
      <c r="AD37" s="2">
        <f t="shared" si="0"/>
        <v>0.54999999999999716</v>
      </c>
      <c r="AE37" s="137">
        <f t="shared" si="1"/>
        <v>5.5445544554455495E-3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42768</v>
      </c>
      <c r="X38" s="10">
        <v>49.35</v>
      </c>
      <c r="Y38" s="10">
        <v>50.89</v>
      </c>
      <c r="Z38" s="10">
        <v>49.27</v>
      </c>
      <c r="AA38" s="10">
        <v>50.5</v>
      </c>
      <c r="AB38" s="94">
        <v>18610200</v>
      </c>
      <c r="AC38" s="10">
        <v>50.5</v>
      </c>
      <c r="AD38" s="2">
        <f t="shared" si="0"/>
        <v>1.6199999999999974</v>
      </c>
      <c r="AE38" s="137">
        <f t="shared" si="1"/>
        <v>2.4548589977683166E-2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42767</v>
      </c>
      <c r="X39" s="10">
        <v>49.13</v>
      </c>
      <c r="Y39" s="10">
        <v>49.32</v>
      </c>
      <c r="Z39" s="10">
        <v>48.32</v>
      </c>
      <c r="AA39" s="10">
        <v>49.29</v>
      </c>
      <c r="AB39" s="94">
        <v>16021900</v>
      </c>
      <c r="AC39" s="10">
        <v>49.29</v>
      </c>
      <c r="AD39" s="2">
        <f t="shared" si="0"/>
        <v>1</v>
      </c>
      <c r="AE39" s="137">
        <f t="shared" si="1"/>
        <v>2.6444263628966347E-3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42766</v>
      </c>
      <c r="X40" s="10">
        <v>48.4</v>
      </c>
      <c r="Y40" s="10">
        <v>49.42</v>
      </c>
      <c r="Z40" s="10">
        <v>48.21</v>
      </c>
      <c r="AA40" s="10">
        <v>49.16</v>
      </c>
      <c r="AB40" s="94">
        <v>15094000</v>
      </c>
      <c r="AC40" s="10">
        <v>49.16</v>
      </c>
      <c r="AD40" s="2">
        <f t="shared" si="0"/>
        <v>1.2100000000000009</v>
      </c>
      <c r="AE40" s="137">
        <f t="shared" si="1"/>
        <v>9.6529061408914263E-3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61.820000000000007</v>
      </c>
      <c r="Q41" s="2"/>
      <c r="W41" s="132">
        <v>42765</v>
      </c>
      <c r="X41" s="10">
        <v>48.22</v>
      </c>
      <c r="Y41" s="10">
        <v>49.1</v>
      </c>
      <c r="Z41" s="10">
        <v>47.96</v>
      </c>
      <c r="AA41" s="10">
        <v>48.69</v>
      </c>
      <c r="AB41" s="94">
        <v>15738200</v>
      </c>
      <c r="AC41" s="10">
        <v>48.69</v>
      </c>
      <c r="AD41" s="2">
        <f t="shared" si="0"/>
        <v>1.1400000000000006</v>
      </c>
      <c r="AE41" s="137">
        <f t="shared" si="1"/>
        <v>1.989945538332627E-2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61.25800000000001</v>
      </c>
      <c r="Q42" s="2"/>
      <c r="T42" s="90" t="s">
        <v>113</v>
      </c>
      <c r="W42" s="132">
        <v>42762</v>
      </c>
      <c r="X42" s="10">
        <v>47.26</v>
      </c>
      <c r="Y42" s="10">
        <v>48.62</v>
      </c>
      <c r="Z42" s="10">
        <v>47.12</v>
      </c>
      <c r="AA42" s="10">
        <v>47.74</v>
      </c>
      <c r="AB42" s="94">
        <v>22918700</v>
      </c>
      <c r="AC42" s="10">
        <v>47.74</v>
      </c>
      <c r="AD42" s="2">
        <f t="shared" si="0"/>
        <v>1.5</v>
      </c>
      <c r="AE42" s="137">
        <f t="shared" si="1"/>
        <v>1.9649722340880027E-2</v>
      </c>
    </row>
    <row r="43" spans="1:31" ht="15.75" thickTop="1" x14ac:dyDescent="0.25">
      <c r="O43" s="82">
        <v>1.08</v>
      </c>
      <c r="P43" s="82">
        <f t="shared" si="2"/>
        <v>60.696000000000005</v>
      </c>
      <c r="Q43" s="2"/>
      <c r="T43" s="127" t="s">
        <v>98</v>
      </c>
      <c r="U43" s="128">
        <v>56.04</v>
      </c>
      <c r="V43" s="537"/>
      <c r="W43" s="132">
        <v>42761</v>
      </c>
      <c r="X43" s="10">
        <v>48.59</v>
      </c>
      <c r="Y43" s="10">
        <v>49.51</v>
      </c>
      <c r="Z43" s="10">
        <v>46.01</v>
      </c>
      <c r="AA43" s="10">
        <v>46.82</v>
      </c>
      <c r="AB43" s="94">
        <v>44800800</v>
      </c>
      <c r="AC43" s="10">
        <v>46.82</v>
      </c>
      <c r="AD43" s="2">
        <f t="shared" si="0"/>
        <v>3.5</v>
      </c>
      <c r="AE43" s="137">
        <f t="shared" si="1"/>
        <v>-5.5095862764883874E-2</v>
      </c>
    </row>
    <row r="44" spans="1:31" x14ac:dyDescent="0.25">
      <c r="O44" s="82">
        <v>1.07</v>
      </c>
      <c r="P44" s="82">
        <f t="shared" si="2"/>
        <v>60.134000000000007</v>
      </c>
      <c r="Q44" s="2"/>
      <c r="T44" s="92" t="s">
        <v>99</v>
      </c>
      <c r="U44" s="129">
        <v>56.04</v>
      </c>
      <c r="W44" s="132">
        <v>42760</v>
      </c>
      <c r="X44" s="10">
        <v>49.34</v>
      </c>
      <c r="Y44" s="10">
        <v>49.57</v>
      </c>
      <c r="Z44" s="10">
        <v>48.8</v>
      </c>
      <c r="AA44" s="10">
        <v>49.55</v>
      </c>
      <c r="AB44" s="94">
        <v>15978500</v>
      </c>
      <c r="AC44" s="10">
        <v>49.55</v>
      </c>
      <c r="AD44" s="2">
        <f t="shared" si="0"/>
        <v>0.77000000000000313</v>
      </c>
      <c r="AE44" s="137">
        <f t="shared" si="1"/>
        <v>1.2050653594771088E-2</v>
      </c>
    </row>
    <row r="45" spans="1:31" x14ac:dyDescent="0.25">
      <c r="O45" s="82">
        <v>1.06</v>
      </c>
      <c r="P45" s="82">
        <f t="shared" si="2"/>
        <v>59.572000000000003</v>
      </c>
      <c r="Q45" s="2"/>
      <c r="T45" s="92" t="s">
        <v>100</v>
      </c>
      <c r="U45" s="129" t="s">
        <v>129</v>
      </c>
      <c r="W45" s="132">
        <v>42759</v>
      </c>
      <c r="X45" s="10">
        <v>50.05</v>
      </c>
      <c r="Y45" s="10">
        <v>50.14</v>
      </c>
      <c r="Z45" s="10">
        <v>48.93</v>
      </c>
      <c r="AA45" s="10">
        <v>48.96</v>
      </c>
      <c r="AB45" s="94">
        <v>17172800</v>
      </c>
      <c r="AC45" s="10">
        <v>48.96</v>
      </c>
      <c r="AD45" s="2">
        <f t="shared" si="0"/>
        <v>1.2100000000000009</v>
      </c>
      <c r="AE45" s="137">
        <f t="shared" si="1"/>
        <v>-2.079999999999993E-2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59.010000000000005</v>
      </c>
      <c r="Q46" s="2"/>
      <c r="T46" s="92" t="s">
        <v>101</v>
      </c>
      <c r="U46" s="129" t="s">
        <v>129</v>
      </c>
      <c r="W46" s="132">
        <v>42758</v>
      </c>
      <c r="X46" s="10">
        <v>49.53</v>
      </c>
      <c r="Y46" s="10">
        <v>50.31</v>
      </c>
      <c r="Z46" s="10">
        <v>49.15</v>
      </c>
      <c r="AA46" s="10">
        <v>50</v>
      </c>
      <c r="AB46" s="94">
        <v>23886100</v>
      </c>
      <c r="AC46" s="10">
        <v>50</v>
      </c>
      <c r="AD46" s="2">
        <f t="shared" si="0"/>
        <v>1.1600000000000037</v>
      </c>
      <c r="AE46" s="137">
        <f t="shared" si="1"/>
        <v>1.5640869388584333E-2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58.448000000000008</v>
      </c>
      <c r="Q47" s="2"/>
      <c r="T47" s="92" t="s">
        <v>102</v>
      </c>
      <c r="U47" s="129">
        <v>55.26</v>
      </c>
      <c r="W47" s="132">
        <v>42755</v>
      </c>
      <c r="X47" s="10">
        <v>55.49</v>
      </c>
      <c r="Y47" s="10">
        <v>55.49</v>
      </c>
      <c r="Z47" s="10">
        <v>48.92</v>
      </c>
      <c r="AA47" s="10">
        <v>49.23</v>
      </c>
      <c r="AB47" s="94">
        <v>77021200</v>
      </c>
      <c r="AC47" s="10">
        <v>49.23</v>
      </c>
      <c r="AD47" s="2">
        <f t="shared" si="0"/>
        <v>6.57</v>
      </c>
      <c r="AE47" s="137">
        <f t="shared" si="1"/>
        <v>-0.1128131194809876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57.886000000000003</v>
      </c>
      <c r="Q48" s="2"/>
      <c r="T48" s="92" t="s">
        <v>103</v>
      </c>
      <c r="U48" s="129">
        <v>0.95877900000000005</v>
      </c>
      <c r="W48" s="132">
        <v>42754</v>
      </c>
      <c r="X48" s="10">
        <v>56.1</v>
      </c>
      <c r="Y48" s="10">
        <v>56.31</v>
      </c>
      <c r="Z48" s="10">
        <v>55.34</v>
      </c>
      <c r="AA48" s="10">
        <v>55.49</v>
      </c>
      <c r="AB48" s="94">
        <v>7122300</v>
      </c>
      <c r="AC48" s="10">
        <v>55.49</v>
      </c>
      <c r="AD48" s="2">
        <f t="shared" si="0"/>
        <v>0.96999999999999886</v>
      </c>
      <c r="AE48" s="137">
        <f t="shared" si="1"/>
        <v>-1.0344212591403612E-2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57.324000000000005</v>
      </c>
      <c r="Q49" s="2"/>
      <c r="T49" s="92" t="s">
        <v>104</v>
      </c>
      <c r="U49" s="129" t="s">
        <v>532</v>
      </c>
      <c r="W49" s="132">
        <v>42753</v>
      </c>
      <c r="X49" s="10">
        <v>56.51</v>
      </c>
      <c r="Y49" s="10">
        <v>56.55</v>
      </c>
      <c r="Z49" s="10">
        <v>55.89</v>
      </c>
      <c r="AA49" s="10">
        <v>56.07</v>
      </c>
      <c r="AB49" s="94">
        <v>6639200</v>
      </c>
      <c r="AC49" s="10">
        <v>56.07</v>
      </c>
      <c r="AD49" s="2">
        <f t="shared" si="0"/>
        <v>0.65999999999999659</v>
      </c>
      <c r="AE49" s="137">
        <f t="shared" si="1"/>
        <v>-3.7313432835821558E-3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56.762</v>
      </c>
      <c r="Q50" s="2"/>
      <c r="T50" s="92"/>
      <c r="U50" s="129"/>
      <c r="W50" s="132">
        <v>42752</v>
      </c>
      <c r="X50" s="10">
        <v>55.89</v>
      </c>
      <c r="Y50" s="10">
        <v>56.58</v>
      </c>
      <c r="Z50" s="10">
        <v>55.21</v>
      </c>
      <c r="AA50" s="10">
        <v>56.28</v>
      </c>
      <c r="AB50" s="94">
        <v>10416300</v>
      </c>
      <c r="AC50" s="10">
        <v>56.28</v>
      </c>
      <c r="AD50" s="2">
        <f t="shared" si="0"/>
        <v>1.3699999999999974</v>
      </c>
      <c r="AE50" s="137">
        <f t="shared" si="1"/>
        <v>1.0672358591248265E-3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56.2</v>
      </c>
      <c r="Q51" s="2"/>
      <c r="T51" s="92" t="s">
        <v>105</v>
      </c>
      <c r="U51" s="129" t="s">
        <v>648</v>
      </c>
      <c r="W51" s="132">
        <v>42748</v>
      </c>
      <c r="X51" s="10">
        <v>56.56</v>
      </c>
      <c r="Y51" s="10">
        <v>56.73</v>
      </c>
      <c r="Z51" s="10">
        <v>56.05</v>
      </c>
      <c r="AA51" s="10">
        <v>56.22</v>
      </c>
      <c r="AB51" s="94">
        <v>7660200</v>
      </c>
      <c r="AC51" s="10">
        <v>56.22</v>
      </c>
      <c r="AD51" s="2">
        <f t="shared" si="0"/>
        <v>0.67999999999999972</v>
      </c>
      <c r="AE51" s="137">
        <f t="shared" si="1"/>
        <v>-5.8355437665782439E-3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55.638000000000005</v>
      </c>
      <c r="Q52" s="2"/>
      <c r="T52" s="92" t="s">
        <v>106</v>
      </c>
      <c r="U52" s="129" t="s">
        <v>396</v>
      </c>
      <c r="W52" s="132">
        <v>42747</v>
      </c>
      <c r="X52" s="10">
        <v>56.5</v>
      </c>
      <c r="Y52" s="10">
        <v>56.78</v>
      </c>
      <c r="Z52" s="10">
        <v>56.02</v>
      </c>
      <c r="AA52" s="10">
        <v>56.55</v>
      </c>
      <c r="AB52" s="94">
        <v>9977900</v>
      </c>
      <c r="AC52" s="10">
        <v>56.55</v>
      </c>
      <c r="AD52" s="2">
        <f t="shared" si="0"/>
        <v>0.75999999999999801</v>
      </c>
      <c r="AE52" s="137">
        <f t="shared" si="1"/>
        <v>-4.4014084507042472E-3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55.076000000000001</v>
      </c>
      <c r="Q53" s="2"/>
      <c r="T53" s="92" t="s">
        <v>107</v>
      </c>
      <c r="U53" s="130">
        <v>8525419</v>
      </c>
      <c r="W53" s="132">
        <v>42746</v>
      </c>
      <c r="X53" s="10">
        <v>58.12</v>
      </c>
      <c r="Y53" s="10">
        <v>58.87</v>
      </c>
      <c r="Z53" s="10">
        <v>56.53</v>
      </c>
      <c r="AA53" s="10">
        <v>56.8</v>
      </c>
      <c r="AB53" s="94">
        <v>20497900</v>
      </c>
      <c r="AC53" s="10">
        <v>56.8</v>
      </c>
      <c r="AD53" s="2">
        <f t="shared" si="0"/>
        <v>2.3399999999999963</v>
      </c>
      <c r="AE53" s="137">
        <f t="shared" si="1"/>
        <v>-5.3017672557519213E-2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54.514000000000003</v>
      </c>
      <c r="T54" s="92" t="s">
        <v>110</v>
      </c>
      <c r="U54" s="130">
        <v>13037900</v>
      </c>
      <c r="W54" s="132">
        <v>42745</v>
      </c>
      <c r="X54" s="10">
        <v>59.78</v>
      </c>
      <c r="Y54" s="10">
        <v>60.45</v>
      </c>
      <c r="Z54" s="10">
        <v>59.72</v>
      </c>
      <c r="AA54" s="10">
        <v>59.98</v>
      </c>
      <c r="AB54" s="94">
        <v>6103700</v>
      </c>
      <c r="AC54" s="10">
        <v>59.98</v>
      </c>
      <c r="AD54" s="2">
        <f t="shared" si="0"/>
        <v>0.73000000000000398</v>
      </c>
      <c r="AE54" s="137">
        <f t="shared" si="1"/>
        <v>4.1855014230705034E-3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53.951999999999998</v>
      </c>
      <c r="T55" s="92" t="s">
        <v>108</v>
      </c>
      <c r="U55" s="129" t="s">
        <v>649</v>
      </c>
      <c r="W55" s="132">
        <v>42744</v>
      </c>
      <c r="X55" s="10">
        <v>59.75</v>
      </c>
      <c r="Y55" s="10">
        <v>59.92</v>
      </c>
      <c r="Z55" s="10">
        <v>59.65</v>
      </c>
      <c r="AA55" s="10">
        <v>59.73</v>
      </c>
      <c r="AB55" s="94">
        <v>5256500</v>
      </c>
      <c r="AC55" s="10">
        <v>59.73</v>
      </c>
      <c r="AD55" s="2">
        <f t="shared" si="0"/>
        <v>0.27000000000000313</v>
      </c>
      <c r="AE55" s="137">
        <f t="shared" si="1"/>
        <v>-3.6697247706423131E-3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53.39</v>
      </c>
      <c r="T56" s="92" t="s">
        <v>111</v>
      </c>
      <c r="U56" s="129">
        <v>21.21</v>
      </c>
      <c r="W56" s="132">
        <v>42741</v>
      </c>
      <c r="X56" s="10">
        <v>60.04</v>
      </c>
      <c r="Y56" s="10">
        <v>60.33</v>
      </c>
      <c r="Z56" s="10">
        <v>58.85</v>
      </c>
      <c r="AA56" s="10">
        <v>59.95</v>
      </c>
      <c r="AB56" s="94">
        <v>10104600</v>
      </c>
      <c r="AC56" s="10">
        <v>59.95</v>
      </c>
      <c r="AD56" s="2">
        <f t="shared" si="0"/>
        <v>1.4799999999999969</v>
      </c>
      <c r="AE56" s="137">
        <f t="shared" si="1"/>
        <v>-2.9935140528853932E-3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52.828000000000003</v>
      </c>
      <c r="T57" s="92" t="s">
        <v>112</v>
      </c>
      <c r="U57" s="129">
        <v>2.65</v>
      </c>
      <c r="W57" s="132">
        <v>42740</v>
      </c>
      <c r="X57" s="10">
        <v>59.39</v>
      </c>
      <c r="Y57" s="10">
        <v>60.42</v>
      </c>
      <c r="Z57" s="10">
        <v>59.31</v>
      </c>
      <c r="AA57" s="10">
        <v>60.13</v>
      </c>
      <c r="AB57" s="94">
        <v>8422300</v>
      </c>
      <c r="AC57" s="10">
        <v>60.13</v>
      </c>
      <c r="AD57" s="2">
        <f t="shared" si="0"/>
        <v>1.1099999999999994</v>
      </c>
      <c r="AE57" s="137">
        <f t="shared" si="1"/>
        <v>1.6739939127494052E-2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52.266000000000005</v>
      </c>
      <c r="T58" s="92" t="s">
        <v>109</v>
      </c>
      <c r="U58" s="129" t="s">
        <v>650</v>
      </c>
      <c r="W58" s="132">
        <v>42739</v>
      </c>
      <c r="X58" s="10">
        <v>59.46</v>
      </c>
      <c r="Y58" s="10">
        <v>59.75</v>
      </c>
      <c r="Z58" s="10">
        <v>59.03</v>
      </c>
      <c r="AA58" s="10">
        <v>59.14</v>
      </c>
      <c r="AB58" s="94">
        <v>6703400</v>
      </c>
      <c r="AC58" s="10">
        <v>59.14</v>
      </c>
      <c r="AD58" s="2">
        <f t="shared" si="0"/>
        <v>0.71999999999999886</v>
      </c>
      <c r="AE58" s="137" t="e">
        <f t="shared" si="1"/>
        <v>#DIV/0!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51.704000000000008</v>
      </c>
      <c r="W59" s="132">
        <v>42739</v>
      </c>
      <c r="X59" s="10" t="s">
        <v>349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51.142000000000003</v>
      </c>
      <c r="W60" s="132">
        <v>42738</v>
      </c>
      <c r="X60" s="10">
        <v>58.78</v>
      </c>
      <c r="Y60" s="10">
        <v>59.68</v>
      </c>
      <c r="Z60" s="10">
        <v>58.58</v>
      </c>
      <c r="AA60" s="10">
        <v>59.45</v>
      </c>
      <c r="AB60" s="94">
        <v>10061700</v>
      </c>
      <c r="AC60" s="10">
        <v>59.06</v>
      </c>
      <c r="AD60" s="2">
        <f t="shared" si="0"/>
        <v>1.1000000000000014</v>
      </c>
      <c r="AE60" s="137">
        <f t="shared" si="1"/>
        <v>1.7223561832586887E-2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50.580000000000005</v>
      </c>
      <c r="W61" s="132">
        <v>42734</v>
      </c>
      <c r="X61" s="10">
        <v>58.86</v>
      </c>
      <c r="Y61" s="10">
        <v>58.96</v>
      </c>
      <c r="Z61" s="10">
        <v>58.21</v>
      </c>
      <c r="AA61" s="10">
        <v>58.44</v>
      </c>
      <c r="AB61" s="94">
        <v>7008900</v>
      </c>
      <c r="AC61" s="10">
        <v>58.06</v>
      </c>
      <c r="AD61" s="2">
        <f t="shared" si="0"/>
        <v>0.75</v>
      </c>
      <c r="AE61" s="137">
        <f t="shared" si="1"/>
        <v>-7.690992992650747E-3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42733</v>
      </c>
      <c r="X62" s="10">
        <v>58.81</v>
      </c>
      <c r="Y62" s="10">
        <v>59.19</v>
      </c>
      <c r="Z62" s="10">
        <v>58.63</v>
      </c>
      <c r="AA62" s="10">
        <v>58.9</v>
      </c>
      <c r="AB62" s="94">
        <v>3642700</v>
      </c>
      <c r="AC62" s="10">
        <v>58.51</v>
      </c>
      <c r="AD62" s="2">
        <f t="shared" si="0"/>
        <v>0.55999999999999517</v>
      </c>
      <c r="AE62" s="137">
        <f t="shared" si="1"/>
        <v>4.808517946075952E-3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42732</v>
      </c>
      <c r="X63" s="10">
        <v>59.29</v>
      </c>
      <c r="Y63" s="10">
        <v>59.44</v>
      </c>
      <c r="Z63" s="10">
        <v>58.54</v>
      </c>
      <c r="AA63" s="10">
        <v>58.61</v>
      </c>
      <c r="AB63" s="94">
        <v>4249100</v>
      </c>
      <c r="AC63" s="10">
        <v>58.23</v>
      </c>
      <c r="AD63" s="2">
        <f t="shared" si="0"/>
        <v>0.89999999999999858</v>
      </c>
      <c r="AE63" s="137">
        <f t="shared" si="1"/>
        <v>-1.2046148625721065E-2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42731</v>
      </c>
      <c r="X64" s="10">
        <v>59.61</v>
      </c>
      <c r="Y64" s="10">
        <v>59.75</v>
      </c>
      <c r="Z64" s="10">
        <v>59.29</v>
      </c>
      <c r="AA64" s="10">
        <v>59.33</v>
      </c>
      <c r="AB64" s="94">
        <v>4251900</v>
      </c>
      <c r="AC64" s="10">
        <v>58.94</v>
      </c>
      <c r="AD64" s="2">
        <f t="shared" si="0"/>
        <v>0.46000000000000085</v>
      </c>
      <c r="AE64" s="137">
        <f t="shared" si="1"/>
        <v>-4.7281323877068626E-3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42727</v>
      </c>
      <c r="X65" s="10">
        <v>58.85</v>
      </c>
      <c r="Y65" s="10">
        <v>59.93</v>
      </c>
      <c r="Z65" s="10">
        <v>58.77</v>
      </c>
      <c r="AA65" s="10">
        <v>59.61</v>
      </c>
      <c r="AB65" s="94">
        <v>5412800</v>
      </c>
      <c r="AC65" s="10">
        <v>59.22</v>
      </c>
      <c r="AD65" s="2">
        <f t="shared" si="0"/>
        <v>1.1599999999999966</v>
      </c>
      <c r="AE65" s="137">
        <f t="shared" si="1"/>
        <v>1.4562275141339676E-2</v>
      </c>
    </row>
    <row r="66" spans="1:31" x14ac:dyDescent="0.25">
      <c r="W66" s="132">
        <v>42726</v>
      </c>
      <c r="X66" s="10">
        <v>58.74</v>
      </c>
      <c r="Y66" s="10">
        <v>58.98</v>
      </c>
      <c r="Z66" s="10">
        <v>58.52</v>
      </c>
      <c r="AA66" s="10">
        <v>58.76</v>
      </c>
      <c r="AB66" s="94">
        <v>4812000</v>
      </c>
      <c r="AC66" s="10">
        <v>58.37</v>
      </c>
      <c r="AD66" s="2">
        <f t="shared" si="0"/>
        <v>0.45999999999999375</v>
      </c>
      <c r="AE66" s="137">
        <f t="shared" si="1"/>
        <v>1.2006861063464935E-3</v>
      </c>
    </row>
    <row r="67" spans="1:31" x14ac:dyDescent="0.25">
      <c r="W67" s="132">
        <v>42725</v>
      </c>
      <c r="X67" s="10">
        <v>59.23</v>
      </c>
      <c r="Y67" s="10">
        <v>59.58</v>
      </c>
      <c r="Z67" s="10">
        <v>58.68</v>
      </c>
      <c r="AA67" s="10">
        <v>58.69</v>
      </c>
      <c r="AB67" s="94">
        <v>4471200</v>
      </c>
      <c r="AC67" s="10">
        <v>58.3</v>
      </c>
      <c r="AD67" s="2">
        <f>Y67-Z67</f>
        <v>0.89999999999999858</v>
      </c>
      <c r="AE67" s="137" t="e">
        <f>AC67/#REF!-1</f>
        <v>#REF!</v>
      </c>
    </row>
    <row r="68" spans="1:31" x14ac:dyDescent="0.25">
      <c r="W68" s="132">
        <v>42724</v>
      </c>
      <c r="X68" s="10">
        <v>59.3</v>
      </c>
      <c r="Y68" s="10">
        <v>59.53</v>
      </c>
      <c r="Z68" s="10">
        <v>58.94</v>
      </c>
      <c r="AA68" s="10">
        <v>59.12</v>
      </c>
      <c r="AB68" s="94">
        <v>3918800</v>
      </c>
      <c r="AC68" s="10">
        <v>58.73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361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375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393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393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420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457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6" t="s">
        <v>476</v>
      </c>
      <c r="B77" s="665">
        <v>42787</v>
      </c>
      <c r="C77" s="666">
        <v>20</v>
      </c>
      <c r="D77" s="667">
        <v>47.1</v>
      </c>
      <c r="E77" s="664">
        <v>54.78</v>
      </c>
      <c r="F77" s="664">
        <f t="shared" si="4"/>
        <v>153.6</v>
      </c>
      <c r="G77" s="664">
        <f t="shared" si="5"/>
        <v>942</v>
      </c>
      <c r="H77" s="668">
        <f t="shared" si="6"/>
        <v>0.16305732484076432</v>
      </c>
      <c r="I77" s="664"/>
    </row>
    <row r="78" spans="1:31" x14ac:dyDescent="0.25">
      <c r="A78" s="666" t="s">
        <v>498</v>
      </c>
      <c r="B78" s="665">
        <v>42792</v>
      </c>
      <c r="C78" s="666">
        <v>20</v>
      </c>
      <c r="D78" s="667">
        <v>47.1</v>
      </c>
      <c r="E78" s="664">
        <v>54.78</v>
      </c>
      <c r="F78" s="664">
        <f t="shared" si="4"/>
        <v>153.6</v>
      </c>
      <c r="G78" s="664">
        <f t="shared" si="5"/>
        <v>942</v>
      </c>
      <c r="H78" s="668">
        <f t="shared" si="6"/>
        <v>0.16305732484076432</v>
      </c>
      <c r="I78" s="664"/>
    </row>
    <row r="79" spans="1:31" x14ac:dyDescent="0.25">
      <c r="A79" s="666"/>
      <c r="B79" s="665">
        <v>42796</v>
      </c>
      <c r="C79" s="666">
        <v>0</v>
      </c>
      <c r="D79" s="667"/>
      <c r="E79" s="664"/>
      <c r="F79" s="664">
        <v>203.98</v>
      </c>
      <c r="G79" s="664"/>
      <c r="H79" s="668"/>
      <c r="I79" s="669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5" priority="29">
      <formula>F25&gt;0</formula>
    </cfRule>
    <cfRule type="expression" dxfId="994" priority="30">
      <formula>F25&lt;0</formula>
    </cfRule>
  </conditionalFormatting>
  <conditionalFormatting sqref="Q7">
    <cfRule type="expression" dxfId="993" priority="27">
      <formula>Q7&gt;0</formula>
    </cfRule>
    <cfRule type="expression" dxfId="992" priority="28">
      <formula>Q7&lt;0</formula>
    </cfRule>
  </conditionalFormatting>
  <conditionalFormatting sqref="Q8">
    <cfRule type="expression" dxfId="991" priority="25">
      <formula>Q8&gt;0</formula>
    </cfRule>
    <cfRule type="expression" dxfId="990" priority="26">
      <formula>Q8&lt;0</formula>
    </cfRule>
  </conditionalFormatting>
  <conditionalFormatting sqref="Q10">
    <cfRule type="expression" dxfId="989" priority="13">
      <formula>Q10&gt;0</formula>
    </cfRule>
    <cfRule type="expression" dxfId="988" priority="14">
      <formula>Q10&lt;0</formula>
    </cfRule>
  </conditionalFormatting>
  <conditionalFormatting sqref="M46">
    <cfRule type="expression" dxfId="987" priority="11">
      <formula>M46&gt;0</formula>
    </cfRule>
    <cfRule type="expression" dxfId="986" priority="12">
      <formula>M46&lt;0</formula>
    </cfRule>
  </conditionalFormatting>
  <conditionalFormatting sqref="F80:F88 H80:H88">
    <cfRule type="expression" dxfId="985" priority="9">
      <formula>F80&gt;0</formula>
    </cfRule>
    <cfRule type="expression" dxfId="984" priority="10">
      <formula>F80&lt;0</formula>
    </cfRule>
  </conditionalFormatting>
  <conditionalFormatting sqref="F75:F79">
    <cfRule type="expression" dxfId="983" priority="7">
      <formula>F75&gt;0</formula>
    </cfRule>
    <cfRule type="expression" dxfId="982" priority="8">
      <formula>F75&lt;0</formula>
    </cfRule>
  </conditionalFormatting>
  <conditionalFormatting sqref="H75:H79">
    <cfRule type="expression" dxfId="981" priority="5">
      <formula>H75&gt;0</formula>
    </cfRule>
    <cfRule type="expression" dxfId="980" priority="6">
      <formula>H75&lt;0</formula>
    </cfRule>
  </conditionalFormatting>
  <conditionalFormatting sqref="F71:F74">
    <cfRule type="expression" dxfId="979" priority="3">
      <formula>F71&gt;0</formula>
    </cfRule>
    <cfRule type="expression" dxfId="978" priority="4">
      <formula>F71&lt;0</formula>
    </cfRule>
  </conditionalFormatting>
  <conditionalFormatting sqref="H71:H74">
    <cfRule type="expression" dxfId="977" priority="1">
      <formula>H71&gt;0</formula>
    </cfRule>
    <cfRule type="expression" dxfId="9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42821</v>
      </c>
      <c r="X2" s="10">
        <v>62.88</v>
      </c>
      <c r="Y2" s="10">
        <v>63.44</v>
      </c>
      <c r="Z2" s="10">
        <v>62.51</v>
      </c>
      <c r="AA2" s="10">
        <v>63.09</v>
      </c>
      <c r="AB2" s="94">
        <v>1836700</v>
      </c>
      <c r="AC2" s="10">
        <v>63.09</v>
      </c>
      <c r="AD2" s="2">
        <f>Y2-Z2</f>
        <v>0.92999999999999972</v>
      </c>
      <c r="AE2" s="137">
        <f>AC2/AC3-1</f>
        <v>-8.4865629420084465E-3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63.25</v>
      </c>
      <c r="T3" s="1"/>
      <c r="W3" s="132">
        <v>42818</v>
      </c>
      <c r="X3" s="10">
        <v>63.82</v>
      </c>
      <c r="Y3" s="10">
        <v>64.31</v>
      </c>
      <c r="Z3" s="10">
        <v>63.46</v>
      </c>
      <c r="AA3" s="10">
        <v>63.63</v>
      </c>
      <c r="AB3" s="94">
        <v>1003200</v>
      </c>
      <c r="AC3" s="10">
        <v>63.63</v>
      </c>
      <c r="AD3" s="2">
        <f t="shared" ref="AD3:AD66" si="0">Y3-Z3</f>
        <v>0.85000000000000142</v>
      </c>
      <c r="AE3" s="137">
        <f t="shared" ref="AE3:AE66" si="1">AC3/AC4-1</f>
        <v>-4.7125353440136131E-4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63.25</v>
      </c>
      <c r="R4" s="499">
        <v>2.5000000000000001E-3</v>
      </c>
      <c r="T4" s="162"/>
      <c r="U4" s="1"/>
      <c r="W4" s="132">
        <v>42817</v>
      </c>
      <c r="X4" s="10">
        <v>63.69</v>
      </c>
      <c r="Y4" s="10">
        <v>64.42</v>
      </c>
      <c r="Z4" s="10">
        <v>63.4</v>
      </c>
      <c r="AA4" s="10">
        <v>63.66</v>
      </c>
      <c r="AB4" s="94">
        <v>980700</v>
      </c>
      <c r="AC4" s="10">
        <v>63.66</v>
      </c>
      <c r="AD4" s="2">
        <f t="shared" si="0"/>
        <v>1.0200000000000031</v>
      </c>
      <c r="AE4" s="137">
        <f t="shared" si="1"/>
        <v>-3.1407035175878839E-4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42816</v>
      </c>
      <c r="X5" s="10">
        <v>63.14</v>
      </c>
      <c r="Y5" s="10">
        <v>63.76</v>
      </c>
      <c r="Z5" s="10">
        <v>62.93</v>
      </c>
      <c r="AA5" s="10">
        <v>63.68</v>
      </c>
      <c r="AB5" s="94">
        <v>921100</v>
      </c>
      <c r="AC5" s="10">
        <v>63.68</v>
      </c>
      <c r="AD5" s="2">
        <f t="shared" si="0"/>
        <v>0.82999999999999829</v>
      </c>
      <c r="AE5" s="137">
        <f t="shared" si="1"/>
        <v>1.1596505162827508E-2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42815</v>
      </c>
      <c r="X6" s="10">
        <v>65.41</v>
      </c>
      <c r="Y6" s="10">
        <v>65.650000000000006</v>
      </c>
      <c r="Z6" s="10">
        <v>62.92</v>
      </c>
      <c r="AA6" s="10">
        <v>62.95</v>
      </c>
      <c r="AB6" s="94">
        <v>2286600</v>
      </c>
      <c r="AC6" s="10">
        <v>62.95</v>
      </c>
      <c r="AD6" s="2">
        <f t="shared" si="0"/>
        <v>2.730000000000004</v>
      </c>
      <c r="AE6" s="137">
        <f t="shared" si="1"/>
        <v>-2.9448041936478542E-2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42814</v>
      </c>
      <c r="X7" s="10">
        <v>64.959999999999994</v>
      </c>
      <c r="Y7" s="10">
        <v>65.040000000000006</v>
      </c>
      <c r="Z7" s="10">
        <v>64.33</v>
      </c>
      <c r="AA7" s="10">
        <v>64.86</v>
      </c>
      <c r="AB7" s="94">
        <v>900900</v>
      </c>
      <c r="AC7" s="10">
        <v>64.86</v>
      </c>
      <c r="AD7" s="2">
        <f t="shared" si="0"/>
        <v>0.71000000000000796</v>
      </c>
      <c r="AE7" s="137">
        <f t="shared" si="1"/>
        <v>-2.1538461538461728E-3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42811</v>
      </c>
      <c r="X8" s="10">
        <v>64.94</v>
      </c>
      <c r="Y8" s="10">
        <v>65.22</v>
      </c>
      <c r="Z8" s="10">
        <v>64.62</v>
      </c>
      <c r="AA8" s="10">
        <v>65</v>
      </c>
      <c r="AB8" s="94">
        <v>2912700</v>
      </c>
      <c r="AC8" s="10">
        <v>65</v>
      </c>
      <c r="AD8" s="2">
        <f t="shared" si="0"/>
        <v>0.59999999999999432</v>
      </c>
      <c r="AE8" s="137">
        <f t="shared" si="1"/>
        <v>5.7248955593378614E-3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42810</v>
      </c>
      <c r="X9" s="10">
        <v>64.709999999999994</v>
      </c>
      <c r="Y9" s="10">
        <v>64.930000000000007</v>
      </c>
      <c r="Z9" s="10">
        <v>64.430000000000007</v>
      </c>
      <c r="AA9" s="10">
        <v>64.63</v>
      </c>
      <c r="AB9" s="94">
        <v>1083800</v>
      </c>
      <c r="AC9" s="10">
        <v>64.63</v>
      </c>
      <c r="AD9" s="2">
        <f t="shared" si="0"/>
        <v>0.5</v>
      </c>
      <c r="AE9" s="137">
        <f t="shared" si="1"/>
        <v>3.7272868457833841E-3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42809</v>
      </c>
      <c r="X10" s="10">
        <v>64</v>
      </c>
      <c r="Y10" s="10">
        <v>64.56</v>
      </c>
      <c r="Z10" s="10">
        <v>63.39</v>
      </c>
      <c r="AA10" s="10">
        <v>64.39</v>
      </c>
      <c r="AB10" s="94">
        <v>1327800</v>
      </c>
      <c r="AC10" s="10">
        <v>64.39</v>
      </c>
      <c r="AD10" s="2">
        <f t="shared" si="0"/>
        <v>1.1700000000000017</v>
      </c>
      <c r="AE10" s="137">
        <f t="shared" si="1"/>
        <v>1.1944051548011814E-2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64.53</v>
      </c>
      <c r="Y11" s="10">
        <v>64.95</v>
      </c>
      <c r="Z11" s="10">
        <v>63.54</v>
      </c>
      <c r="AA11" s="10">
        <v>63.63</v>
      </c>
      <c r="AB11" s="94">
        <v>1197900</v>
      </c>
      <c r="AC11" s="10">
        <v>63.63</v>
      </c>
      <c r="AD11" s="2">
        <f t="shared" si="0"/>
        <v>1.4100000000000037</v>
      </c>
      <c r="AE11" s="137">
        <f t="shared" si="1"/>
        <v>-1.4862981885740867E-2</v>
      </c>
    </row>
    <row r="12" spans="1:31" x14ac:dyDescent="0.25">
      <c r="H12" s="71"/>
      <c r="W12" s="132">
        <v>42807</v>
      </c>
      <c r="X12" s="10">
        <v>64.34</v>
      </c>
      <c r="Y12" s="10">
        <v>65.2</v>
      </c>
      <c r="Z12" s="10">
        <v>64.180000000000007</v>
      </c>
      <c r="AA12" s="10">
        <v>64.59</v>
      </c>
      <c r="AB12" s="94">
        <v>1341200</v>
      </c>
      <c r="AC12" s="10">
        <v>64.59</v>
      </c>
      <c r="AD12" s="2">
        <f t="shared" si="0"/>
        <v>1.019999999999996</v>
      </c>
      <c r="AE12" s="137">
        <f t="shared" si="1"/>
        <v>5.7614450327001521E-3</v>
      </c>
    </row>
    <row r="13" spans="1:31" x14ac:dyDescent="0.25">
      <c r="H13" s="71"/>
      <c r="W13" s="132">
        <v>42804</v>
      </c>
      <c r="X13" s="10">
        <v>64.37</v>
      </c>
      <c r="Y13" s="10">
        <v>64.739999999999995</v>
      </c>
      <c r="Z13" s="10">
        <v>63.76</v>
      </c>
      <c r="AA13" s="10">
        <v>64.22</v>
      </c>
      <c r="AB13" s="94">
        <v>1259800</v>
      </c>
      <c r="AC13" s="10">
        <v>64.22</v>
      </c>
      <c r="AD13" s="2">
        <f t="shared" si="0"/>
        <v>0.97999999999999687</v>
      </c>
      <c r="AE13" s="137">
        <f t="shared" si="1"/>
        <v>3.1152647975063452E-4</v>
      </c>
    </row>
    <row r="14" spans="1:31" x14ac:dyDescent="0.25">
      <c r="H14" s="71"/>
      <c r="W14" s="132">
        <v>42803</v>
      </c>
      <c r="X14" s="10">
        <v>63.64</v>
      </c>
      <c r="Y14" s="10">
        <v>64.349999999999994</v>
      </c>
      <c r="Z14" s="10">
        <v>63.4</v>
      </c>
      <c r="AA14" s="10">
        <v>64.2</v>
      </c>
      <c r="AB14" s="94">
        <v>1335400</v>
      </c>
      <c r="AC14" s="10">
        <v>64.2</v>
      </c>
      <c r="AD14" s="2">
        <f t="shared" si="0"/>
        <v>0.94999999999999574</v>
      </c>
      <c r="AE14" s="137">
        <f t="shared" si="1"/>
        <v>1.0228166797797034E-2</v>
      </c>
    </row>
    <row r="15" spans="1:31" x14ac:dyDescent="0.25">
      <c r="H15" s="71"/>
      <c r="W15" s="132">
        <v>42802</v>
      </c>
      <c r="X15" s="10">
        <v>63.3</v>
      </c>
      <c r="Y15" s="10">
        <v>63.85</v>
      </c>
      <c r="Z15" s="10">
        <v>62.96</v>
      </c>
      <c r="AA15" s="10">
        <v>63.55</v>
      </c>
      <c r="AB15" s="94">
        <v>1291200</v>
      </c>
      <c r="AC15" s="10">
        <v>63.55</v>
      </c>
      <c r="AD15" s="2">
        <f t="shared" si="0"/>
        <v>0.89000000000000057</v>
      </c>
      <c r="AE15" s="137">
        <f t="shared" si="1"/>
        <v>3.949447077409074E-3</v>
      </c>
    </row>
    <row r="16" spans="1:31" x14ac:dyDescent="0.25">
      <c r="H16" s="71"/>
      <c r="W16" s="132">
        <v>42801</v>
      </c>
      <c r="X16" s="10">
        <v>63.1</v>
      </c>
      <c r="Y16" s="10">
        <v>64.52</v>
      </c>
      <c r="Z16" s="10">
        <v>63.1</v>
      </c>
      <c r="AA16" s="10">
        <v>63.3</v>
      </c>
      <c r="AB16" s="94">
        <v>1649700</v>
      </c>
      <c r="AC16" s="10">
        <v>63.3</v>
      </c>
      <c r="AD16" s="2">
        <f t="shared" si="0"/>
        <v>1.4199999999999946</v>
      </c>
      <c r="AE16" s="137">
        <f t="shared" si="1"/>
        <v>3.8058991436726863E-3</v>
      </c>
    </row>
    <row r="17" spans="1:31" x14ac:dyDescent="0.25">
      <c r="W17" s="132">
        <v>42800</v>
      </c>
      <c r="X17" s="10">
        <v>63.16</v>
      </c>
      <c r="Y17" s="10">
        <v>63.25</v>
      </c>
      <c r="Z17" s="10">
        <v>62.83</v>
      </c>
      <c r="AA17" s="10">
        <v>63.06</v>
      </c>
      <c r="AB17" s="94">
        <v>1065100</v>
      </c>
      <c r="AC17" s="10">
        <v>63.06</v>
      </c>
      <c r="AD17" s="2">
        <f t="shared" si="0"/>
        <v>0.42000000000000171</v>
      </c>
      <c r="AE17" s="137">
        <f t="shared" si="1"/>
        <v>-4.7348484848483974E-3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42797</v>
      </c>
      <c r="X18" s="10">
        <v>63.55</v>
      </c>
      <c r="Y18" s="10">
        <v>63.55</v>
      </c>
      <c r="Z18" s="10">
        <v>63.13</v>
      </c>
      <c r="AA18" s="10">
        <v>63.36</v>
      </c>
      <c r="AB18" s="94">
        <v>1325800</v>
      </c>
      <c r="AC18" s="10">
        <v>63.36</v>
      </c>
      <c r="AD18" s="2">
        <f t="shared" si="0"/>
        <v>0.4199999999999946</v>
      </c>
      <c r="AE18" s="137">
        <f t="shared" si="1"/>
        <v>-6.740868474682582E-3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63.24</v>
      </c>
      <c r="Y19" s="10">
        <v>64.5</v>
      </c>
      <c r="Z19" s="10">
        <v>63.07</v>
      </c>
      <c r="AA19" s="10">
        <v>63.79</v>
      </c>
      <c r="AB19" s="94">
        <v>2152100</v>
      </c>
      <c r="AC19" s="10">
        <v>63.79</v>
      </c>
      <c r="AD19" s="2">
        <f t="shared" si="0"/>
        <v>1.4299999999999997</v>
      </c>
      <c r="AE19" s="137">
        <f t="shared" si="1"/>
        <v>6.4689176396339754E-3</v>
      </c>
    </row>
    <row r="20" spans="1:31" x14ac:dyDescent="0.25">
      <c r="W20" s="132">
        <v>42795</v>
      </c>
      <c r="X20" s="10">
        <v>62.82</v>
      </c>
      <c r="Y20" s="10">
        <v>63.59</v>
      </c>
      <c r="Z20" s="10">
        <v>62.79</v>
      </c>
      <c r="AA20" s="10">
        <v>63.38</v>
      </c>
      <c r="AB20" s="94">
        <v>1379400</v>
      </c>
      <c r="AC20" s="10">
        <v>63.38</v>
      </c>
      <c r="AD20" s="2">
        <f t="shared" si="0"/>
        <v>0.80000000000000426</v>
      </c>
      <c r="AE20" s="137">
        <f t="shared" si="1"/>
        <v>1.2460063897763662E-2</v>
      </c>
    </row>
    <row r="21" spans="1:31" x14ac:dyDescent="0.25">
      <c r="W21" s="132">
        <v>42794</v>
      </c>
      <c r="X21" s="10">
        <v>62.8</v>
      </c>
      <c r="Y21" s="10">
        <v>63.11</v>
      </c>
      <c r="Z21" s="10">
        <v>62.31</v>
      </c>
      <c r="AA21" s="10">
        <v>62.6</v>
      </c>
      <c r="AB21" s="94">
        <v>1585700</v>
      </c>
      <c r="AC21" s="10">
        <v>62.6</v>
      </c>
      <c r="AD21" s="2">
        <f t="shared" si="0"/>
        <v>0.79999999999999716</v>
      </c>
      <c r="AE21" s="137">
        <f t="shared" si="1"/>
        <v>-4.136175628380534E-3</v>
      </c>
    </row>
    <row r="22" spans="1:31" x14ac:dyDescent="0.25">
      <c r="W22" s="132">
        <v>42793</v>
      </c>
      <c r="X22" s="10">
        <v>62.76</v>
      </c>
      <c r="Y22" s="10">
        <v>63.12</v>
      </c>
      <c r="Z22" s="10">
        <v>62.46</v>
      </c>
      <c r="AA22" s="10">
        <v>62.86</v>
      </c>
      <c r="AB22" s="94">
        <v>858000</v>
      </c>
      <c r="AC22" s="10">
        <v>62.86</v>
      </c>
      <c r="AD22" s="2">
        <f t="shared" si="0"/>
        <v>0.65999999999999659</v>
      </c>
      <c r="AE22" s="137">
        <f t="shared" si="1"/>
        <v>-1.5905837442342641E-4</v>
      </c>
    </row>
    <row r="23" spans="1:31" x14ac:dyDescent="0.25">
      <c r="W23" s="132">
        <v>42790</v>
      </c>
      <c r="X23" s="10">
        <v>62.5</v>
      </c>
      <c r="Y23" s="10">
        <v>62.89</v>
      </c>
      <c r="Z23" s="10">
        <v>62.39</v>
      </c>
      <c r="AA23" s="10">
        <v>62.87</v>
      </c>
      <c r="AB23" s="94">
        <v>1360600</v>
      </c>
      <c r="AC23" s="10">
        <v>62.87</v>
      </c>
      <c r="AD23" s="2">
        <f t="shared" si="0"/>
        <v>0.5</v>
      </c>
      <c r="AE23" s="137">
        <f t="shared" si="1"/>
        <v>2.7113237639553311E-3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63.05</v>
      </c>
      <c r="Y24" s="10">
        <v>63.13</v>
      </c>
      <c r="Z24" s="10">
        <v>62.64</v>
      </c>
      <c r="AA24" s="10">
        <v>62.7</v>
      </c>
      <c r="AB24" s="94">
        <v>1122200</v>
      </c>
      <c r="AC24" s="10">
        <v>62.7</v>
      </c>
      <c r="AD24" s="2">
        <f t="shared" si="0"/>
        <v>0.49000000000000199</v>
      </c>
      <c r="AE24" s="137">
        <f t="shared" si="1"/>
        <v>-4.9198539914298012E-3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42788</v>
      </c>
      <c r="X25" s="10">
        <v>62.5</v>
      </c>
      <c r="Y25" s="10">
        <v>63.15</v>
      </c>
      <c r="Z25" s="10">
        <v>62.5</v>
      </c>
      <c r="AA25" s="10">
        <v>63.01</v>
      </c>
      <c r="AB25" s="94">
        <v>1346000</v>
      </c>
      <c r="AC25" s="10">
        <v>63.01</v>
      </c>
      <c r="AD25" s="2">
        <f t="shared" si="0"/>
        <v>0.64999999999999858</v>
      </c>
      <c r="AE25" s="137">
        <f t="shared" si="1"/>
        <v>5.9067688378033889E-3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42787</v>
      </c>
      <c r="X26" s="10">
        <v>62.5</v>
      </c>
      <c r="Y26" s="10">
        <v>63.15</v>
      </c>
      <c r="Z26" s="10">
        <v>62.46</v>
      </c>
      <c r="AA26" s="10">
        <v>62.64</v>
      </c>
      <c r="AB26" s="94">
        <v>1802000</v>
      </c>
      <c r="AC26" s="10">
        <v>62.64</v>
      </c>
      <c r="AD26" s="2">
        <f t="shared" si="0"/>
        <v>0.68999999999999773</v>
      </c>
      <c r="AE26" s="137">
        <f t="shared" si="1"/>
        <v>4.8123195380171957E-3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42783</v>
      </c>
      <c r="X27" s="10">
        <v>63.83</v>
      </c>
      <c r="Y27" s="10">
        <v>63.87</v>
      </c>
      <c r="Z27" s="10">
        <v>62</v>
      </c>
      <c r="AA27" s="10">
        <v>62.34</v>
      </c>
      <c r="AB27" s="94">
        <v>3977800</v>
      </c>
      <c r="AC27" s="10">
        <v>62.34</v>
      </c>
      <c r="AD27" s="2">
        <f t="shared" si="0"/>
        <v>1.8699999999999974</v>
      </c>
      <c r="AE27" s="137">
        <f t="shared" si="1"/>
        <v>-2.9576587795765774E-2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42782</v>
      </c>
      <c r="X28" s="10">
        <v>64.22</v>
      </c>
      <c r="Y28" s="10">
        <v>64.77</v>
      </c>
      <c r="Z28" s="10">
        <v>63.75</v>
      </c>
      <c r="AA28" s="10">
        <v>64.239999999999995</v>
      </c>
      <c r="AB28" s="94">
        <v>1756200</v>
      </c>
      <c r="AC28" s="10">
        <v>64.239999999999995</v>
      </c>
      <c r="AD28" s="2">
        <f t="shared" si="0"/>
        <v>1.019999999999996</v>
      </c>
      <c r="AE28" s="137">
        <f t="shared" si="1"/>
        <v>5.3208137715179404E-3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42781</v>
      </c>
      <c r="X29" s="10">
        <v>63.3</v>
      </c>
      <c r="Y29" s="10">
        <v>64.099999999999994</v>
      </c>
      <c r="Z29" s="10">
        <v>63.21</v>
      </c>
      <c r="AA29" s="10">
        <v>63.9</v>
      </c>
      <c r="AB29" s="94">
        <v>1365400</v>
      </c>
      <c r="AC29" s="10">
        <v>63.9</v>
      </c>
      <c r="AD29" s="2">
        <f t="shared" si="0"/>
        <v>0.88999999999999346</v>
      </c>
      <c r="AE29" s="137">
        <f t="shared" si="1"/>
        <v>5.5074744295831035E-3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42780</v>
      </c>
      <c r="X30" s="10">
        <v>63.75</v>
      </c>
      <c r="Y30" s="10">
        <v>64.13</v>
      </c>
      <c r="Z30" s="10">
        <v>63.37</v>
      </c>
      <c r="AA30" s="10">
        <v>63.55</v>
      </c>
      <c r="AB30" s="94">
        <v>2180900</v>
      </c>
      <c r="AC30" s="10">
        <v>63.55</v>
      </c>
      <c r="AD30" s="2">
        <f t="shared" si="0"/>
        <v>0.75999999999999801</v>
      </c>
      <c r="AE30" s="137">
        <f t="shared" si="1"/>
        <v>-7.8616352201266171E-4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42779</v>
      </c>
      <c r="X31" s="10">
        <v>64.2</v>
      </c>
      <c r="Y31" s="10">
        <v>64.2</v>
      </c>
      <c r="Z31" s="10">
        <v>63.35</v>
      </c>
      <c r="AA31" s="10">
        <v>63.6</v>
      </c>
      <c r="AB31" s="94">
        <v>1758800</v>
      </c>
      <c r="AC31" s="10">
        <v>63.6</v>
      </c>
      <c r="AD31" s="2">
        <f t="shared" si="0"/>
        <v>0.85000000000000142</v>
      </c>
      <c r="AE31" s="137">
        <f t="shared" si="1"/>
        <v>-5.4730258014074051E-3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42776</v>
      </c>
      <c r="X32" s="10">
        <v>63.85</v>
      </c>
      <c r="Y32" s="10">
        <v>64.28</v>
      </c>
      <c r="Z32" s="10">
        <v>63.5</v>
      </c>
      <c r="AA32" s="10">
        <v>63.95</v>
      </c>
      <c r="AB32" s="94">
        <v>2502100</v>
      </c>
      <c r="AC32" s="10">
        <v>63.95</v>
      </c>
      <c r="AD32" s="2">
        <f t="shared" si="0"/>
        <v>0.78000000000000114</v>
      </c>
      <c r="AE32" s="137">
        <f t="shared" si="1"/>
        <v>1.566170712607784E-3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42775</v>
      </c>
      <c r="X33" s="10">
        <v>63.83</v>
      </c>
      <c r="Y33" s="10">
        <v>64.58</v>
      </c>
      <c r="Z33" s="10">
        <v>63.61</v>
      </c>
      <c r="AA33" s="10">
        <v>63.85</v>
      </c>
      <c r="AB33" s="94">
        <v>4070600</v>
      </c>
      <c r="AC33" s="10">
        <v>63.85</v>
      </c>
      <c r="AD33" s="2">
        <f t="shared" si="0"/>
        <v>0.96999999999999886</v>
      </c>
      <c r="AE33" s="137">
        <f t="shared" si="1"/>
        <v>4.7206923682141522E-3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42774</v>
      </c>
      <c r="X34" s="10">
        <v>66.58</v>
      </c>
      <c r="Y34" s="10">
        <v>66.59</v>
      </c>
      <c r="Z34" s="10">
        <v>61.54</v>
      </c>
      <c r="AA34" s="10">
        <v>63.55</v>
      </c>
      <c r="AB34" s="94">
        <v>15935600</v>
      </c>
      <c r="AC34" s="10">
        <v>63.55</v>
      </c>
      <c r="AD34" s="2">
        <f t="shared" si="0"/>
        <v>5.0500000000000043</v>
      </c>
      <c r="AE34" s="137">
        <f t="shared" si="1"/>
        <v>-0.1064398200224973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42773</v>
      </c>
      <c r="X35" s="10">
        <v>70</v>
      </c>
      <c r="Y35" s="10">
        <v>71.34</v>
      </c>
      <c r="Z35" s="10">
        <v>69.58</v>
      </c>
      <c r="AA35" s="10">
        <v>71.12</v>
      </c>
      <c r="AB35" s="94">
        <v>3662900</v>
      </c>
      <c r="AC35" s="10">
        <v>71.12</v>
      </c>
      <c r="AD35" s="2">
        <f t="shared" si="0"/>
        <v>1.7600000000000051</v>
      </c>
      <c r="AE35" s="137">
        <f t="shared" si="1"/>
        <v>2.0226653277865658E-2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42772</v>
      </c>
      <c r="X36" s="10">
        <v>69.22</v>
      </c>
      <c r="Y36" s="10">
        <v>69.709999999999994</v>
      </c>
      <c r="Z36" s="10">
        <v>68.63</v>
      </c>
      <c r="AA36" s="10">
        <v>69.709999999999994</v>
      </c>
      <c r="AB36" s="94">
        <v>1620200</v>
      </c>
      <c r="AC36" s="10">
        <v>69.709999999999994</v>
      </c>
      <c r="AD36" s="2">
        <f t="shared" si="0"/>
        <v>1.0799999999999983</v>
      </c>
      <c r="AE36" s="137">
        <f t="shared" si="1"/>
        <v>2.3005032350826848E-3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42769</v>
      </c>
      <c r="X37" s="10">
        <v>69.849999999999994</v>
      </c>
      <c r="Y37" s="10">
        <v>69.849999999999994</v>
      </c>
      <c r="Z37" s="10">
        <v>69.010000000000005</v>
      </c>
      <c r="AA37" s="10">
        <v>69.55</v>
      </c>
      <c r="AB37" s="94">
        <v>1417300</v>
      </c>
      <c r="AC37" s="10">
        <v>69.55</v>
      </c>
      <c r="AD37" s="2">
        <f t="shared" si="0"/>
        <v>0.8399999999999892</v>
      </c>
      <c r="AE37" s="137">
        <f t="shared" si="1"/>
        <v>2.161383285302465E-3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42768</v>
      </c>
      <c r="X38" s="10">
        <v>68.37</v>
      </c>
      <c r="Y38" s="10">
        <v>69.67</v>
      </c>
      <c r="Z38" s="10">
        <v>67.83</v>
      </c>
      <c r="AA38" s="10">
        <v>69.400000000000006</v>
      </c>
      <c r="AB38" s="94">
        <v>1329800</v>
      </c>
      <c r="AC38" s="10">
        <v>69.400000000000006</v>
      </c>
      <c r="AD38" s="2">
        <f t="shared" si="0"/>
        <v>1.8400000000000034</v>
      </c>
      <c r="AE38" s="137">
        <f t="shared" si="1"/>
        <v>1.0189228529839944E-2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42767</v>
      </c>
      <c r="X39" s="10">
        <v>68.67</v>
      </c>
      <c r="Y39" s="10">
        <v>68.8</v>
      </c>
      <c r="Z39" s="10">
        <v>67.760000000000005</v>
      </c>
      <c r="AA39" s="10">
        <v>68.7</v>
      </c>
      <c r="AB39" s="94">
        <v>1574000</v>
      </c>
      <c r="AC39" s="10">
        <v>68.7</v>
      </c>
      <c r="AD39" s="2">
        <f t="shared" si="0"/>
        <v>1.039999999999992</v>
      </c>
      <c r="AE39" s="137">
        <f t="shared" si="1"/>
        <v>1.6037323224959987E-3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42766</v>
      </c>
      <c r="X40" s="10">
        <v>67.569999999999993</v>
      </c>
      <c r="Y40" s="10">
        <v>68.849999999999994</v>
      </c>
      <c r="Z40" s="10">
        <v>67.2</v>
      </c>
      <c r="AA40" s="10">
        <v>68.59</v>
      </c>
      <c r="AB40" s="94">
        <v>1540900</v>
      </c>
      <c r="AC40" s="10">
        <v>68.59</v>
      </c>
      <c r="AD40" s="2">
        <f t="shared" si="0"/>
        <v>1.6499999999999915</v>
      </c>
      <c r="AE40" s="137">
        <f t="shared" si="1"/>
        <v>1.150272821117837E-2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69.575000000000003</v>
      </c>
      <c r="Q41" s="2"/>
      <c r="W41" s="132">
        <v>42765</v>
      </c>
      <c r="X41" s="10">
        <v>67.989999999999995</v>
      </c>
      <c r="Y41" s="10">
        <v>68.349999999999994</v>
      </c>
      <c r="Z41" s="10">
        <v>67.36</v>
      </c>
      <c r="AA41" s="10">
        <v>67.81</v>
      </c>
      <c r="AB41" s="94">
        <v>1880600</v>
      </c>
      <c r="AC41" s="10">
        <v>67.81</v>
      </c>
      <c r="AD41" s="2">
        <f t="shared" si="0"/>
        <v>0.98999999999999488</v>
      </c>
      <c r="AE41" s="137">
        <f t="shared" si="1"/>
        <v>-2.3539796969250792E-3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68.94250000000001</v>
      </c>
      <c r="Q42" s="2"/>
      <c r="T42" s="90" t="s">
        <v>113</v>
      </c>
      <c r="W42" s="132">
        <v>42762</v>
      </c>
      <c r="X42" s="10">
        <v>68.040000000000006</v>
      </c>
      <c r="Y42" s="10">
        <v>68.08</v>
      </c>
      <c r="Z42" s="10">
        <v>67.55</v>
      </c>
      <c r="AA42" s="10">
        <v>67.97</v>
      </c>
      <c r="AB42" s="94">
        <v>1535700</v>
      </c>
      <c r="AC42" s="10">
        <v>67.97</v>
      </c>
      <c r="AD42" s="2">
        <f t="shared" si="0"/>
        <v>0.53000000000000114</v>
      </c>
      <c r="AE42" s="137">
        <f t="shared" si="1"/>
        <v>2.803186780761191E-3</v>
      </c>
    </row>
    <row r="43" spans="1:31" ht="15.75" thickTop="1" x14ac:dyDescent="0.25">
      <c r="O43" s="82">
        <v>1.08</v>
      </c>
      <c r="P43" s="82">
        <f t="shared" si="5"/>
        <v>68.31</v>
      </c>
      <c r="Q43" s="2"/>
      <c r="T43" s="127" t="s">
        <v>98</v>
      </c>
      <c r="U43" s="128">
        <v>63.09</v>
      </c>
      <c r="W43" s="132">
        <v>42761</v>
      </c>
      <c r="X43" s="10">
        <v>68.540000000000006</v>
      </c>
      <c r="Y43" s="10">
        <v>68.7</v>
      </c>
      <c r="Z43" s="10">
        <v>67.73</v>
      </c>
      <c r="AA43" s="10">
        <v>67.78</v>
      </c>
      <c r="AB43" s="94">
        <v>1414600</v>
      </c>
      <c r="AC43" s="10">
        <v>67.78</v>
      </c>
      <c r="AD43" s="2">
        <f t="shared" si="0"/>
        <v>0.96999999999999886</v>
      </c>
      <c r="AE43" s="137">
        <f t="shared" si="1"/>
        <v>-1.3822202822639351E-2</v>
      </c>
    </row>
    <row r="44" spans="1:31" x14ac:dyDescent="0.25">
      <c r="O44" s="82">
        <v>1.07</v>
      </c>
      <c r="P44" s="82">
        <f t="shared" si="5"/>
        <v>67.677500000000009</v>
      </c>
      <c r="Q44" s="2"/>
      <c r="T44" s="92" t="s">
        <v>99</v>
      </c>
      <c r="U44" s="129">
        <v>63.06</v>
      </c>
      <c r="W44" s="132">
        <v>42760</v>
      </c>
      <c r="X44" s="10">
        <v>68.349999999999994</v>
      </c>
      <c r="Y44" s="10">
        <v>68.819999999999993</v>
      </c>
      <c r="Z44" s="10">
        <v>67.790000000000006</v>
      </c>
      <c r="AA44" s="10">
        <v>68.73</v>
      </c>
      <c r="AB44" s="94">
        <v>1751300</v>
      </c>
      <c r="AC44" s="10">
        <v>68.73</v>
      </c>
      <c r="AD44" s="2">
        <f t="shared" si="0"/>
        <v>1.0299999999999869</v>
      </c>
      <c r="AE44" s="137">
        <f t="shared" si="1"/>
        <v>1.4614703277236574E-2</v>
      </c>
    </row>
    <row r="45" spans="1:31" x14ac:dyDescent="0.25">
      <c r="O45" s="82">
        <v>1.06</v>
      </c>
      <c r="P45" s="82">
        <f t="shared" si="5"/>
        <v>67.045000000000002</v>
      </c>
      <c r="Q45" s="2"/>
      <c r="T45" s="92" t="s">
        <v>100</v>
      </c>
      <c r="U45" s="129" t="s">
        <v>651</v>
      </c>
      <c r="W45" s="132">
        <v>42759</v>
      </c>
      <c r="X45" s="10">
        <v>67.97</v>
      </c>
      <c r="Y45" s="10">
        <v>68.28</v>
      </c>
      <c r="Z45" s="10">
        <v>67.47</v>
      </c>
      <c r="AA45" s="10">
        <v>67.739999999999995</v>
      </c>
      <c r="AB45" s="94">
        <v>1564000</v>
      </c>
      <c r="AC45" s="10">
        <v>67.739999999999995</v>
      </c>
      <c r="AD45" s="2">
        <f t="shared" si="0"/>
        <v>0.81000000000000227</v>
      </c>
      <c r="AE45" s="137">
        <f t="shared" si="1"/>
        <v>-3.3838458143299333E-3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66.412500000000009</v>
      </c>
      <c r="Q46" s="2"/>
      <c r="T46" s="92" t="s">
        <v>101</v>
      </c>
      <c r="U46" s="129" t="s">
        <v>652</v>
      </c>
      <c r="W46" s="132">
        <v>42758</v>
      </c>
      <c r="X46" s="10">
        <v>69.05</v>
      </c>
      <c r="Y46" s="10">
        <v>69.349999999999994</v>
      </c>
      <c r="Z46" s="10">
        <v>67.84</v>
      </c>
      <c r="AA46" s="10">
        <v>67.97</v>
      </c>
      <c r="AB46" s="94">
        <v>1455800</v>
      </c>
      <c r="AC46" s="10">
        <v>67.97</v>
      </c>
      <c r="AD46" s="2">
        <f t="shared" si="0"/>
        <v>1.5099999999999909</v>
      </c>
      <c r="AE46" s="137">
        <f t="shared" si="1"/>
        <v>-1.7064352856109966E-2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65.78</v>
      </c>
      <c r="Q47" s="2"/>
      <c r="T47" s="92" t="s">
        <v>102</v>
      </c>
      <c r="U47" s="129">
        <v>73.349999999999994</v>
      </c>
      <c r="W47" s="132">
        <v>42755</v>
      </c>
      <c r="X47" s="10">
        <v>69.36</v>
      </c>
      <c r="Y47" s="10">
        <v>69.599999999999994</v>
      </c>
      <c r="Z47" s="10">
        <v>68.849999999999994</v>
      </c>
      <c r="AA47" s="10">
        <v>69.150000000000006</v>
      </c>
      <c r="AB47" s="94">
        <v>1434900</v>
      </c>
      <c r="AC47" s="10">
        <v>69.150000000000006</v>
      </c>
      <c r="AD47" s="2">
        <f t="shared" si="0"/>
        <v>0.75</v>
      </c>
      <c r="AE47" s="137">
        <f t="shared" si="1"/>
        <v>2.4644824586836922E-3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65.147500000000008</v>
      </c>
      <c r="Q48" s="2"/>
      <c r="T48" s="92" t="s">
        <v>103</v>
      </c>
      <c r="U48" s="129">
        <v>0.43145600000000001</v>
      </c>
      <c r="W48" s="132">
        <v>42754</v>
      </c>
      <c r="X48" s="10">
        <v>69.36</v>
      </c>
      <c r="Y48" s="10">
        <v>69.739999999999995</v>
      </c>
      <c r="Z48" s="10">
        <v>68.959999999999994</v>
      </c>
      <c r="AA48" s="10">
        <v>68.98</v>
      </c>
      <c r="AB48" s="94">
        <v>1409700</v>
      </c>
      <c r="AC48" s="10">
        <v>68.98</v>
      </c>
      <c r="AD48" s="2">
        <f t="shared" si="0"/>
        <v>0.78000000000000114</v>
      </c>
      <c r="AE48" s="137">
        <f t="shared" si="1"/>
        <v>-8.9080459770113363E-3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64.515000000000001</v>
      </c>
      <c r="Q49" s="2"/>
      <c r="T49" s="92" t="s">
        <v>122</v>
      </c>
      <c r="U49" s="129" t="s">
        <v>422</v>
      </c>
      <c r="W49" s="132">
        <v>42753</v>
      </c>
      <c r="X49" s="10">
        <v>69.739999999999995</v>
      </c>
      <c r="Y49" s="10">
        <v>69.81</v>
      </c>
      <c r="Z49" s="10">
        <v>68.94</v>
      </c>
      <c r="AA49" s="10">
        <v>69.599999999999994</v>
      </c>
      <c r="AB49" s="94">
        <v>1071500</v>
      </c>
      <c r="AC49" s="10">
        <v>69.599999999999994</v>
      </c>
      <c r="AD49" s="2">
        <f t="shared" si="0"/>
        <v>0.87000000000000455</v>
      </c>
      <c r="AE49" s="137">
        <f t="shared" si="1"/>
        <v>-2.7224530735063812E-3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63.8825</v>
      </c>
      <c r="Q50" s="2"/>
      <c r="T50" s="92"/>
      <c r="U50" s="129"/>
      <c r="W50" s="132">
        <v>42752</v>
      </c>
      <c r="X50" s="10">
        <v>69.81</v>
      </c>
      <c r="Y50" s="10">
        <v>70</v>
      </c>
      <c r="Z50" s="10">
        <v>69.180000000000007</v>
      </c>
      <c r="AA50" s="10">
        <v>69.790000000000006</v>
      </c>
      <c r="AB50" s="94">
        <v>1011100</v>
      </c>
      <c r="AC50" s="10">
        <v>69.790000000000006</v>
      </c>
      <c r="AD50" s="2">
        <f t="shared" si="0"/>
        <v>0.81999999999999318</v>
      </c>
      <c r="AE50" s="137">
        <f t="shared" si="1"/>
        <v>-3.2847757783488474E-3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63.25</v>
      </c>
      <c r="Q51" s="2"/>
      <c r="T51" s="92" t="s">
        <v>105</v>
      </c>
      <c r="U51" s="129" t="s">
        <v>653</v>
      </c>
      <c r="W51" s="132">
        <v>42748</v>
      </c>
      <c r="X51" s="10">
        <v>70.23</v>
      </c>
      <c r="Y51" s="10">
        <v>70.42</v>
      </c>
      <c r="Z51" s="10">
        <v>69.86</v>
      </c>
      <c r="AA51" s="10">
        <v>70.02</v>
      </c>
      <c r="AB51" s="94">
        <v>1475000</v>
      </c>
      <c r="AC51" s="10">
        <v>70.02</v>
      </c>
      <c r="AD51" s="2">
        <f t="shared" si="0"/>
        <v>0.56000000000000227</v>
      </c>
      <c r="AE51" s="137">
        <f t="shared" si="1"/>
        <v>1.2870012870012104E-3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62.6175</v>
      </c>
      <c r="Q52" s="2"/>
      <c r="T52" s="92" t="s">
        <v>106</v>
      </c>
      <c r="U52" s="129" t="s">
        <v>454</v>
      </c>
      <c r="W52" s="132">
        <v>42747</v>
      </c>
      <c r="X52" s="10">
        <v>70.010000000000005</v>
      </c>
      <c r="Y52" s="10">
        <v>70.3</v>
      </c>
      <c r="Z52" s="10">
        <v>69.150000000000006</v>
      </c>
      <c r="AA52" s="10">
        <v>69.930000000000007</v>
      </c>
      <c r="AB52" s="94">
        <v>1259700</v>
      </c>
      <c r="AC52" s="10">
        <v>69.930000000000007</v>
      </c>
      <c r="AD52" s="2">
        <f t="shared" si="0"/>
        <v>1.1499999999999915</v>
      </c>
      <c r="AE52" s="137">
        <f t="shared" si="1"/>
        <v>-2.7096406160866948E-3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61.984999999999999</v>
      </c>
      <c r="Q53" s="2"/>
      <c r="T53" s="92" t="s">
        <v>107</v>
      </c>
      <c r="U53" s="130">
        <v>2299231</v>
      </c>
      <c r="W53" s="132">
        <v>42746</v>
      </c>
      <c r="X53" s="10">
        <v>70.59</v>
      </c>
      <c r="Y53" s="10">
        <v>71.64</v>
      </c>
      <c r="Z53" s="10">
        <v>70.09</v>
      </c>
      <c r="AA53" s="10">
        <v>70.12</v>
      </c>
      <c r="AB53" s="94">
        <v>2247200</v>
      </c>
      <c r="AC53" s="10">
        <v>70.12</v>
      </c>
      <c r="AD53" s="2">
        <f t="shared" si="0"/>
        <v>1.5499999999999972</v>
      </c>
      <c r="AE53" s="137">
        <f t="shared" si="1"/>
        <v>-2.2766078542970636E-3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61.352499999999999</v>
      </c>
      <c r="T54" s="92" t="s">
        <v>110</v>
      </c>
      <c r="U54" s="130">
        <v>1823580</v>
      </c>
      <c r="W54" s="132">
        <v>42745</v>
      </c>
      <c r="X54" s="10">
        <v>70</v>
      </c>
      <c r="Y54" s="10">
        <v>70.48</v>
      </c>
      <c r="Z54" s="10">
        <v>69.819999999999993</v>
      </c>
      <c r="AA54" s="10">
        <v>70.28</v>
      </c>
      <c r="AB54" s="94">
        <v>1458300</v>
      </c>
      <c r="AC54" s="10">
        <v>70.28</v>
      </c>
      <c r="AD54" s="2">
        <f t="shared" si="0"/>
        <v>0.6600000000000108</v>
      </c>
      <c r="AE54" s="137">
        <f t="shared" si="1"/>
        <v>4.0000000000000036E-3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60.72</v>
      </c>
      <c r="T55" s="92" t="s">
        <v>108</v>
      </c>
      <c r="U55" s="129" t="s">
        <v>654</v>
      </c>
      <c r="W55" s="132">
        <v>42744</v>
      </c>
      <c r="X55" s="10">
        <v>69.739999999999995</v>
      </c>
      <c r="Y55" s="10">
        <v>70.290000000000006</v>
      </c>
      <c r="Z55" s="10">
        <v>69.7</v>
      </c>
      <c r="AA55" s="10">
        <v>70</v>
      </c>
      <c r="AB55" s="94">
        <v>1550300</v>
      </c>
      <c r="AC55" s="10">
        <v>70</v>
      </c>
      <c r="AD55" s="2">
        <f t="shared" si="0"/>
        <v>0.59000000000000341</v>
      </c>
      <c r="AE55" s="137">
        <f t="shared" si="1"/>
        <v>3.0090270812437314E-3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60.087499999999999</v>
      </c>
      <c r="T56" s="92" t="s">
        <v>111</v>
      </c>
      <c r="U56" s="129">
        <v>35.340000000000003</v>
      </c>
      <c r="W56" s="132">
        <v>42741</v>
      </c>
      <c r="X56" s="10">
        <v>69.38</v>
      </c>
      <c r="Y56" s="10">
        <v>70.510000000000005</v>
      </c>
      <c r="Z56" s="10">
        <v>68.92</v>
      </c>
      <c r="AA56" s="10">
        <v>69.790000000000006</v>
      </c>
      <c r="AB56" s="94">
        <v>1967300</v>
      </c>
      <c r="AC56" s="10">
        <v>69.790000000000006</v>
      </c>
      <c r="AD56" s="2">
        <f t="shared" si="0"/>
        <v>1.5900000000000034</v>
      </c>
      <c r="AE56" s="137">
        <f t="shared" si="1"/>
        <v>3.4507548526241383E-3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59.454999999999998</v>
      </c>
      <c r="T57" s="92" t="s">
        <v>112</v>
      </c>
      <c r="U57" s="129">
        <v>1.79</v>
      </c>
      <c r="W57" s="132">
        <v>42740</v>
      </c>
      <c r="X57" s="10">
        <v>68.12</v>
      </c>
      <c r="Y57" s="10">
        <v>69.75</v>
      </c>
      <c r="Z57" s="10">
        <v>68.12</v>
      </c>
      <c r="AA57" s="10">
        <v>69.55</v>
      </c>
      <c r="AB57" s="94">
        <v>1779800</v>
      </c>
      <c r="AC57" s="10">
        <v>69.55</v>
      </c>
      <c r="AD57" s="2">
        <f t="shared" si="0"/>
        <v>1.6299999999999955</v>
      </c>
      <c r="AE57" s="137">
        <f t="shared" si="1"/>
        <v>1.7854529489243376E-2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58.822500000000005</v>
      </c>
      <c r="T58" s="92" t="s">
        <v>109</v>
      </c>
      <c r="U58" s="129" t="s">
        <v>123</v>
      </c>
      <c r="W58" s="132">
        <v>42739</v>
      </c>
      <c r="X58" s="10">
        <v>67.510000000000005</v>
      </c>
      <c r="Y58" s="10">
        <v>68.47</v>
      </c>
      <c r="Z58" s="10">
        <v>67.19</v>
      </c>
      <c r="AA58" s="10">
        <v>68.33</v>
      </c>
      <c r="AB58" s="94">
        <v>1171000</v>
      </c>
      <c r="AC58" s="10">
        <v>68.33</v>
      </c>
      <c r="AD58" s="2">
        <f t="shared" si="0"/>
        <v>1.2800000000000011</v>
      </c>
      <c r="AE58" s="137">
        <f t="shared" si="1"/>
        <v>1.1247595086576911E-2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58.190000000000005</v>
      </c>
      <c r="W59" s="132">
        <v>42738</v>
      </c>
      <c r="X59" s="10">
        <v>67.27</v>
      </c>
      <c r="Y59" s="10">
        <v>68.37</v>
      </c>
      <c r="Z59" s="10">
        <v>67.11</v>
      </c>
      <c r="AA59" s="10">
        <v>67.569999999999993</v>
      </c>
      <c r="AB59" s="94">
        <v>1077400</v>
      </c>
      <c r="AC59" s="10">
        <v>67.569999999999993</v>
      </c>
      <c r="AD59" s="2">
        <f t="shared" si="0"/>
        <v>1.2600000000000051</v>
      </c>
      <c r="AE59" s="137">
        <f t="shared" si="1"/>
        <v>1.334733053389292E-2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57.557500000000005</v>
      </c>
      <c r="W60" s="132">
        <v>42734</v>
      </c>
      <c r="X60" s="10">
        <v>67.25</v>
      </c>
      <c r="Y60" s="10">
        <v>67.55</v>
      </c>
      <c r="Z60" s="10">
        <v>66.349999999999994</v>
      </c>
      <c r="AA60" s="10">
        <v>66.680000000000007</v>
      </c>
      <c r="AB60" s="94">
        <v>966400</v>
      </c>
      <c r="AC60" s="10">
        <v>66.680000000000007</v>
      </c>
      <c r="AD60" s="2">
        <f t="shared" si="0"/>
        <v>1.2000000000000028</v>
      </c>
      <c r="AE60" s="137">
        <f t="shared" si="1"/>
        <v>-5.3699284009546266E-3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56.925000000000004</v>
      </c>
      <c r="W61" s="132">
        <v>42733</v>
      </c>
      <c r="X61" s="10">
        <v>67.14</v>
      </c>
      <c r="Y61" s="10">
        <v>67.83</v>
      </c>
      <c r="Z61" s="10">
        <v>66.88</v>
      </c>
      <c r="AA61" s="10">
        <v>67.040000000000006</v>
      </c>
      <c r="AB61" s="94">
        <v>589400</v>
      </c>
      <c r="AC61" s="10">
        <v>67.040000000000006</v>
      </c>
      <c r="AD61" s="2">
        <f t="shared" si="0"/>
        <v>0.95000000000000284</v>
      </c>
      <c r="AE61" s="137">
        <f t="shared" si="1"/>
        <v>-3.4190575293591152E-3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42732</v>
      </c>
      <c r="X62" s="10">
        <v>68.13</v>
      </c>
      <c r="Y62" s="10">
        <v>68.3</v>
      </c>
      <c r="Z62" s="10">
        <v>67.12</v>
      </c>
      <c r="AA62" s="10">
        <v>67.27</v>
      </c>
      <c r="AB62" s="94">
        <v>703200</v>
      </c>
      <c r="AC62" s="10">
        <v>67.27</v>
      </c>
      <c r="AD62" s="2">
        <f t="shared" si="0"/>
        <v>1.1799999999999926</v>
      </c>
      <c r="AE62" s="137">
        <f t="shared" si="1"/>
        <v>-1.2042884417682642E-2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42731</v>
      </c>
      <c r="X63" s="10">
        <v>67.63</v>
      </c>
      <c r="Y63" s="10">
        <v>68.39</v>
      </c>
      <c r="Z63" s="10">
        <v>67.27</v>
      </c>
      <c r="AA63" s="10">
        <v>68.09</v>
      </c>
      <c r="AB63" s="94">
        <v>607100</v>
      </c>
      <c r="AC63" s="10">
        <v>68.09</v>
      </c>
      <c r="AD63" s="2">
        <f t="shared" si="0"/>
        <v>1.1200000000000045</v>
      </c>
      <c r="AE63" s="137">
        <f t="shared" si="1"/>
        <v>6.8017152151413907E-3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42727</v>
      </c>
      <c r="X64" s="10">
        <v>67.31</v>
      </c>
      <c r="Y64" s="10">
        <v>67.75</v>
      </c>
      <c r="Z64" s="10">
        <v>67.11</v>
      </c>
      <c r="AA64" s="10">
        <v>67.63</v>
      </c>
      <c r="AB64" s="94">
        <v>571500</v>
      </c>
      <c r="AC64" s="10">
        <v>67.63</v>
      </c>
      <c r="AD64" s="2">
        <f t="shared" si="0"/>
        <v>0.64000000000000057</v>
      </c>
      <c r="AE64" s="137">
        <f t="shared" si="1"/>
        <v>3.8592845480183158E-3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42726</v>
      </c>
      <c r="X65" s="10">
        <v>68.16</v>
      </c>
      <c r="Y65" s="10">
        <v>68.680000000000007</v>
      </c>
      <c r="Z65" s="10">
        <v>67.239999999999995</v>
      </c>
      <c r="AA65" s="10">
        <v>67.37</v>
      </c>
      <c r="AB65" s="94">
        <v>965900</v>
      </c>
      <c r="AC65" s="10">
        <v>67.37</v>
      </c>
      <c r="AD65" s="2">
        <f t="shared" si="0"/>
        <v>1.4400000000000119</v>
      </c>
      <c r="AE65" s="137">
        <f t="shared" si="1"/>
        <v>-7.3670251952261401E-3</v>
      </c>
    </row>
    <row r="66" spans="1:31" x14ac:dyDescent="0.25">
      <c r="W66" s="132">
        <v>42725</v>
      </c>
      <c r="X66" s="10">
        <v>68.849999999999994</v>
      </c>
      <c r="Y66" s="10">
        <v>69.260000000000005</v>
      </c>
      <c r="Z66" s="10">
        <v>67.790000000000006</v>
      </c>
      <c r="AA66" s="10">
        <v>67.87</v>
      </c>
      <c r="AB66" s="94">
        <v>1002900</v>
      </c>
      <c r="AC66" s="10">
        <v>67.87</v>
      </c>
      <c r="AD66" s="2">
        <f t="shared" si="0"/>
        <v>1.4699999999999989</v>
      </c>
      <c r="AE66" s="137">
        <f t="shared" si="1"/>
        <v>-1.2081513828238744E-2</v>
      </c>
    </row>
    <row r="67" spans="1:31" x14ac:dyDescent="0.25">
      <c r="W67" s="132">
        <v>42724</v>
      </c>
      <c r="X67" s="10">
        <v>67.819999999999993</v>
      </c>
      <c r="Y67" s="10">
        <v>68.84</v>
      </c>
      <c r="Z67" s="10">
        <v>67.8</v>
      </c>
      <c r="AA67" s="10">
        <v>68.7</v>
      </c>
      <c r="AB67" s="94">
        <v>1274600</v>
      </c>
      <c r="AC67" s="10">
        <v>68.7</v>
      </c>
      <c r="AD67" s="2">
        <f>Y67-Z67</f>
        <v>1.0400000000000063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5" priority="11">
      <formula>F34&gt;0</formula>
    </cfRule>
    <cfRule type="expression" dxfId="974" priority="12">
      <formula>F34&lt;0</formula>
    </cfRule>
  </conditionalFormatting>
  <conditionalFormatting sqref="Q7">
    <cfRule type="expression" dxfId="973" priority="9">
      <formula>Q7&gt;0</formula>
    </cfRule>
    <cfRule type="expression" dxfId="972" priority="10">
      <formula>Q7&lt;0</formula>
    </cfRule>
  </conditionalFormatting>
  <conditionalFormatting sqref="Q8">
    <cfRule type="expression" dxfId="971" priority="7">
      <formula>Q8&gt;0</formula>
    </cfRule>
    <cfRule type="expression" dxfId="970" priority="8">
      <formula>Q8&lt;0</formula>
    </cfRule>
  </conditionalFormatting>
  <conditionalFormatting sqref="F25:F33">
    <cfRule type="expression" dxfId="969" priority="5">
      <formula>F25&gt;0</formula>
    </cfRule>
    <cfRule type="expression" dxfId="968" priority="6">
      <formula>F25&lt;0</formula>
    </cfRule>
  </conditionalFormatting>
  <conditionalFormatting sqref="H25:H33">
    <cfRule type="expression" dxfId="967" priority="3">
      <formula>H25&gt;0</formula>
    </cfRule>
    <cfRule type="expression" dxfId="966" priority="4">
      <formula>H25&lt;0</formula>
    </cfRule>
  </conditionalFormatting>
  <conditionalFormatting sqref="M46">
    <cfRule type="expression" dxfId="965" priority="1">
      <formula>M46&gt;0</formula>
    </cfRule>
    <cfRule type="expression" dxfId="9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504</v>
      </c>
      <c r="W2" s="132">
        <v>42821</v>
      </c>
      <c r="X2" s="10">
        <v>78.13</v>
      </c>
      <c r="Y2" s="10">
        <v>78.95</v>
      </c>
      <c r="Z2" s="10">
        <v>78.02</v>
      </c>
      <c r="AA2" s="10">
        <v>78.510000000000005</v>
      </c>
      <c r="AB2" s="94">
        <v>4980300</v>
      </c>
      <c r="AC2" s="10">
        <v>78.510000000000005</v>
      </c>
      <c r="AD2" s="2"/>
      <c r="AE2" s="137">
        <f>AC2/AC3-1</f>
        <v>2.5480952987644301E-4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42818</v>
      </c>
      <c r="X3" s="10">
        <v>78.25</v>
      </c>
      <c r="Y3" s="10">
        <v>78.66</v>
      </c>
      <c r="Z3" s="10">
        <v>78.010000000000005</v>
      </c>
      <c r="AA3" s="10">
        <v>78.489999999999995</v>
      </c>
      <c r="AB3" s="94">
        <v>3848700</v>
      </c>
      <c r="AC3" s="10">
        <v>78.489999999999995</v>
      </c>
      <c r="AD3" s="2"/>
      <c r="AE3" s="137">
        <f t="shared" ref="AE3:AE66" si="1">AC3/AC4-1</f>
        <v>2.4265644955299148E-3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559</v>
      </c>
      <c r="M4" s="4"/>
      <c r="O4" s="11" t="s">
        <v>66</v>
      </c>
      <c r="Q4" s="55">
        <v>78.61</v>
      </c>
      <c r="R4" s="499">
        <v>1.2999999999999999E-3</v>
      </c>
      <c r="T4" s="162"/>
      <c r="U4" s="1"/>
      <c r="W4" s="132">
        <v>42817</v>
      </c>
      <c r="X4" s="10">
        <v>78.459999999999994</v>
      </c>
      <c r="Y4" s="10">
        <v>78.73</v>
      </c>
      <c r="Z4" s="10">
        <v>77.97</v>
      </c>
      <c r="AA4" s="10">
        <v>78.3</v>
      </c>
      <c r="AB4" s="94">
        <v>5096700</v>
      </c>
      <c r="AC4" s="10">
        <v>78.3</v>
      </c>
      <c r="AD4" s="2"/>
      <c r="AE4" s="137">
        <f t="shared" si="1"/>
        <v>-2.0392556716798405E-3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4716.6000000000004</v>
      </c>
      <c r="W5" s="132">
        <v>42816</v>
      </c>
      <c r="X5" s="10">
        <v>78.75</v>
      </c>
      <c r="Y5" s="10">
        <v>78.87</v>
      </c>
      <c r="Z5" s="10">
        <v>77.92</v>
      </c>
      <c r="AA5" s="10">
        <v>78.459999999999994</v>
      </c>
      <c r="AB5" s="94">
        <v>5612800</v>
      </c>
      <c r="AC5" s="10">
        <v>78.459999999999994</v>
      </c>
      <c r="AD5" s="2"/>
      <c r="AE5" s="137">
        <f t="shared" si="1"/>
        <v>-1.9081541788577017E-3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42815</v>
      </c>
      <c r="X6" s="10">
        <v>78.89</v>
      </c>
      <c r="Y6" s="10">
        <v>79.010000000000005</v>
      </c>
      <c r="Z6" s="10">
        <v>78.28</v>
      </c>
      <c r="AA6" s="10">
        <v>78.61</v>
      </c>
      <c r="AB6" s="94">
        <v>6181100</v>
      </c>
      <c r="AC6" s="10">
        <v>78.61</v>
      </c>
      <c r="AD6" s="2"/>
      <c r="AE6" s="137">
        <f t="shared" si="1"/>
        <v>-2.6642984014209059E-3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-34.880000000002838</v>
      </c>
      <c r="R7">
        <v>60</v>
      </c>
      <c r="W7" s="132">
        <v>42814</v>
      </c>
      <c r="X7" s="10">
        <v>78.87</v>
      </c>
      <c r="Y7" s="10">
        <v>79.11</v>
      </c>
      <c r="Z7" s="10">
        <v>78.55</v>
      </c>
      <c r="AA7" s="10">
        <v>78.819999999999993</v>
      </c>
      <c r="AB7" s="94">
        <v>4983900</v>
      </c>
      <c r="AC7" s="10">
        <v>78.819999999999993</v>
      </c>
      <c r="AD7" s="2"/>
      <c r="AE7" s="137">
        <f t="shared" si="1"/>
        <v>-7.6064908722117686E-4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-34.880000000002838</v>
      </c>
      <c r="W8" s="132">
        <v>42811</v>
      </c>
      <c r="X8" s="10">
        <v>79.63</v>
      </c>
      <c r="Y8" s="10">
        <v>79.650000000000006</v>
      </c>
      <c r="Z8" s="10">
        <v>78.58</v>
      </c>
      <c r="AA8" s="10">
        <v>78.88</v>
      </c>
      <c r="AB8" s="94">
        <v>19574500</v>
      </c>
      <c r="AC8" s="10">
        <v>78.88</v>
      </c>
      <c r="AD8" s="2"/>
      <c r="AE8" s="137">
        <f t="shared" si="1"/>
        <v>-8.5470085470086277E-3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-7.3408706339925271E-3</v>
      </c>
      <c r="W9" s="132">
        <v>42810</v>
      </c>
      <c r="X9" s="10">
        <v>79.650000000000006</v>
      </c>
      <c r="Y9" s="10">
        <v>79.98</v>
      </c>
      <c r="Z9" s="10">
        <v>79.23</v>
      </c>
      <c r="AA9" s="10">
        <v>79.56</v>
      </c>
      <c r="AB9" s="94">
        <v>6225600</v>
      </c>
      <c r="AC9" s="10">
        <v>79.56</v>
      </c>
      <c r="AD9" s="2"/>
      <c r="AE9" s="137">
        <f t="shared" si="1"/>
        <v>-2.1321961620469621E-3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42809</v>
      </c>
      <c r="X10" s="10">
        <v>79.77</v>
      </c>
      <c r="Y10" s="10">
        <v>80.22</v>
      </c>
      <c r="Z10" s="10">
        <v>78.680000000000007</v>
      </c>
      <c r="AA10" s="10">
        <v>79.73</v>
      </c>
      <c r="AB10" s="94">
        <v>7880800</v>
      </c>
      <c r="AC10" s="10">
        <v>79.73</v>
      </c>
      <c r="AD10" s="2"/>
      <c r="AE10" s="137">
        <f t="shared" si="1"/>
        <v>-2.0027537864563127E-3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42808</v>
      </c>
      <c r="X11" s="10">
        <v>80.44</v>
      </c>
      <c r="Y11" s="10">
        <v>80.59</v>
      </c>
      <c r="Z11" s="10">
        <v>79.42</v>
      </c>
      <c r="AA11" s="10">
        <v>79.89</v>
      </c>
      <c r="AB11" s="94">
        <v>5511300</v>
      </c>
      <c r="AC11" s="10">
        <v>79.89</v>
      </c>
      <c r="AD11" s="2"/>
      <c r="AE11" s="137">
        <f t="shared" si="1"/>
        <v>-6.8373943311784702E-3</v>
      </c>
    </row>
    <row r="12" spans="1:31" x14ac:dyDescent="0.25">
      <c r="H12" s="71"/>
      <c r="W12" s="132">
        <v>42807</v>
      </c>
      <c r="X12" s="10">
        <v>80.400000000000006</v>
      </c>
      <c r="Y12" s="10">
        <v>80.59</v>
      </c>
      <c r="Z12" s="10">
        <v>79.97</v>
      </c>
      <c r="AA12" s="10">
        <v>80.44</v>
      </c>
      <c r="AB12" s="94">
        <v>6113300</v>
      </c>
      <c r="AC12" s="10">
        <v>80.44</v>
      </c>
      <c r="AD12" s="2"/>
      <c r="AE12" s="137">
        <f t="shared" si="1"/>
        <v>4.9751243781082088E-4</v>
      </c>
    </row>
    <row r="13" spans="1:31" x14ac:dyDescent="0.25">
      <c r="H13" s="71"/>
      <c r="W13" s="132">
        <v>42804</v>
      </c>
      <c r="X13" s="10">
        <v>81</v>
      </c>
      <c r="Y13" s="10">
        <v>81.069999999999993</v>
      </c>
      <c r="Z13" s="10">
        <v>80.23</v>
      </c>
      <c r="AA13" s="10">
        <v>80.400000000000006</v>
      </c>
      <c r="AB13" s="94">
        <v>5456600</v>
      </c>
      <c r="AC13" s="10">
        <v>80.400000000000006</v>
      </c>
      <c r="AD13" s="2"/>
      <c r="AE13" s="137">
        <f t="shared" si="1"/>
        <v>-3.7174721189591198E-3</v>
      </c>
    </row>
    <row r="14" spans="1:31" x14ac:dyDescent="0.25">
      <c r="H14" s="71"/>
      <c r="W14" s="132">
        <v>42803</v>
      </c>
      <c r="X14" s="10">
        <v>81.06</v>
      </c>
      <c r="Y14" s="10">
        <v>81.41</v>
      </c>
      <c r="Z14" s="10">
        <v>80.430000000000007</v>
      </c>
      <c r="AA14" s="10">
        <v>80.7</v>
      </c>
      <c r="AB14" s="94">
        <v>5374200</v>
      </c>
      <c r="AC14" s="10">
        <v>80.7</v>
      </c>
      <c r="AD14" s="2"/>
      <c r="AE14" s="137">
        <f t="shared" si="1"/>
        <v>-4.1954590325765651E-3</v>
      </c>
    </row>
    <row r="15" spans="1:31" x14ac:dyDescent="0.25">
      <c r="H15" s="71"/>
      <c r="W15" s="132">
        <v>42802</v>
      </c>
      <c r="X15" s="10">
        <v>80.739999999999995</v>
      </c>
      <c r="Y15" s="10">
        <v>81.52</v>
      </c>
      <c r="Z15" s="10">
        <v>80.53</v>
      </c>
      <c r="AA15" s="10">
        <v>81.040000000000006</v>
      </c>
      <c r="AB15" s="94">
        <v>5656800</v>
      </c>
      <c r="AC15" s="10">
        <v>81.040000000000006</v>
      </c>
      <c r="AD15" s="2"/>
      <c r="AE15" s="137">
        <f t="shared" si="1"/>
        <v>2.8461824031680294E-3</v>
      </c>
    </row>
    <row r="16" spans="1:31" x14ac:dyDescent="0.25">
      <c r="H16" s="71"/>
      <c r="W16" s="132">
        <v>42801</v>
      </c>
      <c r="X16" s="10">
        <v>80.489999999999995</v>
      </c>
      <c r="Y16" s="10">
        <v>81</v>
      </c>
      <c r="Z16" s="10">
        <v>80.38</v>
      </c>
      <c r="AA16" s="10">
        <v>80.81</v>
      </c>
      <c r="AB16" s="94">
        <v>6270100</v>
      </c>
      <c r="AC16" s="10">
        <v>80.81</v>
      </c>
      <c r="AD16" s="2"/>
      <c r="AE16" s="137">
        <f t="shared" si="1"/>
        <v>-4.9474335188615104E-4</v>
      </c>
    </row>
    <row r="17" spans="1:31" x14ac:dyDescent="0.25">
      <c r="W17" s="132">
        <v>42800</v>
      </c>
      <c r="X17" s="10">
        <v>80.849999999999994</v>
      </c>
      <c r="Y17" s="10">
        <v>81.290000000000006</v>
      </c>
      <c r="Z17" s="10">
        <v>80.61</v>
      </c>
      <c r="AA17" s="10">
        <v>80.849999999999994</v>
      </c>
      <c r="AB17" s="94">
        <v>4453500</v>
      </c>
      <c r="AC17" s="10">
        <v>80.849999999999994</v>
      </c>
      <c r="AD17" s="2"/>
      <c r="AE17" s="137">
        <f t="shared" si="1"/>
        <v>-2.0982473463342366E-3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42797</v>
      </c>
      <c r="X18" s="10">
        <v>81.52</v>
      </c>
      <c r="Y18" s="10">
        <v>81.69</v>
      </c>
      <c r="Z18" s="10">
        <v>80.540000000000006</v>
      </c>
      <c r="AA18" s="10">
        <v>81.02</v>
      </c>
      <c r="AB18" s="94">
        <v>5640600</v>
      </c>
      <c r="AC18" s="10">
        <v>81.02</v>
      </c>
      <c r="AD18" s="2"/>
      <c r="AE18" s="137">
        <f t="shared" si="1"/>
        <v>-4.0565457897971946E-3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42796</v>
      </c>
      <c r="X19" s="10">
        <v>80.5</v>
      </c>
      <c r="Y19" s="10">
        <v>81.56</v>
      </c>
      <c r="Z19" s="10">
        <v>80.41</v>
      </c>
      <c r="AA19" s="10">
        <v>81.349999999999994</v>
      </c>
      <c r="AB19" s="94">
        <v>5741500</v>
      </c>
      <c r="AC19" s="10">
        <v>81.349999999999994</v>
      </c>
      <c r="AD19" s="2"/>
      <c r="AE19" s="137">
        <f t="shared" si="1"/>
        <v>8.0545229244113337E-3</v>
      </c>
    </row>
    <row r="20" spans="1:31" x14ac:dyDescent="0.25">
      <c r="W20" s="132">
        <v>42795</v>
      </c>
      <c r="X20" s="10">
        <v>81.099999999999994</v>
      </c>
      <c r="Y20" s="10">
        <v>81.38</v>
      </c>
      <c r="Z20" s="10">
        <v>80.64</v>
      </c>
      <c r="AA20" s="10">
        <v>80.7</v>
      </c>
      <c r="AB20" s="94">
        <v>4966900</v>
      </c>
      <c r="AC20" s="10">
        <v>80.7</v>
      </c>
      <c r="AD20" s="2"/>
      <c r="AE20" s="137">
        <f t="shared" si="1"/>
        <v>1.4892032762472418E-3</v>
      </c>
    </row>
    <row r="21" spans="1:31" x14ac:dyDescent="0.25">
      <c r="W21" s="132">
        <v>42794</v>
      </c>
      <c r="X21" s="10">
        <v>80.8</v>
      </c>
      <c r="Y21" s="10">
        <v>81.13</v>
      </c>
      <c r="Z21" s="10">
        <v>80.180000000000007</v>
      </c>
      <c r="AA21" s="10">
        <v>80.58</v>
      </c>
      <c r="AB21" s="94">
        <v>7095000</v>
      </c>
      <c r="AC21" s="10">
        <v>80.58</v>
      </c>
      <c r="AD21" s="2"/>
      <c r="AE21" s="137">
        <f t="shared" si="1"/>
        <v>-1.0195307701756473E-2</v>
      </c>
    </row>
    <row r="22" spans="1:31" x14ac:dyDescent="0.25">
      <c r="W22" s="132">
        <v>42793</v>
      </c>
      <c r="X22" s="10">
        <v>81.55</v>
      </c>
      <c r="Y22" s="10">
        <v>81.86</v>
      </c>
      <c r="Z22" s="10">
        <v>81.31</v>
      </c>
      <c r="AA22" s="10">
        <v>81.41</v>
      </c>
      <c r="AB22" s="94">
        <v>4685000</v>
      </c>
      <c r="AC22" s="10">
        <v>81.41</v>
      </c>
      <c r="AD22" s="2"/>
      <c r="AE22" s="137">
        <f t="shared" si="1"/>
        <v>-8.5910652920972996E-4</v>
      </c>
    </row>
    <row r="23" spans="1:31" x14ac:dyDescent="0.25">
      <c r="W23" s="132">
        <v>42790</v>
      </c>
      <c r="X23" s="10">
        <v>80.83</v>
      </c>
      <c r="Y23" s="10">
        <v>81.75</v>
      </c>
      <c r="Z23" s="10">
        <v>80.64</v>
      </c>
      <c r="AA23" s="10">
        <v>81.48</v>
      </c>
      <c r="AB23" s="94">
        <v>5118400</v>
      </c>
      <c r="AC23" s="10">
        <v>81.48</v>
      </c>
      <c r="AD23" s="2"/>
      <c r="AE23" s="137">
        <f t="shared" si="1"/>
        <v>7.6675735839724091E-3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80.22</v>
      </c>
      <c r="Y24" s="10">
        <v>81.430000000000007</v>
      </c>
      <c r="Z24" s="10">
        <v>80.010000000000005</v>
      </c>
      <c r="AA24" s="10">
        <v>80.86</v>
      </c>
      <c r="AB24" s="94">
        <v>6302400</v>
      </c>
      <c r="AC24" s="10">
        <v>80.86</v>
      </c>
      <c r="AD24" s="2"/>
      <c r="AE24" s="137">
        <f t="shared" si="1"/>
        <v>8.7325349301397015E-3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42788</v>
      </c>
      <c r="X25" s="10">
        <v>79.75</v>
      </c>
      <c r="Y25" s="10">
        <v>80.47</v>
      </c>
      <c r="Z25" s="10">
        <v>79.45</v>
      </c>
      <c r="AA25" s="10">
        <v>80.16</v>
      </c>
      <c r="AB25" s="94">
        <v>4948000</v>
      </c>
      <c r="AC25" s="10">
        <v>80.16</v>
      </c>
      <c r="AD25" s="2"/>
      <c r="AE25" s="137">
        <f t="shared" si="1"/>
        <v>5.015045135406071E-3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42787</v>
      </c>
      <c r="X26" s="10">
        <v>79.61</v>
      </c>
      <c r="Y26" s="10">
        <v>80.39</v>
      </c>
      <c r="Z26" s="10">
        <v>79.13</v>
      </c>
      <c r="AA26" s="10">
        <v>79.760000000000005</v>
      </c>
      <c r="AB26" s="94">
        <v>6193800</v>
      </c>
      <c r="AC26" s="10">
        <v>79.760000000000005</v>
      </c>
      <c r="AD26" s="2"/>
      <c r="AE26" s="137">
        <f t="shared" si="1"/>
        <v>8.7840381478243579E-4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42783</v>
      </c>
      <c r="X27" s="10">
        <v>79.45</v>
      </c>
      <c r="Y27" s="10">
        <v>79.989999999999995</v>
      </c>
      <c r="Z27" s="10">
        <v>79.319999999999993</v>
      </c>
      <c r="AA27" s="10">
        <v>79.69</v>
      </c>
      <c r="AB27" s="94">
        <v>6211600</v>
      </c>
      <c r="AC27" s="10">
        <v>79.69</v>
      </c>
      <c r="AD27" s="2"/>
      <c r="AE27" s="137">
        <f t="shared" si="1"/>
        <v>3.0207677784770404E-3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42782</v>
      </c>
      <c r="X28" s="10">
        <v>79.5</v>
      </c>
      <c r="Y28" s="10">
        <v>80.2</v>
      </c>
      <c r="Z28" s="10">
        <v>79.260000000000005</v>
      </c>
      <c r="AA28" s="10">
        <v>79.45</v>
      </c>
      <c r="AB28" s="94">
        <v>4934100</v>
      </c>
      <c r="AC28" s="10">
        <v>79.45</v>
      </c>
      <c r="AD28" s="2"/>
      <c r="AE28" s="137">
        <f t="shared" si="1"/>
        <v>5.037148973681127E-4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42781</v>
      </c>
      <c r="X29" s="10">
        <v>78.88</v>
      </c>
      <c r="Y29" s="10">
        <v>79.52</v>
      </c>
      <c r="Z29" s="10">
        <v>78.83</v>
      </c>
      <c r="AA29" s="10">
        <v>79.41</v>
      </c>
      <c r="AB29" s="94">
        <v>5569100</v>
      </c>
      <c r="AC29" s="10">
        <v>79.41</v>
      </c>
      <c r="AD29" s="2"/>
      <c r="AE29" s="137">
        <f t="shared" si="1"/>
        <v>9.4063810855471441E-3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42780</v>
      </c>
      <c r="X30" s="10">
        <v>78.760000000000005</v>
      </c>
      <c r="Y30" s="10">
        <v>78.95</v>
      </c>
      <c r="Z30" s="10">
        <v>78.06</v>
      </c>
      <c r="AA30" s="10">
        <v>78.67</v>
      </c>
      <c r="AB30" s="94">
        <v>5477200</v>
      </c>
      <c r="AC30" s="10">
        <v>78.67</v>
      </c>
      <c r="AD30" s="2"/>
      <c r="AE30" s="137">
        <f t="shared" si="1"/>
        <v>-3.8119440914863301E-4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42779</v>
      </c>
      <c r="X31" s="10">
        <v>78.98</v>
      </c>
      <c r="Y31" s="10">
        <v>79.23</v>
      </c>
      <c r="Z31" s="10">
        <v>78.349999999999994</v>
      </c>
      <c r="AA31" s="10">
        <v>78.7</v>
      </c>
      <c r="AB31" s="94">
        <v>5645800</v>
      </c>
      <c r="AC31" s="10">
        <v>78.7</v>
      </c>
      <c r="AD31" s="2"/>
      <c r="AE31" s="137">
        <f t="shared" si="1"/>
        <v>2.1647777919266975E-3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42776</v>
      </c>
      <c r="X32" s="10">
        <v>77.44</v>
      </c>
      <c r="Y32" s="10">
        <v>79.12</v>
      </c>
      <c r="Z32" s="10">
        <v>76.95</v>
      </c>
      <c r="AA32" s="10">
        <v>78.53</v>
      </c>
      <c r="AB32" s="94">
        <v>9367000</v>
      </c>
      <c r="AC32" s="10">
        <v>78.53</v>
      </c>
      <c r="AD32" s="2"/>
      <c r="AE32" s="137">
        <f t="shared" si="1"/>
        <v>1.5780623463976129E-2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42775</v>
      </c>
      <c r="X33" s="10">
        <v>77.03</v>
      </c>
      <c r="Y33" s="10">
        <v>77.8</v>
      </c>
      <c r="Z33" s="10">
        <v>75.209999999999994</v>
      </c>
      <c r="AA33" s="10">
        <v>77.31</v>
      </c>
      <c r="AB33" s="94">
        <v>13944000</v>
      </c>
      <c r="AC33" s="10">
        <v>77.31</v>
      </c>
      <c r="AD33" s="2"/>
      <c r="AE33" s="137">
        <f t="shared" si="1"/>
        <v>3.6349474230819023E-3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42774</v>
      </c>
      <c r="X34" s="10">
        <v>76.209999999999994</v>
      </c>
      <c r="Y34" s="10">
        <v>77.150000000000006</v>
      </c>
      <c r="Z34" s="10">
        <v>76.13</v>
      </c>
      <c r="AA34" s="10">
        <v>77.03</v>
      </c>
      <c r="AB34" s="94">
        <v>6788500</v>
      </c>
      <c r="AC34" s="10">
        <v>77.03</v>
      </c>
      <c r="AD34" s="2"/>
      <c r="AE34" s="137">
        <f t="shared" si="1"/>
        <v>8.7742273441593355E-3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42773</v>
      </c>
      <c r="X35" s="10">
        <v>76.12</v>
      </c>
      <c r="Y35" s="10">
        <v>76.73</v>
      </c>
      <c r="Z35" s="10">
        <v>75.5</v>
      </c>
      <c r="AA35" s="10">
        <v>76.36</v>
      </c>
      <c r="AB35" s="94">
        <v>5739900</v>
      </c>
      <c r="AC35" s="10">
        <v>76.36</v>
      </c>
      <c r="AD35" s="2"/>
      <c r="AE35" s="137">
        <f t="shared" si="1"/>
        <v>3.8122781648481929E-3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42772</v>
      </c>
      <c r="X36" s="10">
        <v>75.599999999999994</v>
      </c>
      <c r="Y36" s="10">
        <v>76.819999999999993</v>
      </c>
      <c r="Z36" s="10">
        <v>75.53</v>
      </c>
      <c r="AA36" s="10">
        <v>76.069999999999993</v>
      </c>
      <c r="AB36" s="94">
        <v>9559500</v>
      </c>
      <c r="AC36" s="10">
        <v>76.069999999999993</v>
      </c>
      <c r="AD36" s="2"/>
      <c r="AE36" s="137">
        <f t="shared" si="1"/>
        <v>8.0837529817121556E-3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42769</v>
      </c>
      <c r="X37" s="10">
        <v>75.34</v>
      </c>
      <c r="Y37" s="10">
        <v>76.42</v>
      </c>
      <c r="Z37" s="10">
        <v>75.28</v>
      </c>
      <c r="AA37" s="10">
        <v>75.459999999999994</v>
      </c>
      <c r="AB37" s="94">
        <v>11937000</v>
      </c>
      <c r="AC37" s="10">
        <v>75.459999999999994</v>
      </c>
      <c r="AD37" s="2"/>
      <c r="AE37" s="137">
        <f t="shared" si="1"/>
        <v>8.8235294117646745E-3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42768</v>
      </c>
      <c r="X38" s="10">
        <v>76.349999999999994</v>
      </c>
      <c r="Y38" s="10">
        <v>76.349999999999994</v>
      </c>
      <c r="Z38" s="10">
        <v>74.05</v>
      </c>
      <c r="AA38" s="10">
        <v>74.8</v>
      </c>
      <c r="AB38" s="94">
        <v>18840200</v>
      </c>
      <c r="AC38" s="10">
        <v>74.8</v>
      </c>
      <c r="AD38" s="2"/>
      <c r="AE38" s="137">
        <f t="shared" si="1"/>
        <v>-4.0656662819033018E-2</v>
      </c>
    </row>
    <row r="39" spans="1:31" x14ac:dyDescent="0.25">
      <c r="A39" t="s">
        <v>401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42767</v>
      </c>
      <c r="X39" s="10">
        <v>78.650000000000006</v>
      </c>
      <c r="Y39" s="10">
        <v>79.099999999999994</v>
      </c>
      <c r="Z39" s="10">
        <v>77.69</v>
      </c>
      <c r="AA39" s="10">
        <v>77.97</v>
      </c>
      <c r="AB39" s="94">
        <v>6463100</v>
      </c>
      <c r="AC39" s="10">
        <v>77.97</v>
      </c>
      <c r="AD39" s="2"/>
      <c r="AE39" s="137">
        <f t="shared" si="1"/>
        <v>-1.0658545869813518E-2</v>
      </c>
    </row>
    <row r="40" spans="1:31" ht="20.25" thickBot="1" x14ac:dyDescent="0.35">
      <c r="A40" t="s">
        <v>419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8" t="s">
        <v>78</v>
      </c>
      <c r="P40" s="708"/>
      <c r="W40" s="132">
        <v>42766</v>
      </c>
      <c r="X40" s="10">
        <v>78.55</v>
      </c>
      <c r="Y40" s="10">
        <v>79.3</v>
      </c>
      <c r="Z40" s="10">
        <v>78.510000000000005</v>
      </c>
      <c r="AA40" s="10">
        <v>78.81</v>
      </c>
      <c r="AB40" s="94">
        <v>6435200</v>
      </c>
      <c r="AC40" s="10">
        <v>78.81</v>
      </c>
      <c r="AD40" s="2"/>
      <c r="AE40" s="137">
        <f t="shared" si="1"/>
        <v>1.6522623284187521E-3</v>
      </c>
    </row>
    <row r="41" spans="1:31" ht="15.75" thickTop="1" x14ac:dyDescent="0.25">
      <c r="A41" t="s">
        <v>419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86.471000000000004</v>
      </c>
      <c r="Q41" s="2"/>
      <c r="W41" s="132">
        <v>42765</v>
      </c>
      <c r="X41" s="10">
        <v>77.459999999999994</v>
      </c>
      <c r="Y41" s="10">
        <v>79.02</v>
      </c>
      <c r="Z41" s="10">
        <v>77.319999999999993</v>
      </c>
      <c r="AA41" s="10">
        <v>78.680000000000007</v>
      </c>
      <c r="AB41" s="94">
        <v>7488500</v>
      </c>
      <c r="AC41" s="10">
        <v>78.680000000000007</v>
      </c>
      <c r="AD41" s="2"/>
      <c r="AE41" s="137">
        <f t="shared" si="1"/>
        <v>1.1961414790996772E-2</v>
      </c>
    </row>
    <row r="42" spans="1:31" ht="20.25" thickBot="1" x14ac:dyDescent="0.35">
      <c r="A42" t="s">
        <v>478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85.684899999999999</v>
      </c>
      <c r="Q42" s="2"/>
      <c r="T42" s="90" t="s">
        <v>113</v>
      </c>
      <c r="W42" s="132">
        <v>42762</v>
      </c>
      <c r="X42" s="10">
        <v>79.83</v>
      </c>
      <c r="Y42" s="10">
        <v>79.89</v>
      </c>
      <c r="Z42" s="10">
        <v>77.03</v>
      </c>
      <c r="AA42" s="10">
        <v>77.75</v>
      </c>
      <c r="AB42" s="94">
        <v>10924400</v>
      </c>
      <c r="AC42" s="10">
        <v>77.75</v>
      </c>
      <c r="AD42" s="2"/>
      <c r="AE42" s="137">
        <f t="shared" si="1"/>
        <v>-1.991680322702627E-2</v>
      </c>
    </row>
    <row r="43" spans="1:31" ht="15.75" thickTop="1" x14ac:dyDescent="0.25">
      <c r="A43" t="s">
        <v>480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84.898800000000008</v>
      </c>
      <c r="Q43" s="2"/>
      <c r="T43" s="127" t="s">
        <v>98</v>
      </c>
      <c r="U43" s="128">
        <v>78.510000000000005</v>
      </c>
      <c r="W43" s="132">
        <v>42761</v>
      </c>
      <c r="X43" s="10">
        <v>79.08</v>
      </c>
      <c r="Y43" s="10">
        <v>80.42</v>
      </c>
      <c r="Z43" s="10">
        <v>78.44</v>
      </c>
      <c r="AA43" s="10">
        <v>79.33</v>
      </c>
      <c r="AB43" s="94">
        <v>7627500</v>
      </c>
      <c r="AC43" s="10">
        <v>79.33</v>
      </c>
      <c r="AD43" s="2"/>
      <c r="AE43" s="137">
        <f t="shared" si="1"/>
        <v>-2.0128318027424763E-3</v>
      </c>
    </row>
    <row r="44" spans="1:31" x14ac:dyDescent="0.25">
      <c r="A44" t="s">
        <v>480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84.112700000000004</v>
      </c>
      <c r="Q44" s="2"/>
      <c r="T44" s="92" t="s">
        <v>99</v>
      </c>
      <c r="U44" s="129">
        <v>78.39</v>
      </c>
      <c r="W44" s="132">
        <v>42760</v>
      </c>
      <c r="X44" s="10">
        <v>81.92</v>
      </c>
      <c r="Y44" s="10">
        <v>82.2</v>
      </c>
      <c r="Z44" s="10">
        <v>79.42</v>
      </c>
      <c r="AA44" s="10">
        <v>79.489999999999995</v>
      </c>
      <c r="AB44" s="94">
        <v>10652200</v>
      </c>
      <c r="AC44" s="10">
        <v>79.489999999999995</v>
      </c>
      <c r="AD44" s="2"/>
      <c r="AE44" s="137">
        <f t="shared" si="1"/>
        <v>-2.8001956468574285E-2</v>
      </c>
    </row>
    <row r="45" spans="1:31" x14ac:dyDescent="0.25">
      <c r="A45" t="s">
        <v>515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83.326599999999999</v>
      </c>
      <c r="Q45" s="2"/>
      <c r="T45" s="92" t="s">
        <v>100</v>
      </c>
      <c r="U45" s="129" t="s">
        <v>129</v>
      </c>
      <c r="W45" s="132">
        <v>42759</v>
      </c>
      <c r="X45" s="10">
        <v>81.349999999999994</v>
      </c>
      <c r="Y45" s="10">
        <v>82.15</v>
      </c>
      <c r="Z45" s="10">
        <v>81.12</v>
      </c>
      <c r="AA45" s="10">
        <v>81.78</v>
      </c>
      <c r="AB45" s="94">
        <v>4743700</v>
      </c>
      <c r="AC45" s="10">
        <v>81.78</v>
      </c>
      <c r="AD45" s="2"/>
      <c r="AE45" s="137">
        <f t="shared" si="1"/>
        <v>6.5230769230768537E-3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82.540500000000009</v>
      </c>
      <c r="Q46" s="2"/>
      <c r="T46" s="92" t="s">
        <v>101</v>
      </c>
      <c r="U46" s="129" t="s">
        <v>129</v>
      </c>
      <c r="W46" s="132">
        <v>42758</v>
      </c>
      <c r="X46" s="10">
        <v>81.5</v>
      </c>
      <c r="Y46" s="10">
        <v>81.93</v>
      </c>
      <c r="Z46" s="10">
        <v>81.02</v>
      </c>
      <c r="AA46" s="10">
        <v>81.25</v>
      </c>
      <c r="AB46" s="94">
        <v>6305900</v>
      </c>
      <c r="AC46" s="10">
        <v>81.25</v>
      </c>
      <c r="AD46" s="2"/>
      <c r="AE46" s="137">
        <f t="shared" si="1"/>
        <v>-3.8008827856792493E-3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81.754400000000004</v>
      </c>
      <c r="Q47" s="2"/>
      <c r="T47" s="92" t="s">
        <v>102</v>
      </c>
      <c r="U47" s="129">
        <v>86.52</v>
      </c>
      <c r="W47" s="132">
        <v>42755</v>
      </c>
      <c r="X47" s="10">
        <v>83.29</v>
      </c>
      <c r="Y47" s="10">
        <v>83.43</v>
      </c>
      <c r="Z47" s="10">
        <v>81.31</v>
      </c>
      <c r="AA47" s="10">
        <v>81.56</v>
      </c>
      <c r="AB47" s="94">
        <v>8004100</v>
      </c>
      <c r="AC47" s="10">
        <v>81.56</v>
      </c>
      <c r="AD47" s="2"/>
      <c r="AE47" s="137" t="e">
        <f t="shared" si="1"/>
        <v>#DIV/0!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80.968299999999999</v>
      </c>
      <c r="Q48" s="2"/>
      <c r="T48" s="92" t="s">
        <v>103</v>
      </c>
      <c r="U48" s="129">
        <v>0.61025200000000002</v>
      </c>
      <c r="W48" s="132">
        <v>42755</v>
      </c>
      <c r="X48" s="10" t="s">
        <v>370</v>
      </c>
      <c r="Y48" s="10"/>
      <c r="Z48" s="10"/>
      <c r="AA48" s="10"/>
      <c r="AB48" s="94"/>
      <c r="AC48" s="10"/>
      <c r="AD48" s="2"/>
      <c r="AE48" s="137">
        <f t="shared" si="1"/>
        <v>-1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80.182199999999995</v>
      </c>
      <c r="Q49" s="2"/>
      <c r="T49" s="92" t="s">
        <v>104</v>
      </c>
      <c r="U49" s="129" t="s">
        <v>518</v>
      </c>
      <c r="W49" s="132">
        <v>42754</v>
      </c>
      <c r="X49" s="10">
        <v>83.17</v>
      </c>
      <c r="Y49" s="10">
        <v>83.86</v>
      </c>
      <c r="Z49" s="10">
        <v>82.32</v>
      </c>
      <c r="AA49" s="10">
        <v>83.2</v>
      </c>
      <c r="AB49" s="94">
        <v>5220700</v>
      </c>
      <c r="AC49" s="10">
        <v>82.7</v>
      </c>
      <c r="AD49" s="2"/>
      <c r="AE49" s="137">
        <f t="shared" si="1"/>
        <v>-4.0944123314066161E-3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79.396100000000004</v>
      </c>
      <c r="Q50" s="2"/>
      <c r="T50" s="92"/>
      <c r="U50" s="129"/>
      <c r="W50" s="132">
        <v>42753</v>
      </c>
      <c r="X50" s="10">
        <v>84.49</v>
      </c>
      <c r="Y50" s="10">
        <v>84.72</v>
      </c>
      <c r="Z50" s="10">
        <v>83.2</v>
      </c>
      <c r="AA50" s="10">
        <v>83.54</v>
      </c>
      <c r="AB50" s="94">
        <v>5263100</v>
      </c>
      <c r="AC50" s="10">
        <v>83.04</v>
      </c>
      <c r="AD50" s="2"/>
      <c r="AE50" s="137">
        <f t="shared" si="1"/>
        <v>-4.5552625269719149E-3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78.61</v>
      </c>
      <c r="Q51" s="2"/>
      <c r="T51" s="92" t="s">
        <v>105</v>
      </c>
      <c r="U51" s="129" t="s">
        <v>655</v>
      </c>
      <c r="W51" s="132">
        <v>42752</v>
      </c>
      <c r="X51" s="10">
        <v>81.96</v>
      </c>
      <c r="Y51" s="10">
        <v>83.98</v>
      </c>
      <c r="Z51" s="10">
        <v>81.91</v>
      </c>
      <c r="AA51" s="10">
        <v>83.92</v>
      </c>
      <c r="AB51" s="94">
        <v>7292700</v>
      </c>
      <c r="AC51" s="10">
        <v>83.42</v>
      </c>
      <c r="AD51" s="2"/>
      <c r="AE51" s="137">
        <f t="shared" si="1"/>
        <v>2.3683887593569874E-2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77.823899999999995</v>
      </c>
      <c r="Q52" s="2"/>
      <c r="T52" s="92" t="s">
        <v>106</v>
      </c>
      <c r="U52" s="129" t="s">
        <v>319</v>
      </c>
      <c r="W52" s="132">
        <v>42748</v>
      </c>
      <c r="X52" s="10">
        <v>82.7</v>
      </c>
      <c r="Y52" s="10">
        <v>82.91</v>
      </c>
      <c r="Z52" s="10">
        <v>81.75</v>
      </c>
      <c r="AA52" s="10">
        <v>81.98</v>
      </c>
      <c r="AB52" s="94">
        <v>4809200</v>
      </c>
      <c r="AC52" s="10">
        <v>81.489999999999995</v>
      </c>
      <c r="AD52" s="2"/>
      <c r="AE52" s="137">
        <f t="shared" si="1"/>
        <v>-7.4299634591961095E-3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77.037800000000004</v>
      </c>
      <c r="Q53" s="2"/>
      <c r="T53" s="92" t="s">
        <v>107</v>
      </c>
      <c r="U53" s="130">
        <v>5470045</v>
      </c>
      <c r="W53" s="132">
        <v>42747</v>
      </c>
      <c r="X53" s="10">
        <v>82.92</v>
      </c>
      <c r="Y53" s="10">
        <v>83.21</v>
      </c>
      <c r="Z53" s="10">
        <v>82.38</v>
      </c>
      <c r="AA53" s="10">
        <v>82.6</v>
      </c>
      <c r="AB53" s="94">
        <v>5774300</v>
      </c>
      <c r="AC53" s="10">
        <v>82.1</v>
      </c>
      <c r="AD53" s="2"/>
      <c r="AE53" s="137">
        <f t="shared" si="1"/>
        <v>-2.0663668408897884E-3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76.2517</v>
      </c>
      <c r="T54" s="92" t="s">
        <v>110</v>
      </c>
      <c r="U54" s="130">
        <v>6849310</v>
      </c>
      <c r="W54" s="132">
        <v>42746</v>
      </c>
      <c r="X54" s="10">
        <v>82.22</v>
      </c>
      <c r="Y54" s="10">
        <v>83.11</v>
      </c>
      <c r="Z54" s="10">
        <v>81.73</v>
      </c>
      <c r="AA54" s="10">
        <v>82.77</v>
      </c>
      <c r="AB54" s="94">
        <v>6404200</v>
      </c>
      <c r="AC54" s="10">
        <v>82.27</v>
      </c>
      <c r="AD54" s="2"/>
      <c r="AE54" s="137">
        <f t="shared" si="1"/>
        <v>1.2169891687963119E-3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75.465599999999995</v>
      </c>
      <c r="T55" s="92" t="s">
        <v>108</v>
      </c>
      <c r="U55" s="129" t="s">
        <v>656</v>
      </c>
      <c r="W55" s="132">
        <v>42745</v>
      </c>
      <c r="X55" s="10">
        <v>81.72</v>
      </c>
      <c r="Y55" s="10">
        <v>82.89</v>
      </c>
      <c r="Z55" s="10">
        <v>81.510000000000005</v>
      </c>
      <c r="AA55" s="10">
        <v>82.67</v>
      </c>
      <c r="AB55" s="94">
        <v>7053300</v>
      </c>
      <c r="AC55" s="10">
        <v>82.17</v>
      </c>
      <c r="AD55" s="2"/>
      <c r="AE55" s="137">
        <f t="shared" si="1"/>
        <v>1.1821204285186626E-2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74.67949999999999</v>
      </c>
      <c r="T56" s="92" t="s">
        <v>111</v>
      </c>
      <c r="U56" s="129">
        <v>16.010000000000002</v>
      </c>
      <c r="W56" s="132">
        <v>42744</v>
      </c>
      <c r="X56" s="10">
        <v>82.2</v>
      </c>
      <c r="Y56" s="10">
        <v>82.38</v>
      </c>
      <c r="Z56" s="10">
        <v>81.16</v>
      </c>
      <c r="AA56" s="10">
        <v>81.7</v>
      </c>
      <c r="AB56" s="94">
        <v>6847600</v>
      </c>
      <c r="AC56" s="10">
        <v>81.209999999999994</v>
      </c>
      <c r="AD56" s="2"/>
      <c r="AE56" s="137">
        <f t="shared" si="1"/>
        <v>-6.1192020560518756E-3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73.8934</v>
      </c>
      <c r="T57" s="92" t="s">
        <v>112</v>
      </c>
      <c r="U57" s="129">
        <v>4.91</v>
      </c>
      <c r="W57" s="132">
        <v>42741</v>
      </c>
      <c r="X57" s="10">
        <v>81.41</v>
      </c>
      <c r="Y57" s="10">
        <v>82.46</v>
      </c>
      <c r="Z57" s="10">
        <v>80.94</v>
      </c>
      <c r="AA57" s="10">
        <v>82.2</v>
      </c>
      <c r="AB57" s="94">
        <v>7087100</v>
      </c>
      <c r="AC57" s="10">
        <v>81.709999999999994</v>
      </c>
      <c r="AD57" s="2"/>
      <c r="AE57" s="137">
        <f t="shared" si="1"/>
        <v>9.6379587297663605E-3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73.107300000000009</v>
      </c>
      <c r="T58" s="92" t="s">
        <v>109</v>
      </c>
      <c r="U58" s="129" t="s">
        <v>657</v>
      </c>
      <c r="W58" s="132">
        <v>42740</v>
      </c>
      <c r="X58" s="10">
        <v>79.849999999999994</v>
      </c>
      <c r="Y58" s="10">
        <v>81.52</v>
      </c>
      <c r="Z58" s="10">
        <v>78.8</v>
      </c>
      <c r="AA58" s="10">
        <v>81.42</v>
      </c>
      <c r="AB58" s="94">
        <v>8805400</v>
      </c>
      <c r="AC58" s="10">
        <v>80.930000000000007</v>
      </c>
      <c r="AD58" s="2"/>
      <c r="AE58" s="137">
        <f t="shared" si="1"/>
        <v>2.0941087422732485E-2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72.321200000000005</v>
      </c>
      <c r="W59" s="132">
        <v>42739</v>
      </c>
      <c r="X59" s="10">
        <v>80.34</v>
      </c>
      <c r="Y59" s="10">
        <v>80.42</v>
      </c>
      <c r="Z59" s="10">
        <v>79.44</v>
      </c>
      <c r="AA59" s="10">
        <v>79.75</v>
      </c>
      <c r="AB59" s="94">
        <v>7101800</v>
      </c>
      <c r="AC59" s="10">
        <v>79.27</v>
      </c>
      <c r="AD59" s="2"/>
      <c r="AE59" s="137">
        <f t="shared" si="1"/>
        <v>-7.5122073369225939E-3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71.5351</v>
      </c>
      <c r="W60" s="132">
        <v>42738</v>
      </c>
      <c r="X60" s="10">
        <v>79.58</v>
      </c>
      <c r="Y60" s="10">
        <v>80.45</v>
      </c>
      <c r="Z60" s="10">
        <v>78.97</v>
      </c>
      <c r="AA60" s="10">
        <v>80.349999999999994</v>
      </c>
      <c r="AB60" s="94">
        <v>5922800</v>
      </c>
      <c r="AC60" s="10">
        <v>79.87</v>
      </c>
      <c r="AD60" s="2"/>
      <c r="AE60" s="137">
        <f t="shared" si="1"/>
        <v>1.8230494645589124E-2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70.748999999999995</v>
      </c>
      <c r="W61" s="132">
        <v>42734</v>
      </c>
      <c r="X61" s="10">
        <v>78.959999999999994</v>
      </c>
      <c r="Y61" s="10">
        <v>79.31</v>
      </c>
      <c r="Z61" s="10">
        <v>78.459999999999994</v>
      </c>
      <c r="AA61" s="10">
        <v>78.91</v>
      </c>
      <c r="AB61" s="94">
        <v>4326100</v>
      </c>
      <c r="AC61" s="10">
        <v>78.44</v>
      </c>
      <c r="AD61" s="2"/>
      <c r="AE61" s="137">
        <f t="shared" si="1"/>
        <v>-1.1460588310200359E-3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42733</v>
      </c>
      <c r="X62" s="10">
        <v>78.89</v>
      </c>
      <c r="Y62" s="10">
        <v>79.47</v>
      </c>
      <c r="Z62" s="10">
        <v>78.81</v>
      </c>
      <c r="AA62" s="10">
        <v>79</v>
      </c>
      <c r="AB62" s="94">
        <v>3580000</v>
      </c>
      <c r="AC62" s="10">
        <v>78.53</v>
      </c>
      <c r="AD62" s="2"/>
      <c r="AE62" s="137">
        <f t="shared" si="1"/>
        <v>-3.8187372708764489E-4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42732</v>
      </c>
      <c r="X63" s="10">
        <v>79.3</v>
      </c>
      <c r="Y63" s="10">
        <v>79.37</v>
      </c>
      <c r="Z63" s="10">
        <v>78.64</v>
      </c>
      <c r="AA63" s="10">
        <v>79.040000000000006</v>
      </c>
      <c r="AB63" s="94">
        <v>3390700</v>
      </c>
      <c r="AC63" s="10">
        <v>78.56</v>
      </c>
      <c r="AD63" s="2"/>
      <c r="AE63" s="137">
        <f t="shared" si="1"/>
        <v>-3.1721862707778659E-3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42731</v>
      </c>
      <c r="X64" s="10">
        <v>78.95</v>
      </c>
      <c r="Y64" s="10">
        <v>79.72</v>
      </c>
      <c r="Z64" s="10">
        <v>78.900000000000006</v>
      </c>
      <c r="AA64" s="10">
        <v>79.290000000000006</v>
      </c>
      <c r="AB64" s="94">
        <v>2947700</v>
      </c>
      <c r="AC64" s="10">
        <v>78.81</v>
      </c>
      <c r="AD64" s="2"/>
      <c r="AE64" s="137">
        <f t="shared" si="1"/>
        <v>1.9069412662091612E-3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42727</v>
      </c>
      <c r="X65" s="10">
        <v>78.790000000000006</v>
      </c>
      <c r="Y65" s="10">
        <v>79.3</v>
      </c>
      <c r="Z65" s="10">
        <v>78.69</v>
      </c>
      <c r="AA65" s="10">
        <v>79.14</v>
      </c>
      <c r="AB65" s="94">
        <v>2754200</v>
      </c>
      <c r="AC65" s="10">
        <v>78.66</v>
      </c>
      <c r="AD65" s="2"/>
      <c r="AE65" s="137">
        <f t="shared" si="1"/>
        <v>4.3411644535240601E-3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42726</v>
      </c>
      <c r="X66" s="10">
        <v>79.540000000000006</v>
      </c>
      <c r="Y66" s="10">
        <v>79.75</v>
      </c>
      <c r="Z66" s="10">
        <v>78.5</v>
      </c>
      <c r="AA66" s="10">
        <v>78.790000000000006</v>
      </c>
      <c r="AB66" s="94">
        <v>5850400</v>
      </c>
      <c r="AC66" s="10">
        <v>78.319999999999993</v>
      </c>
      <c r="AD66" s="2"/>
      <c r="AE66" s="137">
        <f t="shared" si="1"/>
        <v>-1.3229179790853141E-2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42725</v>
      </c>
      <c r="X67" s="10">
        <v>79.53</v>
      </c>
      <c r="Y67" s="10">
        <v>80.19</v>
      </c>
      <c r="Z67" s="10">
        <v>79.040000000000006</v>
      </c>
      <c r="AA67" s="10">
        <v>79.849999999999994</v>
      </c>
      <c r="AB67" s="94">
        <v>5808100</v>
      </c>
      <c r="AC67" s="10">
        <v>79.37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42724</v>
      </c>
      <c r="X68" s="10">
        <v>79.98</v>
      </c>
      <c r="Y68" s="10">
        <v>81.239999999999995</v>
      </c>
      <c r="Z68" s="10">
        <v>79.67</v>
      </c>
      <c r="AA68" s="10">
        <v>79.84</v>
      </c>
      <c r="AB68" s="94">
        <v>6109100</v>
      </c>
      <c r="AC68" s="10">
        <v>79.36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3" priority="9">
      <formula>F57&gt;0</formula>
    </cfRule>
    <cfRule type="expression" dxfId="962" priority="10">
      <formula>F57&lt;0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Q8">
    <cfRule type="expression" dxfId="959" priority="5">
      <formula>Q8&gt;0</formula>
    </cfRule>
    <cfRule type="expression" dxfId="958" priority="6">
      <formula>Q8&lt;0</formula>
    </cfRule>
  </conditionalFormatting>
  <conditionalFormatting sqref="F25:F56">
    <cfRule type="expression" dxfId="957" priority="3">
      <formula>F25&gt;0</formula>
    </cfRule>
    <cfRule type="expression" dxfId="956" priority="4">
      <formula>F25&lt;0</formula>
    </cfRule>
  </conditionalFormatting>
  <conditionalFormatting sqref="H25:H56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530</v>
      </c>
      <c r="W2" s="132">
        <v>42821</v>
      </c>
      <c r="X2" s="10">
        <v>14.41</v>
      </c>
      <c r="Y2" s="10">
        <v>14.78</v>
      </c>
      <c r="Z2" s="10">
        <v>14.3</v>
      </c>
      <c r="AA2" s="10">
        <v>14.75</v>
      </c>
      <c r="AB2" s="94">
        <v>9619100</v>
      </c>
      <c r="AC2" s="10">
        <v>14.75</v>
      </c>
      <c r="AE2" s="137">
        <f t="shared" ref="AE2:AE14" si="1">AC2/AC3-1</f>
        <v>9.5824777549624596E-3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556</v>
      </c>
      <c r="M3" s="3"/>
      <c r="O3" s="11" t="s">
        <v>58</v>
      </c>
      <c r="Q3" s="507">
        <f>IF(Q2=0, Q4, (F31-K31-M31)/Q2)</f>
        <v>16.349373437499999</v>
      </c>
      <c r="W3" s="132">
        <v>42818</v>
      </c>
      <c r="X3" s="10">
        <v>14.73</v>
      </c>
      <c r="Y3" s="10">
        <v>14.95</v>
      </c>
      <c r="Z3" s="10">
        <v>14.55</v>
      </c>
      <c r="AA3" s="10">
        <v>14.61</v>
      </c>
      <c r="AB3" s="94">
        <v>11814900</v>
      </c>
      <c r="AC3" s="10">
        <v>14.61</v>
      </c>
      <c r="AE3" s="137">
        <f t="shared" si="1"/>
        <v>-4.7683923705722497E-3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15.23</v>
      </c>
      <c r="R4" s="499">
        <v>3.2500000000000001E-2</v>
      </c>
      <c r="W4" s="132">
        <v>42817</v>
      </c>
      <c r="X4" s="10">
        <v>14.96</v>
      </c>
      <c r="Y4" s="10">
        <v>15.02</v>
      </c>
      <c r="Z4" s="10">
        <v>14.66</v>
      </c>
      <c r="AA4" s="10">
        <v>14.68</v>
      </c>
      <c r="AB4" s="94">
        <v>14362600</v>
      </c>
      <c r="AC4" s="10">
        <v>14.68</v>
      </c>
      <c r="AE4" s="137">
        <f t="shared" si="1"/>
        <v>-2.2636484687083902E-2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97472</v>
      </c>
      <c r="T5" s="67"/>
      <c r="W5" s="132">
        <v>42816</v>
      </c>
      <c r="X5" s="10">
        <v>14.95</v>
      </c>
      <c r="Y5" s="10">
        <v>15.13</v>
      </c>
      <c r="Z5" s="10">
        <v>14.81</v>
      </c>
      <c r="AA5" s="10">
        <v>15.02</v>
      </c>
      <c r="AB5" s="94">
        <v>10055400</v>
      </c>
      <c r="AC5" s="10">
        <v>15.02</v>
      </c>
      <c r="AE5" s="137">
        <f t="shared" si="1"/>
        <v>-1.9933554817276322E-3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104635.98999999999</v>
      </c>
      <c r="W6" s="132">
        <v>42815</v>
      </c>
      <c r="X6" s="10">
        <v>15.55</v>
      </c>
      <c r="Y6" s="10">
        <v>15.57</v>
      </c>
      <c r="Z6" s="10">
        <v>14.89</v>
      </c>
      <c r="AA6" s="10">
        <v>15.05</v>
      </c>
      <c r="AB6" s="94">
        <v>15350700</v>
      </c>
      <c r="AC6" s="10">
        <v>15.05</v>
      </c>
      <c r="AE6" s="137">
        <f t="shared" si="1"/>
        <v>-2.777777777777779E-2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7451.5810000016354</v>
      </c>
      <c r="R7">
        <v>4300</v>
      </c>
      <c r="U7" s="183"/>
      <c r="W7" s="132">
        <v>42814</v>
      </c>
      <c r="X7" s="10">
        <v>15.29</v>
      </c>
      <c r="Y7" s="10">
        <v>15.52</v>
      </c>
      <c r="Z7" s="10">
        <v>15.08</v>
      </c>
      <c r="AA7" s="10">
        <v>15.48</v>
      </c>
      <c r="AB7" s="94">
        <v>11142600</v>
      </c>
      <c r="AC7" s="10">
        <v>15.48</v>
      </c>
      <c r="AE7" s="137">
        <f t="shared" si="1"/>
        <v>1.2936610608020871E-3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-7163.9899999999907</v>
      </c>
      <c r="W8" s="132">
        <v>42811</v>
      </c>
      <c r="X8" s="10">
        <v>15.61</v>
      </c>
      <c r="Y8" s="10">
        <v>15.65</v>
      </c>
      <c r="Z8" s="10">
        <v>15.39</v>
      </c>
      <c r="AA8" s="10">
        <v>15.46</v>
      </c>
      <c r="AB8" s="94">
        <v>12129400</v>
      </c>
      <c r="AC8" s="10">
        <v>15.46</v>
      </c>
      <c r="AE8" s="137">
        <f t="shared" si="1"/>
        <v>-5.7877813504823017E-3</v>
      </c>
    </row>
    <row r="9" spans="1:41" x14ac:dyDescent="0.25">
      <c r="A9" s="63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-6.8465830924904436E-2</v>
      </c>
      <c r="W9" s="132">
        <v>42810</v>
      </c>
      <c r="X9" s="10">
        <v>15.63</v>
      </c>
      <c r="Y9" s="10">
        <v>15.7</v>
      </c>
      <c r="Z9" s="10">
        <v>15.43</v>
      </c>
      <c r="AA9" s="10">
        <v>15.55</v>
      </c>
      <c r="AB9" s="94">
        <v>9523200</v>
      </c>
      <c r="AC9" s="10">
        <v>15.55</v>
      </c>
      <c r="AE9" s="137">
        <f t="shared" si="1"/>
        <v>-6.4267352185087834E-4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42809</v>
      </c>
      <c r="X10" s="10">
        <v>15.48</v>
      </c>
      <c r="Y10" s="10">
        <v>15.68</v>
      </c>
      <c r="Z10" s="10">
        <v>15.23</v>
      </c>
      <c r="AA10" s="10">
        <v>15.56</v>
      </c>
      <c r="AB10" s="94">
        <v>15756400</v>
      </c>
      <c r="AC10" s="10">
        <v>15.56</v>
      </c>
      <c r="AE10" s="137">
        <f t="shared" si="1"/>
        <v>1.5665796344647598E-2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1.37E-2</v>
      </c>
      <c r="W11" s="132">
        <v>42808</v>
      </c>
      <c r="X11" s="10">
        <v>15.49</v>
      </c>
      <c r="Y11" s="10">
        <v>15.5</v>
      </c>
      <c r="Z11" s="10">
        <v>14.61</v>
      </c>
      <c r="AA11" s="10">
        <v>15.32</v>
      </c>
      <c r="AB11" s="94">
        <v>24942900</v>
      </c>
      <c r="AC11" s="10">
        <v>15.32</v>
      </c>
      <c r="AE11" s="137">
        <f t="shared" si="1"/>
        <v>-3.2828282828282762E-2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42807</v>
      </c>
      <c r="X12" s="10">
        <v>16.05</v>
      </c>
      <c r="Y12" s="10">
        <v>16.25</v>
      </c>
      <c r="Z12" s="10">
        <v>15.8</v>
      </c>
      <c r="AA12" s="10">
        <v>15.84</v>
      </c>
      <c r="AB12" s="94">
        <v>15432300</v>
      </c>
      <c r="AC12" s="10">
        <v>15.84</v>
      </c>
      <c r="AE12" s="137">
        <f t="shared" si="1"/>
        <v>-1.980198019801982E-2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42804</v>
      </c>
      <c r="X13" s="10">
        <v>16.440000000000001</v>
      </c>
      <c r="Y13" s="10">
        <v>16.54</v>
      </c>
      <c r="Z13" s="10">
        <v>15.61</v>
      </c>
      <c r="AA13" s="10">
        <v>16.16</v>
      </c>
      <c r="AB13" s="94">
        <v>24326700</v>
      </c>
      <c r="AC13" s="10">
        <v>16.16</v>
      </c>
      <c r="AE13" s="137">
        <f t="shared" si="1"/>
        <v>5.6004978220285384E-3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42803</v>
      </c>
      <c r="X14" s="10">
        <v>15.66</v>
      </c>
      <c r="Y14" s="10">
        <v>16.07</v>
      </c>
      <c r="Z14" s="10">
        <v>15.22</v>
      </c>
      <c r="AA14" s="10">
        <v>16.07</v>
      </c>
      <c r="AB14" s="94">
        <v>36557900</v>
      </c>
      <c r="AC14" s="10">
        <v>16.07</v>
      </c>
      <c r="AE14" s="137">
        <f t="shared" si="1"/>
        <v>8.0699394754539355E-2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42802</v>
      </c>
      <c r="X15" s="10">
        <v>16.12</v>
      </c>
      <c r="Y15" s="10">
        <v>16.21</v>
      </c>
      <c r="Z15" s="10">
        <v>14.81</v>
      </c>
      <c r="AA15" s="10">
        <v>14.87</v>
      </c>
      <c r="AB15" s="94">
        <v>24467100</v>
      </c>
      <c r="AC15" s="10">
        <v>14.87</v>
      </c>
      <c r="AE15" s="137">
        <f>AC15/AC16-1</f>
        <v>-8.6609336609336673E-2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42801</v>
      </c>
      <c r="X16" s="10">
        <v>16.55</v>
      </c>
      <c r="Y16" s="10">
        <v>16.59</v>
      </c>
      <c r="Z16" s="10">
        <v>16.11</v>
      </c>
      <c r="AA16" s="10">
        <v>16.28</v>
      </c>
      <c r="AB16" s="94">
        <v>11320400</v>
      </c>
      <c r="AC16" s="10">
        <v>16.28</v>
      </c>
      <c r="AE16" s="137">
        <f t="shared" ref="AE16:AE66" si="3">AC16/AC17-1</f>
        <v>-1.1536126290224491E-2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42800</v>
      </c>
      <c r="X17" s="10">
        <v>16.100000000000001</v>
      </c>
      <c r="Y17" s="10">
        <v>16.48</v>
      </c>
      <c r="Z17" s="10">
        <v>15.98</v>
      </c>
      <c r="AA17" s="10">
        <v>16.47</v>
      </c>
      <c r="AB17" s="94">
        <v>8821100</v>
      </c>
      <c r="AC17" s="10">
        <v>16.47</v>
      </c>
      <c r="AE17" s="137">
        <f t="shared" si="3"/>
        <v>1.7923362175525259E-2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42797</v>
      </c>
      <c r="X18" s="10">
        <v>16.18</v>
      </c>
      <c r="Y18" s="10">
        <v>16.5</v>
      </c>
      <c r="Z18" s="10">
        <v>16.12</v>
      </c>
      <c r="AA18" s="10">
        <v>16.18</v>
      </c>
      <c r="AB18" s="94">
        <v>6963100</v>
      </c>
      <c r="AC18" s="10">
        <v>16.18</v>
      </c>
      <c r="AE18" s="137">
        <f t="shared" si="3"/>
        <v>2.4783147459725985E-3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42796</v>
      </c>
      <c r="X19" s="10">
        <v>16.25</v>
      </c>
      <c r="Y19" s="10">
        <v>16.48</v>
      </c>
      <c r="Z19" s="10">
        <v>16.09</v>
      </c>
      <c r="AA19" s="10">
        <v>16.14</v>
      </c>
      <c r="AB19" s="94">
        <v>11303300</v>
      </c>
      <c r="AC19" s="10">
        <v>16.14</v>
      </c>
      <c r="AE19" s="137">
        <f t="shared" si="3"/>
        <v>-1.8844984802431575E-2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42795</v>
      </c>
      <c r="X20" s="10">
        <v>16.16</v>
      </c>
      <c r="Y20" s="10">
        <v>16.649999999999999</v>
      </c>
      <c r="Z20" s="10">
        <v>16.100000000000001</v>
      </c>
      <c r="AA20" s="10">
        <v>16.45</v>
      </c>
      <c r="AB20" s="94">
        <v>12907800</v>
      </c>
      <c r="AC20" s="10">
        <v>16.45</v>
      </c>
      <c r="AE20" s="137">
        <f t="shared" si="3"/>
        <v>2.8124999999999956E-2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42794</v>
      </c>
      <c r="X21" s="10">
        <v>15.68</v>
      </c>
      <c r="Y21" s="10">
        <v>16.12</v>
      </c>
      <c r="Z21" s="10">
        <v>15.67</v>
      </c>
      <c r="AA21" s="10">
        <v>16</v>
      </c>
      <c r="AB21" s="94">
        <v>13359800</v>
      </c>
      <c r="AC21" s="10">
        <v>16</v>
      </c>
      <c r="AE21" s="137">
        <f t="shared" si="3"/>
        <v>9.4637223974762819E-3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42793</v>
      </c>
      <c r="X22" s="10">
        <v>15.9</v>
      </c>
      <c r="Y22" s="10">
        <v>15.98</v>
      </c>
      <c r="Z22" s="10">
        <v>15.66</v>
      </c>
      <c r="AA22" s="10">
        <v>15.85</v>
      </c>
      <c r="AB22" s="94">
        <v>11127800</v>
      </c>
      <c r="AC22" s="10">
        <v>15.85</v>
      </c>
      <c r="AE22" s="137">
        <f t="shared" si="3"/>
        <v>7.6287349014620975E-3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42790</v>
      </c>
      <c r="X23" s="10">
        <v>15.69</v>
      </c>
      <c r="Y23" s="10">
        <v>15.99</v>
      </c>
      <c r="Z23" s="10">
        <v>15.59</v>
      </c>
      <c r="AA23" s="10">
        <v>15.73</v>
      </c>
      <c r="AB23" s="94">
        <v>12086500</v>
      </c>
      <c r="AC23" s="10">
        <v>15.73</v>
      </c>
      <c r="AE23" s="137">
        <f t="shared" si="3"/>
        <v>-1.5644555694618312E-2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42789</v>
      </c>
      <c r="X24" s="10">
        <v>16.25</v>
      </c>
      <c r="Y24" s="10">
        <v>16.25</v>
      </c>
      <c r="Z24" s="10">
        <v>15.7</v>
      </c>
      <c r="AA24" s="10">
        <v>15.98</v>
      </c>
      <c r="AB24" s="94">
        <v>16327900</v>
      </c>
      <c r="AC24" s="10">
        <v>15.98</v>
      </c>
      <c r="AE24" s="137">
        <f t="shared" si="3"/>
        <v>1.3959390862944288E-2</v>
      </c>
    </row>
    <row r="25" spans="1:31" x14ac:dyDescent="0.25">
      <c r="B25" s="502">
        <v>42815</v>
      </c>
      <c r="C25" s="4">
        <v>400</v>
      </c>
      <c r="D25" s="79">
        <v>15.25</v>
      </c>
      <c r="E25" s="2">
        <v>0</v>
      </c>
      <c r="F25" s="2">
        <f t="shared" si="0"/>
        <v>6100</v>
      </c>
      <c r="G25" s="30"/>
      <c r="Q25" s="2"/>
      <c r="T25" s="118"/>
      <c r="W25" s="132">
        <v>42788</v>
      </c>
      <c r="X25" s="10">
        <v>16.2</v>
      </c>
      <c r="Y25" s="10">
        <v>16.260000000000002</v>
      </c>
      <c r="Z25" s="10">
        <v>15.73</v>
      </c>
      <c r="AA25" s="10">
        <v>15.76</v>
      </c>
      <c r="AB25" s="94">
        <v>14447000</v>
      </c>
      <c r="AC25" s="10">
        <v>15.76</v>
      </c>
      <c r="AE25" s="137">
        <f t="shared" si="3"/>
        <v>-3.7851037851037828E-2</v>
      </c>
    </row>
    <row r="26" spans="1:31" ht="15" customHeight="1" x14ac:dyDescent="0.25">
      <c r="C26" s="4"/>
      <c r="G26" s="30"/>
      <c r="Q26" s="2"/>
      <c r="W26" s="132">
        <v>42787</v>
      </c>
      <c r="X26" s="10">
        <v>16.420000000000002</v>
      </c>
      <c r="Y26" s="10">
        <v>16.64</v>
      </c>
      <c r="Z26" s="10">
        <v>16.32</v>
      </c>
      <c r="AA26" s="10">
        <v>16.38</v>
      </c>
      <c r="AB26" s="94">
        <v>13186100</v>
      </c>
      <c r="AC26" s="10">
        <v>16.38</v>
      </c>
      <c r="AE26" s="137">
        <f t="shared" si="3"/>
        <v>9.2421441774490631E-3</v>
      </c>
    </row>
    <row r="27" spans="1:31" ht="15" customHeight="1" x14ac:dyDescent="0.25">
      <c r="G27" s="30"/>
      <c r="Q27" s="2"/>
      <c r="W27" s="132">
        <v>42783</v>
      </c>
      <c r="X27" s="10">
        <v>16.05</v>
      </c>
      <c r="Y27" s="10">
        <v>16.260000000000002</v>
      </c>
      <c r="Z27" s="10">
        <v>15.93</v>
      </c>
      <c r="AA27" s="10">
        <v>16.23</v>
      </c>
      <c r="AB27" s="94">
        <v>13785700</v>
      </c>
      <c r="AC27" s="10">
        <v>16.23</v>
      </c>
      <c r="AE27" s="137">
        <f t="shared" si="3"/>
        <v>3.7105751391464104E-3</v>
      </c>
    </row>
    <row r="28" spans="1:31" x14ac:dyDescent="0.25">
      <c r="G28" s="30"/>
      <c r="Q28" s="2"/>
      <c r="W28" s="132">
        <v>42782</v>
      </c>
      <c r="X28" s="10">
        <v>16.600000000000001</v>
      </c>
      <c r="Y28" s="10">
        <v>17.05</v>
      </c>
      <c r="Z28" s="10">
        <v>16.13</v>
      </c>
      <c r="AA28" s="10">
        <v>16.170000000000002</v>
      </c>
      <c r="AB28" s="94">
        <v>23847500</v>
      </c>
      <c r="AC28" s="10">
        <v>16.170000000000002</v>
      </c>
      <c r="AE28" s="137">
        <f t="shared" si="3"/>
        <v>-7.9754601226993405E-3</v>
      </c>
    </row>
    <row r="29" spans="1:31" x14ac:dyDescent="0.25">
      <c r="G29" s="30"/>
      <c r="Q29" s="2"/>
      <c r="W29" s="132">
        <v>42781</v>
      </c>
      <c r="X29" s="10">
        <v>16.39</v>
      </c>
      <c r="Y29" s="10">
        <v>16.57</v>
      </c>
      <c r="Z29" s="10">
        <v>16.190000000000001</v>
      </c>
      <c r="AA29" s="10">
        <v>16.3</v>
      </c>
      <c r="AB29" s="94">
        <v>13152600</v>
      </c>
      <c r="AC29" s="10">
        <v>16.3</v>
      </c>
      <c r="AE29" s="137">
        <f t="shared" si="3"/>
        <v>-6.7032297379646666E-3</v>
      </c>
    </row>
    <row r="30" spans="1:31" x14ac:dyDescent="0.25">
      <c r="G30" s="30"/>
      <c r="Q30" s="2"/>
      <c r="W30" s="132">
        <v>42780</v>
      </c>
      <c r="X30" s="10">
        <v>16.16</v>
      </c>
      <c r="Y30" s="10">
        <v>16.43</v>
      </c>
      <c r="Z30" s="10">
        <v>15.97</v>
      </c>
      <c r="AA30" s="10">
        <v>16.41</v>
      </c>
      <c r="AB30" s="94">
        <v>11078300</v>
      </c>
      <c r="AC30" s="10">
        <v>16.41</v>
      </c>
      <c r="AE30" s="137">
        <f t="shared" si="3"/>
        <v>2.1793275217932839E-2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42779</v>
      </c>
      <c r="X31" s="10">
        <v>16.079999999999998</v>
      </c>
      <c r="Y31" s="10">
        <v>16.14</v>
      </c>
      <c r="Z31" s="10">
        <v>15.79</v>
      </c>
      <c r="AA31" s="10">
        <v>16.059999999999999</v>
      </c>
      <c r="AB31" s="94">
        <v>14778800</v>
      </c>
      <c r="AC31" s="10">
        <v>16.059999999999999</v>
      </c>
      <c r="AE31" s="137" t="e">
        <f t="shared" si="3"/>
        <v>#DIV/0!</v>
      </c>
    </row>
    <row r="32" spans="1:31" ht="15.75" thickBot="1" x14ac:dyDescent="0.3">
      <c r="A32" s="353" t="s">
        <v>197</v>
      </c>
      <c r="B32" s="504"/>
      <c r="C32" s="355">
        <f>SumByColor($A$32, C2:C30)</f>
        <v>1700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42779</v>
      </c>
      <c r="X32" s="10" t="s">
        <v>386</v>
      </c>
      <c r="Y32" s="10"/>
      <c r="Z32" s="10"/>
      <c r="AA32" s="10"/>
      <c r="AB32" s="94"/>
      <c r="AC32" s="10"/>
      <c r="AE32" s="137">
        <f t="shared" si="3"/>
        <v>-1</v>
      </c>
    </row>
    <row r="33" spans="1:31" x14ac:dyDescent="0.25">
      <c r="W33" s="132">
        <v>42776</v>
      </c>
      <c r="X33" s="10">
        <v>16.38</v>
      </c>
      <c r="Y33" s="10">
        <v>16.399999999999999</v>
      </c>
      <c r="Z33" s="10">
        <v>16.05</v>
      </c>
      <c r="AA33" s="10">
        <v>16.190000000000001</v>
      </c>
      <c r="AB33" s="94">
        <v>11992600</v>
      </c>
      <c r="AC33" s="10">
        <v>16.14</v>
      </c>
      <c r="AE33" s="137">
        <f t="shared" si="3"/>
        <v>8.7500000000000355E-3</v>
      </c>
    </row>
    <row r="34" spans="1:31" x14ac:dyDescent="0.25">
      <c r="W34" s="132">
        <v>42775</v>
      </c>
      <c r="X34" s="10">
        <v>15.88</v>
      </c>
      <c r="Y34" s="10">
        <v>16.23</v>
      </c>
      <c r="Z34" s="10">
        <v>15.88</v>
      </c>
      <c r="AA34" s="10">
        <v>16.05</v>
      </c>
      <c r="AB34" s="94">
        <v>8911600</v>
      </c>
      <c r="AC34" s="10">
        <v>16</v>
      </c>
      <c r="AE34" s="137">
        <f t="shared" si="3"/>
        <v>1.073910296904601E-2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553</v>
      </c>
      <c r="K35" s="228" t="s">
        <v>151</v>
      </c>
      <c r="W35" s="132">
        <v>42774</v>
      </c>
      <c r="X35" s="10">
        <v>15.86</v>
      </c>
      <c r="Y35" s="10">
        <v>16.239999999999998</v>
      </c>
      <c r="Z35" s="10">
        <v>15.63</v>
      </c>
      <c r="AA35" s="10">
        <v>15.88</v>
      </c>
      <c r="AB35" s="94">
        <v>13282300</v>
      </c>
      <c r="AC35" s="10">
        <v>15.83</v>
      </c>
      <c r="AE35" s="137">
        <f t="shared" si="3"/>
        <v>-9.386733416770987E-3</v>
      </c>
    </row>
    <row r="36" spans="1:31" x14ac:dyDescent="0.25">
      <c r="A36" t="s">
        <v>469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42773</v>
      </c>
      <c r="X36" s="10">
        <v>16.39</v>
      </c>
      <c r="Y36" s="10">
        <v>16.43</v>
      </c>
      <c r="Z36" s="10">
        <v>15.75</v>
      </c>
      <c r="AA36" s="10">
        <v>16.03</v>
      </c>
      <c r="AB36" s="94">
        <v>14647800</v>
      </c>
      <c r="AC36" s="10">
        <v>15.98</v>
      </c>
      <c r="AE36" s="137">
        <f t="shared" si="3"/>
        <v>-2.9751062537947681E-2</v>
      </c>
    </row>
    <row r="37" spans="1:31" x14ac:dyDescent="0.25">
      <c r="A37" t="s">
        <v>482</v>
      </c>
      <c r="B37" s="156">
        <v>42788</v>
      </c>
      <c r="C37" s="444">
        <v>6000</v>
      </c>
      <c r="D37" s="687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42772</v>
      </c>
      <c r="X37" s="10">
        <v>17.25</v>
      </c>
      <c r="Y37" s="10">
        <v>17.25</v>
      </c>
      <c r="Z37" s="10">
        <v>16.46</v>
      </c>
      <c r="AA37" s="10">
        <v>16.52</v>
      </c>
      <c r="AB37" s="94">
        <v>9566000</v>
      </c>
      <c r="AC37" s="10">
        <v>16.47</v>
      </c>
      <c r="AE37" s="137">
        <f t="shared" si="3"/>
        <v>-4.1327124563445894E-2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42769</v>
      </c>
      <c r="X38" s="10">
        <v>16.7</v>
      </c>
      <c r="Y38" s="10">
        <v>17.36</v>
      </c>
      <c r="Z38" s="10">
        <v>16.66</v>
      </c>
      <c r="AA38" s="10">
        <v>17.23</v>
      </c>
      <c r="AB38" s="94">
        <v>12758600</v>
      </c>
      <c r="AC38" s="10">
        <v>17.18</v>
      </c>
      <c r="AE38" s="137">
        <f t="shared" si="3"/>
        <v>3.3072760072158758E-2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42768</v>
      </c>
      <c r="X39" s="10">
        <v>16.64</v>
      </c>
      <c r="Y39" s="10">
        <v>16.77</v>
      </c>
      <c r="Z39" s="10">
        <v>16.29</v>
      </c>
      <c r="AA39" s="10">
        <v>16.68</v>
      </c>
      <c r="AB39" s="94">
        <v>9235800</v>
      </c>
      <c r="AC39" s="10">
        <v>16.63</v>
      </c>
      <c r="AE39" s="137">
        <f t="shared" si="3"/>
        <v>5.4413542926239344E-3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42767</v>
      </c>
      <c r="X40" s="10">
        <v>17.03</v>
      </c>
      <c r="Y40" s="10">
        <v>17.12</v>
      </c>
      <c r="Z40" s="10">
        <v>16.23</v>
      </c>
      <c r="AA40" s="10">
        <v>16.59</v>
      </c>
      <c r="AB40" s="94">
        <v>11449100</v>
      </c>
      <c r="AC40" s="10">
        <v>16.54</v>
      </c>
      <c r="AE40" s="137">
        <f t="shared" si="3"/>
        <v>-9.5808383233533245E-3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8" t="s">
        <v>78</v>
      </c>
      <c r="P41" s="708"/>
      <c r="W41" s="132">
        <v>42766</v>
      </c>
      <c r="X41" s="10">
        <v>16.55</v>
      </c>
      <c r="Y41" s="10">
        <v>16.75</v>
      </c>
      <c r="Z41" s="10">
        <v>16.28</v>
      </c>
      <c r="AA41" s="10">
        <v>16.75</v>
      </c>
      <c r="AB41" s="94">
        <v>10892700</v>
      </c>
      <c r="AC41" s="10">
        <v>16.7</v>
      </c>
      <c r="AE41" s="137">
        <f t="shared" si="3"/>
        <v>1.3349514563106624E-2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18.5806</v>
      </c>
      <c r="T42" s="133" t="s">
        <v>92</v>
      </c>
      <c r="W42" s="132">
        <v>42765</v>
      </c>
      <c r="X42" s="10">
        <v>17.27</v>
      </c>
      <c r="Y42" s="10">
        <v>17.34</v>
      </c>
      <c r="Z42" s="10">
        <v>16.36</v>
      </c>
      <c r="AA42" s="10">
        <v>16.53</v>
      </c>
      <c r="AB42" s="94">
        <v>13623400</v>
      </c>
      <c r="AC42" s="10">
        <v>16.48</v>
      </c>
      <c r="AE42" s="137">
        <f t="shared" si="3"/>
        <v>-5.0691244239631228E-2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18.4283</v>
      </c>
      <c r="T43" s="134" t="s">
        <v>98</v>
      </c>
      <c r="U43" s="128">
        <v>14.75</v>
      </c>
      <c r="W43" s="132">
        <v>42762</v>
      </c>
      <c r="X43" s="10">
        <v>17.68</v>
      </c>
      <c r="Y43" s="10">
        <v>17.7</v>
      </c>
      <c r="Z43" s="10">
        <v>17.28</v>
      </c>
      <c r="AA43" s="10">
        <v>17.41</v>
      </c>
      <c r="AB43" s="94">
        <v>6444500</v>
      </c>
      <c r="AC43" s="10">
        <v>17.36</v>
      </c>
      <c r="AE43" s="137">
        <f t="shared" si="3"/>
        <v>-1.9209039548022555E-2</v>
      </c>
    </row>
    <row r="44" spans="1:31" x14ac:dyDescent="0.25">
      <c r="A44">
        <v>4200</v>
      </c>
      <c r="B44" s="156">
        <v>42805</v>
      </c>
      <c r="C44" s="444">
        <v>6000</v>
      </c>
      <c r="D44" s="687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18.276</v>
      </c>
      <c r="T44" s="135" t="s">
        <v>99</v>
      </c>
      <c r="U44" s="129">
        <v>14.76</v>
      </c>
      <c r="W44" s="132">
        <v>42761</v>
      </c>
      <c r="X44" s="10">
        <v>17.8</v>
      </c>
      <c r="Y44" s="10">
        <v>17.93</v>
      </c>
      <c r="Z44" s="10">
        <v>17.64</v>
      </c>
      <c r="AA44" s="10">
        <v>17.75</v>
      </c>
      <c r="AB44" s="94">
        <v>6978400</v>
      </c>
      <c r="AC44" s="10">
        <v>17.7</v>
      </c>
      <c r="AE44" s="137">
        <f t="shared" si="3"/>
        <v>0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18.123699999999999</v>
      </c>
      <c r="T45" s="135" t="s">
        <v>100</v>
      </c>
      <c r="U45" s="129" t="s">
        <v>129</v>
      </c>
      <c r="W45" s="132">
        <v>42760</v>
      </c>
      <c r="X45" s="10">
        <v>17.690000000000001</v>
      </c>
      <c r="Y45" s="10">
        <v>17.88</v>
      </c>
      <c r="Z45" s="10">
        <v>17.670000000000002</v>
      </c>
      <c r="AA45" s="10">
        <v>17.75</v>
      </c>
      <c r="AB45" s="94">
        <v>8053500</v>
      </c>
      <c r="AC45" s="10">
        <v>17.7</v>
      </c>
      <c r="AE45" s="137">
        <f t="shared" si="3"/>
        <v>2.8328611898016387E-3</v>
      </c>
    </row>
    <row r="46" spans="1:31" x14ac:dyDescent="0.25">
      <c r="A46">
        <v>3700</v>
      </c>
      <c r="B46" s="156">
        <v>42808</v>
      </c>
      <c r="C46" s="444">
        <v>6000</v>
      </c>
      <c r="D46" s="687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17.971399999999999</v>
      </c>
      <c r="T46" s="135" t="s">
        <v>101</v>
      </c>
      <c r="U46" s="129" t="s">
        <v>129</v>
      </c>
      <c r="W46" s="132">
        <v>42759</v>
      </c>
      <c r="X46" s="10">
        <v>17.55</v>
      </c>
      <c r="Y46" s="10">
        <v>17.91</v>
      </c>
      <c r="Z46" s="10">
        <v>17.5</v>
      </c>
      <c r="AA46" s="10">
        <v>17.7</v>
      </c>
      <c r="AB46" s="94">
        <v>8316000</v>
      </c>
      <c r="AC46" s="10">
        <v>17.649999999999999</v>
      </c>
      <c r="AE46" s="137">
        <f t="shared" si="3"/>
        <v>1.6119746689694736E-2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17.819099999999999</v>
      </c>
      <c r="T47" s="135" t="s">
        <v>102</v>
      </c>
      <c r="U47" s="129">
        <v>20.76</v>
      </c>
      <c r="W47" s="132">
        <v>42758</v>
      </c>
      <c r="X47" s="10">
        <v>17.48</v>
      </c>
      <c r="Y47" s="10">
        <v>17.61</v>
      </c>
      <c r="Z47" s="10">
        <v>17.27</v>
      </c>
      <c r="AA47" s="10">
        <v>17.420000000000002</v>
      </c>
      <c r="AB47" s="94">
        <v>9514800</v>
      </c>
      <c r="AC47" s="10">
        <v>17.37</v>
      </c>
      <c r="AE47" s="137">
        <f t="shared" si="3"/>
        <v>-1.0820045558086466E-2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17.666799999999999</v>
      </c>
      <c r="T48" s="135" t="s">
        <v>103</v>
      </c>
      <c r="U48" s="129">
        <v>2.7581099999999998</v>
      </c>
      <c r="W48" s="132">
        <v>42755</v>
      </c>
      <c r="X48" s="10">
        <v>17.489999999999998</v>
      </c>
      <c r="Y48" s="10">
        <v>17.75</v>
      </c>
      <c r="Z48" s="10">
        <v>17.420000000000002</v>
      </c>
      <c r="AA48" s="10">
        <v>17.61</v>
      </c>
      <c r="AB48" s="94">
        <v>11179200</v>
      </c>
      <c r="AC48" s="10">
        <v>17.559999999999999</v>
      </c>
      <c r="AE48" s="137">
        <f t="shared" si="3"/>
        <v>1.9744483159117365E-2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17.514499999999998</v>
      </c>
      <c r="T49" s="135" t="s">
        <v>122</v>
      </c>
      <c r="U49" s="129" t="s">
        <v>459</v>
      </c>
      <c r="W49" s="132">
        <v>42754</v>
      </c>
      <c r="X49" s="10">
        <v>17.329999999999998</v>
      </c>
      <c r="Y49" s="10">
        <v>17.510000000000002</v>
      </c>
      <c r="Z49" s="10">
        <v>17.21</v>
      </c>
      <c r="AA49" s="10">
        <v>17.27</v>
      </c>
      <c r="AB49" s="94">
        <v>6267100</v>
      </c>
      <c r="AC49" s="10">
        <v>17.22</v>
      </c>
      <c r="AE49" s="137">
        <f t="shared" si="3"/>
        <v>-3.4722222222223209E-3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17.362199999999998</v>
      </c>
      <c r="T50" s="135"/>
      <c r="U50" s="129"/>
      <c r="W50" s="132">
        <v>42753</v>
      </c>
      <c r="X50" s="10">
        <v>17.260000000000002</v>
      </c>
      <c r="Y50" s="10">
        <v>17.48</v>
      </c>
      <c r="Z50" s="10">
        <v>17.149999999999999</v>
      </c>
      <c r="AA50" s="10">
        <v>17.329999999999998</v>
      </c>
      <c r="AB50" s="94">
        <v>9286700</v>
      </c>
      <c r="AC50" s="10">
        <v>17.28</v>
      </c>
      <c r="AE50" s="137">
        <f t="shared" si="3"/>
        <v>-6.3254744105807337E-3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" si="47">C51*(E51-D51)</f>
        <v>-7164.1599999999926</v>
      </c>
      <c r="G51" s="40">
        <f t="shared" ref="G51" si="48">D51*C51</f>
        <v>104636.15999999999</v>
      </c>
      <c r="H51" s="231">
        <f t="shared" ref="H51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17.209899999999998</v>
      </c>
      <c r="T51" s="135" t="s">
        <v>105</v>
      </c>
      <c r="U51" s="129" t="s">
        <v>658</v>
      </c>
      <c r="W51" s="132">
        <v>42752</v>
      </c>
      <c r="X51" s="10">
        <v>17.63</v>
      </c>
      <c r="Y51" s="10">
        <v>17.7</v>
      </c>
      <c r="Z51" s="10">
        <v>17.399999999999999</v>
      </c>
      <c r="AA51" s="10">
        <v>17.440000000000001</v>
      </c>
      <c r="AB51" s="94">
        <v>6865000</v>
      </c>
      <c r="AC51" s="10">
        <v>17.39</v>
      </c>
      <c r="AE51" s="137">
        <f t="shared" si="3"/>
        <v>-5.7471264367803254E-4</v>
      </c>
    </row>
    <row r="52" spans="1:31" x14ac:dyDescent="0.25">
      <c r="B52" s="156"/>
      <c r="C52" s="10"/>
      <c r="D52" s="241"/>
      <c r="E52" s="40"/>
      <c r="F52" s="40"/>
      <c r="G52" s="40"/>
      <c r="H52" s="231"/>
      <c r="I52" s="40"/>
      <c r="J52" s="40"/>
      <c r="K52" s="40"/>
      <c r="O52" s="82">
        <v>1.1200000000000001</v>
      </c>
      <c r="P52" s="82">
        <f t="shared" si="37"/>
        <v>17.057600000000001</v>
      </c>
      <c r="T52" s="135" t="s">
        <v>106</v>
      </c>
      <c r="U52" s="129" t="s">
        <v>599</v>
      </c>
      <c r="W52" s="132">
        <v>42748</v>
      </c>
      <c r="X52" s="10">
        <v>17.329999999999998</v>
      </c>
      <c r="Y52" s="10">
        <v>17.489999999999998</v>
      </c>
      <c r="Z52" s="10">
        <v>17.239999999999998</v>
      </c>
      <c r="AA52" s="10">
        <v>17.45</v>
      </c>
      <c r="AB52" s="94">
        <v>5406800</v>
      </c>
      <c r="AC52" s="10">
        <v>17.399999999999999</v>
      </c>
      <c r="AE52" s="137">
        <f t="shared" si="3"/>
        <v>5.7504312823453141E-4</v>
      </c>
    </row>
    <row r="53" spans="1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16.9053</v>
      </c>
      <c r="T53" s="135" t="s">
        <v>107</v>
      </c>
      <c r="U53" s="130">
        <v>13184954</v>
      </c>
      <c r="W53" s="132">
        <v>42747</v>
      </c>
      <c r="X53" s="10">
        <v>18.03</v>
      </c>
      <c r="Y53" s="10">
        <v>18.100000000000001</v>
      </c>
      <c r="Z53" s="10">
        <v>17.329999999999998</v>
      </c>
      <c r="AA53" s="10">
        <v>17.440000000000001</v>
      </c>
      <c r="AB53" s="94">
        <v>10282400</v>
      </c>
      <c r="AC53" s="10">
        <v>17.39</v>
      </c>
      <c r="AE53" s="137">
        <f t="shared" si="3"/>
        <v>-1.4172335600907027E-2</v>
      </c>
    </row>
    <row r="54" spans="1:31" x14ac:dyDescent="0.25">
      <c r="O54" s="82">
        <v>1.1000000000000001</v>
      </c>
      <c r="P54" s="82">
        <f>O54*$Q$4</f>
        <v>16.753</v>
      </c>
      <c r="T54" s="135" t="s">
        <v>110</v>
      </c>
      <c r="U54" s="130">
        <v>12005600</v>
      </c>
      <c r="W54" s="132">
        <v>42746</v>
      </c>
      <c r="X54" s="10">
        <v>17.559999999999999</v>
      </c>
      <c r="Y54" s="10">
        <v>17.760000000000002</v>
      </c>
      <c r="Z54" s="10">
        <v>17.47</v>
      </c>
      <c r="AA54" s="10">
        <v>17.690000000000001</v>
      </c>
      <c r="AB54" s="94">
        <v>9787400</v>
      </c>
      <c r="AC54" s="10">
        <v>17.64</v>
      </c>
      <c r="AE54" s="137">
        <f t="shared" si="3"/>
        <v>1.2048192771084487E-2</v>
      </c>
    </row>
    <row r="55" spans="1:31" x14ac:dyDescent="0.25">
      <c r="O55" s="82">
        <v>1.0900000000000001</v>
      </c>
      <c r="P55" s="82">
        <f t="shared" ref="P55:P74" si="50">O55*$Q$4</f>
        <v>16.600700000000003</v>
      </c>
      <c r="T55" s="135" t="s">
        <v>108</v>
      </c>
      <c r="U55" s="129" t="s">
        <v>659</v>
      </c>
      <c r="W55" s="132">
        <v>42745</v>
      </c>
      <c r="X55" s="10">
        <v>17.5</v>
      </c>
      <c r="Y55" s="10">
        <v>17.579999999999998</v>
      </c>
      <c r="Z55" s="10">
        <v>17.350000000000001</v>
      </c>
      <c r="AA55" s="10">
        <v>17.48</v>
      </c>
      <c r="AB55" s="94">
        <v>6969500</v>
      </c>
      <c r="AC55" s="10">
        <v>17.43</v>
      </c>
      <c r="AE55" s="137">
        <f t="shared" si="3"/>
        <v>4.610951008645392E-3</v>
      </c>
    </row>
    <row r="56" spans="1:31" x14ac:dyDescent="0.25">
      <c r="B56" s="649" t="s">
        <v>114</v>
      </c>
      <c r="C56" s="511" t="s">
        <v>147</v>
      </c>
      <c r="D56" s="65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50"/>
        <v>16.448400000000003</v>
      </c>
      <c r="T56" s="135" t="s">
        <v>111</v>
      </c>
      <c r="U56" s="129" t="s">
        <v>129</v>
      </c>
      <c r="W56" s="132">
        <v>42744</v>
      </c>
      <c r="X56" s="10">
        <v>17.64</v>
      </c>
      <c r="Y56" s="10">
        <v>17.75</v>
      </c>
      <c r="Z56" s="10">
        <v>17.399999999999999</v>
      </c>
      <c r="AA56" s="10">
        <v>17.399999999999999</v>
      </c>
      <c r="AB56" s="94">
        <v>8839500</v>
      </c>
      <c r="AC56" s="10">
        <v>17.350000000000001</v>
      </c>
      <c r="AE56" s="137">
        <f t="shared" si="3"/>
        <v>-2.6374859708192977E-2</v>
      </c>
    </row>
    <row r="57" spans="1:31" x14ac:dyDescent="0.25">
      <c r="B57" s="651">
        <v>42305</v>
      </c>
      <c r="C57" s="378">
        <v>2000</v>
      </c>
      <c r="D57" s="652">
        <v>34.06</v>
      </c>
      <c r="E57" s="379">
        <v>17.68</v>
      </c>
      <c r="F57" s="379">
        <v>-32767.45</v>
      </c>
      <c r="G57" s="379">
        <f t="shared" ref="G57:G63" si="51">IF(C57=0, 0,D57*C57)</f>
        <v>68120</v>
      </c>
      <c r="H57" s="381">
        <f t="shared" ref="H57:H63" si="52">IF(C57=0, D57, (E57-D57)/D57)</f>
        <v>-0.48091603053435117</v>
      </c>
      <c r="I57" s="379"/>
      <c r="O57" s="82">
        <v>1.07</v>
      </c>
      <c r="P57" s="82">
        <f t="shared" si="50"/>
        <v>16.296100000000003</v>
      </c>
      <c r="T57" s="135" t="s">
        <v>112</v>
      </c>
      <c r="U57" s="129">
        <v>-2.61</v>
      </c>
      <c r="W57" s="132">
        <v>42741</v>
      </c>
      <c r="X57" s="10">
        <v>18.170000000000002</v>
      </c>
      <c r="Y57" s="10">
        <v>18.170000000000002</v>
      </c>
      <c r="Z57" s="10">
        <v>17.829999999999998</v>
      </c>
      <c r="AA57" s="10">
        <v>17.88</v>
      </c>
      <c r="AB57" s="94">
        <v>7807800</v>
      </c>
      <c r="AC57" s="10">
        <v>17.82</v>
      </c>
      <c r="AE57" s="137">
        <f t="shared" si="3"/>
        <v>-1.6556291390728561E-2</v>
      </c>
    </row>
    <row r="58" spans="1:31" x14ac:dyDescent="0.25">
      <c r="B58" s="651">
        <v>42307</v>
      </c>
      <c r="C58" s="378">
        <v>0</v>
      </c>
      <c r="D58" s="652" t="s">
        <v>129</v>
      </c>
      <c r="E58" s="379">
        <v>17.55</v>
      </c>
      <c r="F58" s="379">
        <v>-30722.2</v>
      </c>
      <c r="G58" s="379">
        <f t="shared" si="51"/>
        <v>0</v>
      </c>
      <c r="H58" s="381" t="str">
        <f t="shared" si="52"/>
        <v>N/A</v>
      </c>
      <c r="I58" s="379"/>
      <c r="O58" s="82">
        <v>1.06</v>
      </c>
      <c r="P58" s="82">
        <f t="shared" si="50"/>
        <v>16.143800000000002</v>
      </c>
      <c r="T58" s="135" t="s">
        <v>109</v>
      </c>
      <c r="U58" s="129" t="s">
        <v>660</v>
      </c>
      <c r="W58" s="132">
        <v>42740</v>
      </c>
      <c r="X58" s="10">
        <v>18.100000000000001</v>
      </c>
      <c r="Y58" s="10">
        <v>18.27</v>
      </c>
      <c r="Z58" s="10">
        <v>17.88</v>
      </c>
      <c r="AA58" s="10">
        <v>18.18</v>
      </c>
      <c r="AB58" s="94">
        <v>9764700</v>
      </c>
      <c r="AC58" s="10">
        <v>18.12</v>
      </c>
      <c r="AE58" s="137">
        <f t="shared" si="3"/>
        <v>7.2262367982214304E-3</v>
      </c>
    </row>
    <row r="59" spans="1:31" x14ac:dyDescent="0.25">
      <c r="B59" s="651">
        <v>42310</v>
      </c>
      <c r="C59" s="378">
        <v>0</v>
      </c>
      <c r="D59" s="652" t="s">
        <v>129</v>
      </c>
      <c r="E59" s="379">
        <v>19.010000000000002</v>
      </c>
      <c r="F59" s="379">
        <v>-30693.25</v>
      </c>
      <c r="G59" s="379">
        <f t="shared" si="51"/>
        <v>0</v>
      </c>
      <c r="H59" s="381" t="str">
        <f t="shared" si="52"/>
        <v>N/A</v>
      </c>
      <c r="I59" s="379"/>
      <c r="O59" s="82">
        <v>1.05</v>
      </c>
      <c r="P59" s="82">
        <f t="shared" si="50"/>
        <v>15.9915</v>
      </c>
      <c r="W59" s="132">
        <v>42739</v>
      </c>
      <c r="X59" s="10">
        <v>17.71</v>
      </c>
      <c r="Y59" s="10">
        <v>18.09</v>
      </c>
      <c r="Z59" s="10">
        <v>17.54</v>
      </c>
      <c r="AA59" s="10">
        <v>18.05</v>
      </c>
      <c r="AB59" s="94">
        <v>9323100</v>
      </c>
      <c r="AC59" s="10">
        <v>17.989999999999998</v>
      </c>
      <c r="AE59" s="137">
        <f t="shared" si="3"/>
        <v>1.5810276679841806E-2</v>
      </c>
    </row>
    <row r="60" spans="1:31" x14ac:dyDescent="0.25">
      <c r="B60" s="651">
        <v>42314</v>
      </c>
      <c r="C60" s="378">
        <v>2500</v>
      </c>
      <c r="D60" s="652">
        <v>30.24</v>
      </c>
      <c r="E60" s="379">
        <v>18.29</v>
      </c>
      <c r="F60" s="379">
        <v>-29878.25</v>
      </c>
      <c r="G60" s="379">
        <f t="shared" si="51"/>
        <v>75600</v>
      </c>
      <c r="H60" s="381">
        <f t="shared" si="52"/>
        <v>-0.39517195767195767</v>
      </c>
      <c r="I60" s="379"/>
      <c r="O60" s="82">
        <v>1.04</v>
      </c>
      <c r="P60" s="82">
        <f t="shared" si="50"/>
        <v>15.839200000000002</v>
      </c>
      <c r="W60" s="132">
        <v>42738</v>
      </c>
      <c r="X60" s="10">
        <v>17.739999999999998</v>
      </c>
      <c r="Y60" s="10">
        <v>18.059999999999999</v>
      </c>
      <c r="Z60" s="10">
        <v>17.29</v>
      </c>
      <c r="AA60" s="10">
        <v>17.760000000000002</v>
      </c>
      <c r="AB60" s="94">
        <v>13526000</v>
      </c>
      <c r="AC60" s="10">
        <v>17.71</v>
      </c>
      <c r="AE60" s="137">
        <f t="shared" si="3"/>
        <v>2.6071842410196888E-2</v>
      </c>
    </row>
    <row r="61" spans="1:31" x14ac:dyDescent="0.25">
      <c r="B61" s="651">
        <v>42318</v>
      </c>
      <c r="C61" s="378">
        <v>0</v>
      </c>
      <c r="D61" s="652" t="s">
        <v>129</v>
      </c>
      <c r="E61" s="379">
        <v>18.78</v>
      </c>
      <c r="F61" s="379">
        <v>-28604.09</v>
      </c>
      <c r="G61" s="379">
        <f t="shared" si="51"/>
        <v>0</v>
      </c>
      <c r="H61" s="381" t="str">
        <f t="shared" si="52"/>
        <v>N/A</v>
      </c>
      <c r="I61" s="379"/>
      <c r="O61" s="82">
        <v>1.03</v>
      </c>
      <c r="P61" s="82">
        <f t="shared" si="50"/>
        <v>15.686900000000001</v>
      </c>
      <c r="W61" s="132">
        <v>42734</v>
      </c>
      <c r="X61" s="10">
        <v>17.57</v>
      </c>
      <c r="Y61" s="10">
        <v>17.82</v>
      </c>
      <c r="Z61" s="10">
        <v>17.21</v>
      </c>
      <c r="AA61" s="10">
        <v>17.309999999999999</v>
      </c>
      <c r="AB61" s="94">
        <v>7920500</v>
      </c>
      <c r="AC61" s="10">
        <v>17.260000000000002</v>
      </c>
      <c r="AE61" s="137">
        <f t="shared" si="3"/>
        <v>-1.4840182648401701E-2</v>
      </c>
    </row>
    <row r="62" spans="1:31" x14ac:dyDescent="0.25">
      <c r="B62" s="651">
        <v>42328</v>
      </c>
      <c r="C62" s="378">
        <v>3078</v>
      </c>
      <c r="D62" s="652">
        <v>26.76</v>
      </c>
      <c r="E62" s="379">
        <v>17.440000000000001</v>
      </c>
      <c r="F62" s="379">
        <v>-28696.448999999906</v>
      </c>
      <c r="G62" s="379">
        <f t="shared" si="51"/>
        <v>82367.28</v>
      </c>
      <c r="H62" s="381">
        <f t="shared" si="52"/>
        <v>-0.34828101644245141</v>
      </c>
      <c r="I62" s="379"/>
      <c r="O62" s="82">
        <v>1.02</v>
      </c>
      <c r="P62" s="82">
        <f t="shared" si="50"/>
        <v>15.534600000000001</v>
      </c>
      <c r="W62" s="132">
        <v>42733</v>
      </c>
      <c r="X62" s="10">
        <v>17.78</v>
      </c>
      <c r="Y62" s="10">
        <v>17.829999999999998</v>
      </c>
      <c r="Z62" s="10">
        <v>17.440000000000001</v>
      </c>
      <c r="AA62" s="10">
        <v>17.57</v>
      </c>
      <c r="AB62" s="94">
        <v>7020000</v>
      </c>
      <c r="AC62" s="10">
        <v>17.52</v>
      </c>
      <c r="AE62" s="137">
        <f t="shared" si="3"/>
        <v>-1.5177065767284947E-2</v>
      </c>
    </row>
    <row r="63" spans="1:31" x14ac:dyDescent="0.25">
      <c r="B63" s="651">
        <v>42331</v>
      </c>
      <c r="C63" s="378">
        <v>0</v>
      </c>
      <c r="D63" s="652" t="s">
        <v>129</v>
      </c>
      <c r="E63" s="379">
        <v>17.53</v>
      </c>
      <c r="F63" s="379">
        <v>-28051.068999999901</v>
      </c>
      <c r="G63" s="379">
        <f t="shared" si="51"/>
        <v>0</v>
      </c>
      <c r="H63" s="381" t="str">
        <f t="shared" si="52"/>
        <v>N/A</v>
      </c>
      <c r="I63" s="379"/>
      <c r="O63" s="82">
        <v>1.01</v>
      </c>
      <c r="P63" s="82">
        <f t="shared" si="50"/>
        <v>15.382300000000001</v>
      </c>
      <c r="W63" s="132">
        <v>42732</v>
      </c>
      <c r="X63" s="10">
        <v>18.11</v>
      </c>
      <c r="Y63" s="10">
        <v>18.29</v>
      </c>
      <c r="Z63" s="10">
        <v>17.84</v>
      </c>
      <c r="AA63" s="10">
        <v>17.850000000000001</v>
      </c>
      <c r="AB63" s="94">
        <v>8333800</v>
      </c>
      <c r="AC63" s="10">
        <v>17.79</v>
      </c>
      <c r="AE63" s="137">
        <f t="shared" si="3"/>
        <v>-1.6039823008849541E-2</v>
      </c>
    </row>
    <row r="64" spans="1:31" x14ac:dyDescent="0.25">
      <c r="B64" s="651">
        <v>42335</v>
      </c>
      <c r="C64" s="378">
        <v>3078</v>
      </c>
      <c r="D64" s="65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50"/>
        <v>15.23</v>
      </c>
      <c r="W64" s="132">
        <v>42731</v>
      </c>
      <c r="X64" s="10">
        <v>18.100000000000001</v>
      </c>
      <c r="Y64" s="10">
        <v>18.2</v>
      </c>
      <c r="Z64" s="10">
        <v>18</v>
      </c>
      <c r="AA64" s="10">
        <v>18.14</v>
      </c>
      <c r="AB64" s="94">
        <v>5384100</v>
      </c>
      <c r="AC64" s="10">
        <v>18.079999999999998</v>
      </c>
      <c r="AE64" s="137">
        <f t="shared" si="3"/>
        <v>4.444444444444251E-3</v>
      </c>
    </row>
    <row r="65" spans="2:31" x14ac:dyDescent="0.25">
      <c r="B65" s="651">
        <v>42335</v>
      </c>
      <c r="C65" s="378">
        <v>3578</v>
      </c>
      <c r="D65" s="652">
        <v>25.55</v>
      </c>
      <c r="E65" s="379">
        <v>17.440000000000001</v>
      </c>
      <c r="F65" s="379">
        <f t="shared" ref="F65:F96" si="53">C65*(E65-D65)</f>
        <v>-29017.579999999998</v>
      </c>
      <c r="G65" s="379">
        <f t="shared" ref="G65:G94" si="54">D65*C65</f>
        <v>91417.900000000009</v>
      </c>
      <c r="H65" s="380">
        <f t="shared" ref="H65:H94" si="55">(E65-D65)/D65</f>
        <v>-0.31741682974559682</v>
      </c>
      <c r="I65" s="379"/>
      <c r="O65" s="82">
        <v>0.99</v>
      </c>
      <c r="P65" s="82">
        <f t="shared" si="50"/>
        <v>15.0777</v>
      </c>
      <c r="W65" s="132">
        <v>42727</v>
      </c>
      <c r="X65" s="10">
        <v>17.98</v>
      </c>
      <c r="Y65" s="10">
        <v>18.2</v>
      </c>
      <c r="Z65" s="10">
        <v>17.940000000000001</v>
      </c>
      <c r="AA65" s="10">
        <v>18.059999999999999</v>
      </c>
      <c r="AB65" s="94">
        <v>7624400</v>
      </c>
      <c r="AC65" s="10">
        <v>18</v>
      </c>
      <c r="AE65" s="137">
        <f t="shared" si="3"/>
        <v>1.1123470522802492E-3</v>
      </c>
    </row>
    <row r="66" spans="2:31" x14ac:dyDescent="0.25">
      <c r="B66" s="651">
        <v>42340</v>
      </c>
      <c r="C66" s="378">
        <v>4178</v>
      </c>
      <c r="D66" s="652">
        <v>24.29</v>
      </c>
      <c r="E66" s="379">
        <v>16.670000000000002</v>
      </c>
      <c r="F66" s="379">
        <f t="shared" si="53"/>
        <v>-31836.35999999999</v>
      </c>
      <c r="G66" s="379">
        <f t="shared" si="54"/>
        <v>101483.62</v>
      </c>
      <c r="H66" s="380">
        <f t="shared" si="55"/>
        <v>-0.31370934540963352</v>
      </c>
      <c r="I66" s="379"/>
      <c r="O66" s="82">
        <v>0.98</v>
      </c>
      <c r="P66" s="82">
        <f t="shared" si="50"/>
        <v>14.9254</v>
      </c>
      <c r="W66" s="132">
        <v>42726</v>
      </c>
      <c r="X66" s="10">
        <v>18.12</v>
      </c>
      <c r="Y66" s="10">
        <v>18.350000000000001</v>
      </c>
      <c r="Z66" s="10">
        <v>18</v>
      </c>
      <c r="AA66" s="10">
        <v>18.04</v>
      </c>
      <c r="AB66" s="94">
        <v>9169500</v>
      </c>
      <c r="AC66" s="10">
        <v>17.98</v>
      </c>
      <c r="AE66" s="137">
        <f t="shared" si="3"/>
        <v>-2.2197558268589601E-3</v>
      </c>
    </row>
    <row r="67" spans="2:31" x14ac:dyDescent="0.25">
      <c r="B67" s="651">
        <v>42342</v>
      </c>
      <c r="C67" s="378">
        <v>4678</v>
      </c>
      <c r="D67" s="652">
        <v>23.39</v>
      </c>
      <c r="E67" s="379">
        <v>16.12</v>
      </c>
      <c r="F67" s="379">
        <f t="shared" si="53"/>
        <v>-34009.06</v>
      </c>
      <c r="G67" s="379">
        <f t="shared" si="54"/>
        <v>109418.42</v>
      </c>
      <c r="H67" s="380">
        <f t="shared" si="55"/>
        <v>-0.31081658828559211</v>
      </c>
      <c r="I67" s="379"/>
      <c r="O67" s="82">
        <v>0.97</v>
      </c>
      <c r="P67" s="82">
        <f t="shared" si="50"/>
        <v>14.773099999999999</v>
      </c>
      <c r="W67" s="132">
        <v>42725</v>
      </c>
      <c r="X67" s="10">
        <v>18.559999999999999</v>
      </c>
      <c r="Y67" s="10">
        <v>18.59</v>
      </c>
      <c r="Z67" s="10">
        <v>18.05</v>
      </c>
      <c r="AA67" s="10">
        <v>18.079999999999998</v>
      </c>
      <c r="AB67" s="94">
        <v>8167300</v>
      </c>
      <c r="AC67" s="10">
        <v>18.02</v>
      </c>
      <c r="AE67" s="137" t="e">
        <f>AC67/#REF!-1</f>
        <v>#REF!</v>
      </c>
    </row>
    <row r="68" spans="2:31" x14ac:dyDescent="0.25">
      <c r="B68" s="651">
        <v>42342</v>
      </c>
      <c r="C68" s="378">
        <v>4178</v>
      </c>
      <c r="D68" s="652">
        <v>24.26</v>
      </c>
      <c r="E68" s="379">
        <v>16.12</v>
      </c>
      <c r="F68" s="379">
        <f t="shared" si="53"/>
        <v>-34008.920000000006</v>
      </c>
      <c r="G68" s="379">
        <f t="shared" si="54"/>
        <v>101358.28000000001</v>
      </c>
      <c r="H68" s="380">
        <f t="shared" si="55"/>
        <v>-0.33553173948887055</v>
      </c>
      <c r="I68" s="379"/>
      <c r="O68" s="82">
        <v>0.96</v>
      </c>
      <c r="P68" s="82">
        <f t="shared" si="50"/>
        <v>14.620799999999999</v>
      </c>
      <c r="W68" s="132">
        <v>42724</v>
      </c>
      <c r="X68" s="10">
        <v>18.61</v>
      </c>
      <c r="Y68" s="10">
        <v>18.79</v>
      </c>
      <c r="Z68" s="10">
        <v>18.239999999999998</v>
      </c>
      <c r="AA68" s="10">
        <v>18.309999999999999</v>
      </c>
      <c r="AB68" s="94">
        <v>10116000</v>
      </c>
      <c r="AC68" s="10">
        <v>18.25</v>
      </c>
      <c r="AE68" s="137" t="e">
        <f>#REF!/AC69-1</f>
        <v>#REF!</v>
      </c>
    </row>
    <row r="69" spans="2:31" x14ac:dyDescent="0.25">
      <c r="B69" s="651">
        <v>42345</v>
      </c>
      <c r="C69" s="378">
        <v>4678</v>
      </c>
      <c r="D69" s="652">
        <v>23.24</v>
      </c>
      <c r="E69" s="379">
        <v>14.78</v>
      </c>
      <c r="F69" s="379">
        <f t="shared" si="53"/>
        <v>-39575.879999999997</v>
      </c>
      <c r="G69" s="379">
        <f t="shared" si="54"/>
        <v>108716.71999999999</v>
      </c>
      <c r="H69" s="380">
        <f t="shared" si="55"/>
        <v>-0.36402753872633387</v>
      </c>
      <c r="I69" s="379"/>
      <c r="O69" s="82">
        <v>0.95</v>
      </c>
      <c r="P69" s="82">
        <f t="shared" si="50"/>
        <v>14.468500000000001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1">
        <v>42347</v>
      </c>
      <c r="C70" s="378">
        <v>4778</v>
      </c>
      <c r="D70" s="652">
        <v>23.06</v>
      </c>
      <c r="E70" s="379">
        <v>14.92</v>
      </c>
      <c r="F70" s="379">
        <f t="shared" si="53"/>
        <v>-38892.919999999991</v>
      </c>
      <c r="G70" s="379">
        <f t="shared" si="54"/>
        <v>110180.68</v>
      </c>
      <c r="H70" s="380">
        <f t="shared" si="55"/>
        <v>-0.3529921942758022</v>
      </c>
      <c r="I70" s="379"/>
      <c r="O70" s="82">
        <v>0.94</v>
      </c>
      <c r="P70" s="82">
        <f t="shared" si="50"/>
        <v>14.3162</v>
      </c>
    </row>
    <row r="71" spans="2:31" x14ac:dyDescent="0.25">
      <c r="B71" s="651">
        <v>42348</v>
      </c>
      <c r="C71" s="378">
        <v>4178</v>
      </c>
      <c r="D71" s="652">
        <v>24.23</v>
      </c>
      <c r="E71" s="379">
        <v>14.74</v>
      </c>
      <c r="F71" s="379">
        <f t="shared" si="53"/>
        <v>-39649.22</v>
      </c>
      <c r="G71" s="379">
        <f t="shared" si="54"/>
        <v>101232.94</v>
      </c>
      <c r="H71" s="380">
        <f t="shared" si="55"/>
        <v>-0.39166322740404458</v>
      </c>
      <c r="I71" s="379"/>
      <c r="O71" s="82">
        <v>0.93</v>
      </c>
      <c r="P71" s="82">
        <f t="shared" si="50"/>
        <v>14.163900000000002</v>
      </c>
    </row>
    <row r="72" spans="2:31" x14ac:dyDescent="0.25">
      <c r="B72" s="651">
        <v>42349</v>
      </c>
      <c r="C72" s="378">
        <v>3678</v>
      </c>
      <c r="D72" s="652">
        <v>25.57</v>
      </c>
      <c r="E72" s="379">
        <v>14.34</v>
      </c>
      <c r="F72" s="379">
        <f t="shared" si="53"/>
        <v>-41303.94</v>
      </c>
      <c r="G72" s="379">
        <f t="shared" si="54"/>
        <v>94046.46</v>
      </c>
      <c r="H72" s="380">
        <f t="shared" si="55"/>
        <v>-0.43918654673445445</v>
      </c>
      <c r="I72" s="379"/>
      <c r="O72" s="82">
        <v>0.92</v>
      </c>
      <c r="P72" s="82">
        <f t="shared" si="50"/>
        <v>14.011600000000001</v>
      </c>
    </row>
    <row r="73" spans="2:31" x14ac:dyDescent="0.25">
      <c r="B73" s="651">
        <v>42352</v>
      </c>
      <c r="C73" s="378">
        <v>4178</v>
      </c>
      <c r="D73" s="652">
        <v>24.18</v>
      </c>
      <c r="E73" s="379">
        <v>13.96</v>
      </c>
      <c r="F73" s="379">
        <f t="shared" si="53"/>
        <v>-42699.159999999996</v>
      </c>
      <c r="G73" s="379">
        <f t="shared" si="54"/>
        <v>101024.04</v>
      </c>
      <c r="H73" s="380">
        <f t="shared" si="55"/>
        <v>-0.42266335814722905</v>
      </c>
      <c r="I73" s="379"/>
      <c r="O73" s="82">
        <v>0.91</v>
      </c>
      <c r="P73" s="82">
        <f t="shared" si="50"/>
        <v>13.859300000000001</v>
      </c>
    </row>
    <row r="74" spans="2:31" ht="15" customHeight="1" x14ac:dyDescent="0.25">
      <c r="B74" s="651">
        <v>42355</v>
      </c>
      <c r="C74" s="378">
        <v>4678</v>
      </c>
      <c r="D74" s="652">
        <v>22.98</v>
      </c>
      <c r="E74" s="379">
        <v>12.78</v>
      </c>
      <c r="F74" s="379">
        <f t="shared" si="53"/>
        <v>-47715.600000000006</v>
      </c>
      <c r="G74" s="379">
        <f t="shared" si="54"/>
        <v>107500.44</v>
      </c>
      <c r="H74" s="380">
        <f t="shared" si="55"/>
        <v>-0.44386422976501311</v>
      </c>
      <c r="I74" s="379"/>
      <c r="O74" s="82">
        <v>0.9</v>
      </c>
      <c r="P74" s="82">
        <f t="shared" si="50"/>
        <v>13.707000000000001</v>
      </c>
    </row>
    <row r="75" spans="2:31" x14ac:dyDescent="0.25">
      <c r="B75" s="651">
        <v>42356</v>
      </c>
      <c r="C75" s="378">
        <v>5178</v>
      </c>
      <c r="D75" s="652">
        <v>21.99</v>
      </c>
      <c r="E75" s="379">
        <v>12.95</v>
      </c>
      <c r="F75" s="379">
        <f t="shared" si="53"/>
        <v>-46809.119999999995</v>
      </c>
      <c r="G75" s="379">
        <f t="shared" si="54"/>
        <v>113864.21999999999</v>
      </c>
      <c r="H75" s="380">
        <f t="shared" si="55"/>
        <v>-0.41109595270577537</v>
      </c>
      <c r="I75" s="379"/>
      <c r="O75" s="82">
        <v>0.89</v>
      </c>
      <c r="P75" s="82">
        <f>O75*$Q$4</f>
        <v>13.5547</v>
      </c>
    </row>
    <row r="76" spans="2:31" x14ac:dyDescent="0.25">
      <c r="B76" s="651">
        <v>42356</v>
      </c>
      <c r="C76" s="378">
        <v>6178</v>
      </c>
      <c r="D76" s="652">
        <v>20.48</v>
      </c>
      <c r="E76" s="379">
        <v>12.76</v>
      </c>
      <c r="F76" s="379">
        <f t="shared" si="53"/>
        <v>-47694.16</v>
      </c>
      <c r="G76" s="379">
        <f t="shared" si="54"/>
        <v>126525.44</v>
      </c>
      <c r="H76" s="380">
        <f t="shared" si="55"/>
        <v>-0.376953125</v>
      </c>
      <c r="I76" s="379"/>
      <c r="O76" s="82">
        <v>0.88</v>
      </c>
      <c r="P76" s="82">
        <f>O76*$Q$4</f>
        <v>13.4024</v>
      </c>
    </row>
    <row r="77" spans="2:31" x14ac:dyDescent="0.25">
      <c r="B77" s="651">
        <v>42356</v>
      </c>
      <c r="C77" s="378">
        <v>6400</v>
      </c>
      <c r="D77" s="652">
        <v>20.2</v>
      </c>
      <c r="E77" s="379">
        <v>12.68</v>
      </c>
      <c r="F77" s="379">
        <f t="shared" si="53"/>
        <v>-48128</v>
      </c>
      <c r="G77" s="379">
        <f t="shared" si="54"/>
        <v>129280</v>
      </c>
      <c r="H77" s="380">
        <f t="shared" si="55"/>
        <v>-0.37227722772277227</v>
      </c>
      <c r="I77" s="379"/>
      <c r="O77" s="82">
        <v>0.87</v>
      </c>
      <c r="P77" s="82">
        <f>O77*$Q$4</f>
        <v>13.2501</v>
      </c>
    </row>
    <row r="78" spans="2:31" x14ac:dyDescent="0.25">
      <c r="B78" s="651">
        <v>42359</v>
      </c>
      <c r="C78" s="378">
        <v>5178</v>
      </c>
      <c r="D78" s="652">
        <v>21.96</v>
      </c>
      <c r="E78" s="379">
        <v>12.66</v>
      </c>
      <c r="F78" s="379">
        <f t="shared" si="53"/>
        <v>-48155.4</v>
      </c>
      <c r="G78" s="379">
        <f t="shared" si="54"/>
        <v>113708.88</v>
      </c>
      <c r="H78" s="380">
        <f t="shared" si="55"/>
        <v>-0.42349726775956287</v>
      </c>
      <c r="I78" s="379"/>
      <c r="O78" s="82">
        <v>0.86</v>
      </c>
      <c r="P78" s="82">
        <f>O78*$Q$4</f>
        <v>13.097799999999999</v>
      </c>
    </row>
    <row r="79" spans="2:31" x14ac:dyDescent="0.25">
      <c r="B79" s="651">
        <v>42361</v>
      </c>
      <c r="C79" s="378">
        <v>4178</v>
      </c>
      <c r="D79" s="652">
        <v>24.07</v>
      </c>
      <c r="E79" s="379">
        <v>13.96</v>
      </c>
      <c r="F79" s="379">
        <f t="shared" si="53"/>
        <v>-42239.579999999994</v>
      </c>
      <c r="G79" s="379">
        <f t="shared" si="54"/>
        <v>100564.46</v>
      </c>
      <c r="H79" s="380">
        <f t="shared" si="55"/>
        <v>-0.42002492729538843</v>
      </c>
      <c r="I79" s="379"/>
      <c r="O79" s="82">
        <v>0.85</v>
      </c>
      <c r="P79" s="82">
        <f>O79*$Q$4</f>
        <v>12.945500000000001</v>
      </c>
    </row>
    <row r="80" spans="2:31" x14ac:dyDescent="0.25">
      <c r="B80" s="651">
        <v>42361</v>
      </c>
      <c r="C80" s="378">
        <v>4178</v>
      </c>
      <c r="D80" s="652">
        <v>24.03</v>
      </c>
      <c r="E80" s="379">
        <v>13.96</v>
      </c>
      <c r="F80" s="379">
        <f t="shared" si="53"/>
        <v>-42072.46</v>
      </c>
      <c r="G80" s="379">
        <f t="shared" si="54"/>
        <v>100397.34000000001</v>
      </c>
      <c r="H80" s="380">
        <f t="shared" si="55"/>
        <v>-0.41905950894714938</v>
      </c>
      <c r="I80" s="379"/>
    </row>
    <row r="81" spans="2:9" x14ac:dyDescent="0.25">
      <c r="B81" s="651">
        <v>42366</v>
      </c>
      <c r="C81" s="399">
        <v>6678</v>
      </c>
      <c r="D81" s="653">
        <v>19.91</v>
      </c>
      <c r="E81" s="379">
        <v>13.09</v>
      </c>
      <c r="F81" s="379">
        <f t="shared" si="53"/>
        <v>-45543.96</v>
      </c>
      <c r="G81" s="379">
        <f t="shared" si="54"/>
        <v>132958.98000000001</v>
      </c>
      <c r="H81" s="380">
        <f t="shared" si="55"/>
        <v>-0.34254143646408841</v>
      </c>
      <c r="I81" s="379"/>
    </row>
    <row r="82" spans="2:9" x14ac:dyDescent="0.25">
      <c r="B82" s="651">
        <v>42367</v>
      </c>
      <c r="C82" s="399">
        <v>8678</v>
      </c>
      <c r="D82" s="653">
        <v>18.32</v>
      </c>
      <c r="E82" s="379">
        <v>13.03</v>
      </c>
      <c r="F82" s="379">
        <f t="shared" si="53"/>
        <v>-45906.62000000001</v>
      </c>
      <c r="G82" s="379">
        <f t="shared" si="54"/>
        <v>158980.96</v>
      </c>
      <c r="H82" s="380">
        <f t="shared" si="55"/>
        <v>-0.28875545851528389</v>
      </c>
      <c r="I82" s="379"/>
    </row>
    <row r="83" spans="2:9" x14ac:dyDescent="0.25">
      <c r="B83" s="651">
        <v>42368</v>
      </c>
      <c r="C83" s="378">
        <v>9678</v>
      </c>
      <c r="D83" s="652">
        <v>17.73</v>
      </c>
      <c r="E83" s="379">
        <v>12.38</v>
      </c>
      <c r="F83" s="379">
        <f t="shared" si="53"/>
        <v>-51777.299999999996</v>
      </c>
      <c r="G83" s="379">
        <f t="shared" si="54"/>
        <v>171590.94</v>
      </c>
      <c r="H83" s="381">
        <f t="shared" si="55"/>
        <v>-0.30174844895657077</v>
      </c>
      <c r="I83" s="379"/>
    </row>
    <row r="84" spans="2:9" x14ac:dyDescent="0.25">
      <c r="B84" s="651">
        <v>42369</v>
      </c>
      <c r="C84" s="378">
        <v>8678</v>
      </c>
      <c r="D84" s="652">
        <v>18.312999999999999</v>
      </c>
      <c r="E84" s="379">
        <v>12.59</v>
      </c>
      <c r="F84" s="379">
        <f t="shared" si="53"/>
        <v>-49664.193999999989</v>
      </c>
      <c r="G84" s="379">
        <f t="shared" si="54"/>
        <v>158920.21399999998</v>
      </c>
      <c r="H84" s="381">
        <f t="shared" si="55"/>
        <v>-0.3125102386282968</v>
      </c>
      <c r="I84" s="379"/>
    </row>
    <row r="85" spans="2:9" x14ac:dyDescent="0.25">
      <c r="B85" s="651">
        <v>42374</v>
      </c>
      <c r="C85" s="378">
        <v>7678</v>
      </c>
      <c r="D85" s="652">
        <v>19.010000000000002</v>
      </c>
      <c r="E85" s="379">
        <v>12.76</v>
      </c>
      <c r="F85" s="379">
        <f t="shared" si="53"/>
        <v>-47987.500000000015</v>
      </c>
      <c r="G85" s="379">
        <f t="shared" si="54"/>
        <v>145958.78</v>
      </c>
      <c r="H85" s="381">
        <f t="shared" si="55"/>
        <v>-0.32877432930036832</v>
      </c>
      <c r="I85" s="379"/>
    </row>
    <row r="86" spans="2:9" x14ac:dyDescent="0.25">
      <c r="B86" s="651">
        <v>42375</v>
      </c>
      <c r="C86" s="378">
        <v>8678</v>
      </c>
      <c r="D86" s="652">
        <v>18.257000000000001</v>
      </c>
      <c r="E86" s="379">
        <v>12.76</v>
      </c>
      <c r="F86" s="379">
        <f t="shared" si="53"/>
        <v>-47702.966000000015</v>
      </c>
      <c r="G86" s="379">
        <f t="shared" si="54"/>
        <v>158434.24600000001</v>
      </c>
      <c r="H86" s="381">
        <f t="shared" si="55"/>
        <v>-0.30108999287944355</v>
      </c>
      <c r="I86" s="379"/>
    </row>
    <row r="87" spans="2:9" x14ac:dyDescent="0.25">
      <c r="B87" s="651">
        <v>42375</v>
      </c>
      <c r="C87" s="378">
        <v>9678</v>
      </c>
      <c r="D87" s="652">
        <v>17.579999999999998</v>
      </c>
      <c r="E87" s="379">
        <v>11.28</v>
      </c>
      <c r="F87" s="379">
        <f t="shared" si="53"/>
        <v>-60971.399999999987</v>
      </c>
      <c r="G87" s="379">
        <f t="shared" si="54"/>
        <v>170139.24</v>
      </c>
      <c r="H87" s="381">
        <f t="shared" si="55"/>
        <v>-0.35836177474402725</v>
      </c>
      <c r="I87" s="379"/>
    </row>
    <row r="88" spans="2:9" x14ac:dyDescent="0.25">
      <c r="B88" s="651">
        <v>42398</v>
      </c>
      <c r="C88" s="378">
        <v>9278</v>
      </c>
      <c r="D88" s="652">
        <v>17.93</v>
      </c>
      <c r="E88" s="379">
        <v>9.56</v>
      </c>
      <c r="F88" s="379">
        <f t="shared" si="53"/>
        <v>-77656.859999999986</v>
      </c>
      <c r="G88" s="379">
        <f t="shared" si="54"/>
        <v>166354.54</v>
      </c>
      <c r="H88" s="381">
        <f t="shared" si="55"/>
        <v>-0.46681539319576126</v>
      </c>
      <c r="I88" s="379"/>
    </row>
    <row r="89" spans="2:9" x14ac:dyDescent="0.25">
      <c r="B89" s="651">
        <v>42402</v>
      </c>
      <c r="C89" s="378">
        <v>9678</v>
      </c>
      <c r="D89" s="652">
        <v>17.559999999999999</v>
      </c>
      <c r="E89" s="379">
        <v>8.74</v>
      </c>
      <c r="F89" s="379">
        <f t="shared" si="53"/>
        <v>-85359.959999999992</v>
      </c>
      <c r="G89" s="379">
        <f t="shared" si="54"/>
        <v>169945.68</v>
      </c>
      <c r="H89" s="381">
        <f t="shared" si="55"/>
        <v>-0.50227790432801822</v>
      </c>
      <c r="I89" s="379"/>
    </row>
    <row r="90" spans="2:9" x14ac:dyDescent="0.25">
      <c r="B90" s="651">
        <v>42411</v>
      </c>
      <c r="C90" s="378">
        <v>9678</v>
      </c>
      <c r="D90" s="652">
        <v>17.553999999999998</v>
      </c>
      <c r="E90" s="379">
        <v>7.13</v>
      </c>
      <c r="F90" s="379">
        <f t="shared" si="53"/>
        <v>-100883.47199999999</v>
      </c>
      <c r="G90" s="379">
        <f t="shared" si="54"/>
        <v>169887.61199999999</v>
      </c>
      <c r="H90" s="380">
        <f t="shared" si="55"/>
        <v>-0.59382476928335426</v>
      </c>
      <c r="I90" s="379"/>
    </row>
    <row r="91" spans="2:9" x14ac:dyDescent="0.25">
      <c r="B91" s="651">
        <v>42412</v>
      </c>
      <c r="C91" s="378">
        <v>9678</v>
      </c>
      <c r="D91" s="652">
        <v>17.55</v>
      </c>
      <c r="E91" s="379">
        <v>7.46</v>
      </c>
      <c r="F91" s="379">
        <f t="shared" si="53"/>
        <v>-97651.02</v>
      </c>
      <c r="G91" s="379">
        <f t="shared" si="54"/>
        <v>169848.9</v>
      </c>
      <c r="H91" s="380">
        <f t="shared" si="55"/>
        <v>-0.57492877492877492</v>
      </c>
      <c r="I91" s="379"/>
    </row>
    <row r="92" spans="2:9" x14ac:dyDescent="0.25">
      <c r="B92" s="651">
        <v>42416</v>
      </c>
      <c r="C92" s="378">
        <v>9178</v>
      </c>
      <c r="D92" s="652">
        <v>18.084</v>
      </c>
      <c r="E92" s="379">
        <v>7.49</v>
      </c>
      <c r="F92" s="379">
        <f t="shared" si="53"/>
        <v>-97231.731999999989</v>
      </c>
      <c r="G92" s="379">
        <f t="shared" si="54"/>
        <v>165974.95199999999</v>
      </c>
      <c r="H92" s="380">
        <f t="shared" si="55"/>
        <v>-0.58582172085821715</v>
      </c>
      <c r="I92" s="379"/>
    </row>
    <row r="93" spans="2:9" x14ac:dyDescent="0.25">
      <c r="B93" s="651">
        <v>42416</v>
      </c>
      <c r="C93" s="378">
        <v>9678</v>
      </c>
      <c r="D93" s="652">
        <v>17.536999999999999</v>
      </c>
      <c r="E93" s="379">
        <v>7.49</v>
      </c>
      <c r="F93" s="379">
        <f t="shared" si="53"/>
        <v>-97234.865999999995</v>
      </c>
      <c r="G93" s="379">
        <f t="shared" si="54"/>
        <v>169723.08599999998</v>
      </c>
      <c r="H93" s="380">
        <f t="shared" si="55"/>
        <v>-0.57290300507498426</v>
      </c>
      <c r="I93" s="379"/>
    </row>
    <row r="94" spans="2:9" x14ac:dyDescent="0.25">
      <c r="B94" s="651">
        <v>42418</v>
      </c>
      <c r="C94" s="378">
        <v>13478</v>
      </c>
      <c r="D94" s="652">
        <v>14.673999999999999</v>
      </c>
      <c r="E94" s="379">
        <v>6.93</v>
      </c>
      <c r="F94" s="379">
        <f t="shared" si="53"/>
        <v>-104373.632</v>
      </c>
      <c r="G94" s="379">
        <f t="shared" si="54"/>
        <v>197776.17199999999</v>
      </c>
      <c r="H94" s="380">
        <f t="shared" si="55"/>
        <v>-0.52773613193403301</v>
      </c>
      <c r="I94" s="379"/>
    </row>
    <row r="95" spans="2:9" x14ac:dyDescent="0.25">
      <c r="B95" s="651">
        <v>42422</v>
      </c>
      <c r="C95" s="378">
        <v>10978</v>
      </c>
      <c r="D95" s="652">
        <v>16.314</v>
      </c>
      <c r="E95" s="379">
        <v>7.49</v>
      </c>
      <c r="F95" s="379">
        <f t="shared" si="53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1">
        <v>42422</v>
      </c>
      <c r="C96" s="378">
        <v>9978</v>
      </c>
      <c r="D96" s="652">
        <v>17.199000000000002</v>
      </c>
      <c r="E96" s="379">
        <v>7.49</v>
      </c>
      <c r="F96" s="379">
        <f t="shared" si="53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1">
        <v>42426</v>
      </c>
      <c r="C97" s="378">
        <v>9678</v>
      </c>
      <c r="D97" s="652">
        <v>17.489000000000001</v>
      </c>
      <c r="E97" s="379">
        <v>7.49</v>
      </c>
      <c r="F97" s="379">
        <f t="shared" ref="F97:F105" si="56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1">
        <v>42426</v>
      </c>
      <c r="C98" s="378">
        <v>9178</v>
      </c>
      <c r="D98" s="652">
        <v>18.02</v>
      </c>
      <c r="E98" s="379">
        <v>7.76</v>
      </c>
      <c r="F98" s="379">
        <f t="shared" si="56"/>
        <v>-94166.28</v>
      </c>
      <c r="G98" s="379">
        <f t="shared" ref="G98:G105" si="57">IF(C98=0, 0,D98*C98)</f>
        <v>165387.56</v>
      </c>
      <c r="H98" s="380">
        <f t="shared" ref="H98:H105" si="58">IF(C98=0, D98, (E98-D98)/D98)</f>
        <v>-0.5693673695893452</v>
      </c>
      <c r="I98" s="379"/>
    </row>
    <row r="99" spans="2:14" x14ac:dyDescent="0.25">
      <c r="B99" s="651">
        <v>42426</v>
      </c>
      <c r="C99" s="378">
        <v>8178</v>
      </c>
      <c r="D99" s="652">
        <v>19.245999999999999</v>
      </c>
      <c r="E99" s="379">
        <v>8</v>
      </c>
      <c r="F99" s="379">
        <f t="shared" si="56"/>
        <v>-91969.787999999986</v>
      </c>
      <c r="G99" s="379">
        <f t="shared" si="57"/>
        <v>157393.788</v>
      </c>
      <c r="H99" s="380">
        <f t="shared" si="58"/>
        <v>-0.58432921126467829</v>
      </c>
      <c r="I99" s="379"/>
    </row>
    <row r="100" spans="2:14" x14ac:dyDescent="0.25">
      <c r="B100" s="651">
        <v>42426</v>
      </c>
      <c r="C100" s="378">
        <v>6678</v>
      </c>
      <c r="D100" s="652">
        <v>21.75</v>
      </c>
      <c r="E100" s="379">
        <v>8.1</v>
      </c>
      <c r="F100" s="379">
        <f t="shared" si="56"/>
        <v>-91154.7</v>
      </c>
      <c r="G100" s="379">
        <f t="shared" si="57"/>
        <v>145246.5</v>
      </c>
      <c r="H100" s="380">
        <f t="shared" si="58"/>
        <v>-0.62758620689655176</v>
      </c>
      <c r="I100" s="379"/>
    </row>
    <row r="101" spans="2:14" x14ac:dyDescent="0.25">
      <c r="B101" s="651">
        <v>42426</v>
      </c>
      <c r="C101" s="378">
        <v>8678</v>
      </c>
      <c r="D101" s="652">
        <v>18.568999999999999</v>
      </c>
      <c r="E101" s="379">
        <v>7.94</v>
      </c>
      <c r="F101" s="379">
        <f t="shared" si="56"/>
        <v>-92238.461999999985</v>
      </c>
      <c r="G101" s="379">
        <f t="shared" si="57"/>
        <v>161141.78199999998</v>
      </c>
      <c r="H101" s="380">
        <f t="shared" si="58"/>
        <v>-0.57240562227368186</v>
      </c>
      <c r="I101" s="379"/>
    </row>
    <row r="102" spans="2:14" x14ac:dyDescent="0.25">
      <c r="B102" s="651">
        <v>42429</v>
      </c>
      <c r="C102" s="378">
        <v>7678</v>
      </c>
      <c r="D102" s="652">
        <v>19.876000000000001</v>
      </c>
      <c r="E102" s="379">
        <v>8.2100000000000009</v>
      </c>
      <c r="F102" s="379">
        <f t="shared" si="56"/>
        <v>-89571.54800000001</v>
      </c>
      <c r="G102" s="379">
        <f t="shared" si="57"/>
        <v>152607.92800000001</v>
      </c>
      <c r="H102" s="380">
        <f t="shared" si="58"/>
        <v>-0.58693902193600322</v>
      </c>
      <c r="I102" s="379"/>
    </row>
    <row r="103" spans="2:14" x14ac:dyDescent="0.25">
      <c r="B103" s="651">
        <v>42429</v>
      </c>
      <c r="C103" s="378">
        <v>9678</v>
      </c>
      <c r="D103" s="652">
        <v>17.463000000000001</v>
      </c>
      <c r="E103" s="379">
        <v>8.2100000000000009</v>
      </c>
      <c r="F103" s="379">
        <f t="shared" si="56"/>
        <v>-89550.534</v>
      </c>
      <c r="G103" s="379">
        <f t="shared" si="57"/>
        <v>169006.91400000002</v>
      </c>
      <c r="H103" s="380">
        <f t="shared" si="58"/>
        <v>-0.5298631392086125</v>
      </c>
      <c r="I103" s="379"/>
    </row>
    <row r="104" spans="2:14" x14ac:dyDescent="0.25">
      <c r="B104" s="651">
        <v>42429</v>
      </c>
      <c r="C104" s="378">
        <v>9178</v>
      </c>
      <c r="D104" s="652">
        <v>17.981000000000002</v>
      </c>
      <c r="E104" s="379">
        <v>8.2100000000000009</v>
      </c>
      <c r="F104" s="379">
        <f t="shared" si="56"/>
        <v>-89678.238000000012</v>
      </c>
      <c r="G104" s="379">
        <f t="shared" si="57"/>
        <v>165029.61800000002</v>
      </c>
      <c r="H104" s="380">
        <f t="shared" si="58"/>
        <v>-0.5434069295367332</v>
      </c>
      <c r="I104" s="379"/>
    </row>
    <row r="105" spans="2:14" x14ac:dyDescent="0.25">
      <c r="B105" s="651">
        <v>42429</v>
      </c>
      <c r="C105" s="378">
        <v>9678</v>
      </c>
      <c r="D105" s="652">
        <v>17.459</v>
      </c>
      <c r="E105" s="379">
        <v>8.2100000000000009</v>
      </c>
      <c r="F105" s="379">
        <f t="shared" si="56"/>
        <v>-89511.821999999986</v>
      </c>
      <c r="G105" s="379">
        <f t="shared" si="57"/>
        <v>168968.20199999999</v>
      </c>
      <c r="H105" s="380">
        <f t="shared" si="58"/>
        <v>-0.5297554270004009</v>
      </c>
      <c r="I105" s="379"/>
    </row>
    <row r="106" spans="2:14" x14ac:dyDescent="0.25">
      <c r="B106" s="651">
        <v>42429</v>
      </c>
      <c r="C106" s="378">
        <v>9178</v>
      </c>
      <c r="D106" s="652">
        <v>17.975999999999999</v>
      </c>
      <c r="E106" s="379">
        <v>8.2100000000000009</v>
      </c>
      <c r="F106" s="379">
        <f t="shared" ref="F106:F117" si="59">C106*(E106-D106)</f>
        <v>-89632.347999999984</v>
      </c>
      <c r="G106" s="379">
        <f t="shared" ref="G106:G117" si="60">IF(C106=0, 0,D106*C106)</f>
        <v>164983.728</v>
      </c>
      <c r="H106" s="380">
        <f t="shared" ref="H106:H157" si="61">IF(C106=0, D106, (E106-D106)/D106)</f>
        <v>-0.54327992879394738</v>
      </c>
      <c r="I106" s="379" t="s">
        <v>189</v>
      </c>
    </row>
    <row r="107" spans="2:14" x14ac:dyDescent="0.25">
      <c r="B107" s="651">
        <v>42430</v>
      </c>
      <c r="C107" s="399">
        <v>10178</v>
      </c>
      <c r="D107" s="653">
        <v>16.974</v>
      </c>
      <c r="E107" s="379">
        <v>7.8</v>
      </c>
      <c r="F107" s="379">
        <f t="shared" si="59"/>
        <v>-93372.971999999994</v>
      </c>
      <c r="G107" s="379">
        <f t="shared" si="60"/>
        <v>172761.372</v>
      </c>
      <c r="H107" s="380">
        <f t="shared" si="61"/>
        <v>-0.54047366560622123</v>
      </c>
      <c r="I107" s="379"/>
    </row>
    <row r="108" spans="2:14" x14ac:dyDescent="0.25">
      <c r="B108" s="651">
        <v>42430</v>
      </c>
      <c r="C108" s="399">
        <v>9678</v>
      </c>
      <c r="D108" s="653">
        <v>17.440000000000001</v>
      </c>
      <c r="E108" s="379">
        <v>7.96</v>
      </c>
      <c r="F108" s="379">
        <f t="shared" si="59"/>
        <v>-91747.44</v>
      </c>
      <c r="G108" s="379">
        <f t="shared" si="60"/>
        <v>168784.32</v>
      </c>
      <c r="H108" s="380">
        <f t="shared" si="61"/>
        <v>-0.54357798165137616</v>
      </c>
      <c r="I108" s="379"/>
    </row>
    <row r="109" spans="2:14" x14ac:dyDescent="0.25">
      <c r="B109" s="651">
        <v>42431</v>
      </c>
      <c r="C109" s="378">
        <v>8678</v>
      </c>
      <c r="D109" s="652">
        <v>18.405999999999999</v>
      </c>
      <c r="E109" s="379">
        <v>9.1</v>
      </c>
      <c r="F109" s="379">
        <f t="shared" si="59"/>
        <v>-80757.467999999993</v>
      </c>
      <c r="G109" s="379">
        <f t="shared" si="60"/>
        <v>159727.26799999998</v>
      </c>
      <c r="H109" s="381">
        <f t="shared" si="61"/>
        <v>-0.50559600130392257</v>
      </c>
      <c r="I109" s="379"/>
    </row>
    <row r="110" spans="2:14" x14ac:dyDescent="0.25">
      <c r="B110" s="651">
        <v>42432</v>
      </c>
      <c r="C110" s="378">
        <v>9278</v>
      </c>
      <c r="D110" s="652">
        <v>17.771999999999998</v>
      </c>
      <c r="E110" s="379">
        <v>9.9700000000000006</v>
      </c>
      <c r="F110" s="379">
        <f t="shared" si="59"/>
        <v>-72386.955999999976</v>
      </c>
      <c r="G110" s="379">
        <f t="shared" si="60"/>
        <v>164888.61599999998</v>
      </c>
      <c r="H110" s="381">
        <f t="shared" si="61"/>
        <v>-0.43900517668242173</v>
      </c>
      <c r="I110" s="379"/>
      <c r="N110" s="71"/>
    </row>
    <row r="111" spans="2:14" x14ac:dyDescent="0.25">
      <c r="B111" s="651">
        <v>42433</v>
      </c>
      <c r="C111" s="378">
        <v>9278</v>
      </c>
      <c r="D111" s="652">
        <v>17.771999999999998</v>
      </c>
      <c r="E111" s="379">
        <v>11</v>
      </c>
      <c r="F111" s="379">
        <f t="shared" si="59"/>
        <v>-62830.615999999987</v>
      </c>
      <c r="G111" s="379">
        <f t="shared" si="60"/>
        <v>164888.61599999998</v>
      </c>
      <c r="H111" s="381">
        <f t="shared" si="61"/>
        <v>-0.38104884087328378</v>
      </c>
      <c r="I111" s="379"/>
    </row>
    <row r="112" spans="2:14" x14ac:dyDescent="0.25">
      <c r="B112" s="651">
        <v>42439</v>
      </c>
      <c r="C112" s="378">
        <v>9278</v>
      </c>
      <c r="D112" s="652">
        <v>17.718</v>
      </c>
      <c r="E112" s="379">
        <v>10.59</v>
      </c>
      <c r="F112" s="379">
        <f t="shared" si="59"/>
        <v>-66133.584000000003</v>
      </c>
      <c r="G112" s="379">
        <f t="shared" si="60"/>
        <v>164387.60399999999</v>
      </c>
      <c r="H112" s="381">
        <f t="shared" si="61"/>
        <v>-0.40230274297324753</v>
      </c>
      <c r="I112" s="379" t="s">
        <v>188</v>
      </c>
    </row>
    <row r="113" spans="2:9" x14ac:dyDescent="0.25">
      <c r="B113" s="651">
        <v>42440</v>
      </c>
      <c r="C113" s="378">
        <v>9278</v>
      </c>
      <c r="D113" s="652">
        <v>17.712</v>
      </c>
      <c r="E113" s="379">
        <v>11.12</v>
      </c>
      <c r="F113" s="379">
        <f t="shared" si="59"/>
        <v>-61160.576000000008</v>
      </c>
      <c r="G113" s="379">
        <f t="shared" si="60"/>
        <v>164331.93599999999</v>
      </c>
      <c r="H113" s="381">
        <f t="shared" si="61"/>
        <v>-0.37217705510388438</v>
      </c>
      <c r="I113" s="379"/>
    </row>
    <row r="114" spans="2:9" x14ac:dyDescent="0.25">
      <c r="B114" s="651">
        <v>42446</v>
      </c>
      <c r="C114" s="378">
        <v>9278</v>
      </c>
      <c r="D114" s="652">
        <v>17.704999999999998</v>
      </c>
      <c r="E114" s="379">
        <v>11.45</v>
      </c>
      <c r="F114" s="379">
        <f t="shared" si="59"/>
        <v>-58033.889999999992</v>
      </c>
      <c r="G114" s="379">
        <f t="shared" si="60"/>
        <v>164266.99</v>
      </c>
      <c r="H114" s="381">
        <f t="shared" si="61"/>
        <v>-0.353290031064671</v>
      </c>
      <c r="I114" s="379"/>
    </row>
    <row r="115" spans="2:9" x14ac:dyDescent="0.25">
      <c r="B115" s="651">
        <v>42447</v>
      </c>
      <c r="C115" s="378">
        <v>7928</v>
      </c>
      <c r="D115" s="652">
        <v>18.734999999999999</v>
      </c>
      <c r="E115" s="379">
        <v>11.63</v>
      </c>
      <c r="F115" s="379">
        <f t="shared" si="59"/>
        <v>-56328.439999999988</v>
      </c>
      <c r="G115" s="379">
        <f t="shared" si="60"/>
        <v>148531.07999999999</v>
      </c>
      <c r="H115" s="381">
        <f t="shared" si="61"/>
        <v>-0.37923672271150249</v>
      </c>
      <c r="I115" s="379"/>
    </row>
    <row r="116" spans="2:9" x14ac:dyDescent="0.25">
      <c r="B116" s="651">
        <v>42450</v>
      </c>
      <c r="C116" s="378">
        <v>9278</v>
      </c>
      <c r="D116" s="652">
        <v>17.670000000000002</v>
      </c>
      <c r="E116" s="379">
        <v>11.43</v>
      </c>
      <c r="F116" s="379">
        <f t="shared" si="59"/>
        <v>-57894.720000000016</v>
      </c>
      <c r="G116" s="379">
        <f t="shared" si="60"/>
        <v>163942.26</v>
      </c>
      <c r="H116" s="380">
        <f t="shared" si="61"/>
        <v>-0.35314091680814946</v>
      </c>
      <c r="I116" s="379"/>
    </row>
    <row r="117" spans="2:9" x14ac:dyDescent="0.25">
      <c r="B117" s="651">
        <v>42451</v>
      </c>
      <c r="C117" s="378">
        <v>9628</v>
      </c>
      <c r="D117" s="652">
        <v>17.428000000000001</v>
      </c>
      <c r="E117" s="379">
        <v>11.31</v>
      </c>
      <c r="F117" s="379">
        <f t="shared" si="59"/>
        <v>-58904.104000000007</v>
      </c>
      <c r="G117" s="379">
        <f t="shared" si="60"/>
        <v>167796.78400000001</v>
      </c>
      <c r="H117" s="380">
        <f t="shared" si="61"/>
        <v>-0.35104429653431263</v>
      </c>
      <c r="I117" s="379"/>
    </row>
    <row r="118" spans="2:9" x14ac:dyDescent="0.25">
      <c r="B118" s="651">
        <v>42453</v>
      </c>
      <c r="C118" s="378">
        <v>13278</v>
      </c>
      <c r="D118" s="652">
        <v>15.5565</v>
      </c>
      <c r="E118" s="379">
        <v>10.29</v>
      </c>
      <c r="F118" s="379">
        <f t="shared" ref="F118:F157" si="62">C118*(E118-D118)</f>
        <v>-69928.587000000014</v>
      </c>
      <c r="G118" s="379">
        <f t="shared" ref="G118:G157" si="63">IF(C118=0, 0,D118*C118)</f>
        <v>206559.20699999999</v>
      </c>
      <c r="H118" s="380">
        <f t="shared" si="61"/>
        <v>-0.33854016006171056</v>
      </c>
      <c r="I118" s="379"/>
    </row>
    <row r="119" spans="2:9" x14ac:dyDescent="0.25">
      <c r="B119" s="651">
        <v>42459</v>
      </c>
      <c r="C119" s="378">
        <v>11278</v>
      </c>
      <c r="D119" s="652">
        <v>16.408899999999999</v>
      </c>
      <c r="E119" s="379">
        <v>10.53</v>
      </c>
      <c r="F119" s="379">
        <f t="shared" si="62"/>
        <v>-66302.234199999992</v>
      </c>
      <c r="G119" s="379">
        <f t="shared" si="63"/>
        <v>185059.5742</v>
      </c>
      <c r="H119" s="380">
        <f t="shared" si="61"/>
        <v>-0.35827508242478168</v>
      </c>
      <c r="I119" s="379"/>
    </row>
    <row r="120" spans="2:9" x14ac:dyDescent="0.25">
      <c r="B120" s="651">
        <v>42460</v>
      </c>
      <c r="C120" s="378">
        <v>9678</v>
      </c>
      <c r="D120" s="652">
        <v>17.311699999999998</v>
      </c>
      <c r="E120" s="379">
        <v>11.14</v>
      </c>
      <c r="F120" s="379">
        <f t="shared" si="62"/>
        <v>-59729.712599999977</v>
      </c>
      <c r="G120" s="379">
        <f t="shared" si="63"/>
        <v>167542.63259999998</v>
      </c>
      <c r="H120" s="380">
        <f t="shared" si="61"/>
        <v>-0.35650456049954643</v>
      </c>
      <c r="I120" s="379"/>
    </row>
    <row r="121" spans="2:9" x14ac:dyDescent="0.25">
      <c r="B121" s="651">
        <v>42461</v>
      </c>
      <c r="C121" s="378">
        <v>11678</v>
      </c>
      <c r="D121" s="652">
        <v>16.116</v>
      </c>
      <c r="E121" s="379">
        <v>10.53</v>
      </c>
      <c r="F121" s="379">
        <f t="shared" si="62"/>
        <v>-65233.308000000005</v>
      </c>
      <c r="G121" s="379">
        <f t="shared" si="63"/>
        <v>188202.64799999999</v>
      </c>
      <c r="H121" s="380">
        <f t="shared" si="61"/>
        <v>-0.34661206254653765</v>
      </c>
      <c r="I121" s="379"/>
    </row>
    <row r="122" spans="2:9" x14ac:dyDescent="0.25">
      <c r="B122" s="651">
        <v>42461</v>
      </c>
      <c r="C122" s="378">
        <v>9678</v>
      </c>
      <c r="D122" s="652">
        <v>17.266200000000001</v>
      </c>
      <c r="E122" s="379">
        <v>10.56</v>
      </c>
      <c r="F122" s="379">
        <f t="shared" si="62"/>
        <v>-64902.603600000009</v>
      </c>
      <c r="G122" s="379">
        <f t="shared" si="63"/>
        <v>167102.28360000002</v>
      </c>
      <c r="H122" s="380">
        <f t="shared" si="61"/>
        <v>-0.388400458699656</v>
      </c>
      <c r="I122" s="379"/>
    </row>
    <row r="123" spans="2:9" x14ac:dyDescent="0.25">
      <c r="B123" s="651">
        <v>42464</v>
      </c>
      <c r="C123" s="378">
        <v>9778</v>
      </c>
      <c r="D123" s="652">
        <v>17.196100000000001</v>
      </c>
      <c r="E123" s="379">
        <v>10.4</v>
      </c>
      <c r="F123" s="379">
        <f t="shared" si="62"/>
        <v>-66452.265800000008</v>
      </c>
      <c r="G123" s="379">
        <f t="shared" si="63"/>
        <v>168143.46580000001</v>
      </c>
      <c r="H123" s="380">
        <f t="shared" si="61"/>
        <v>-0.3952117049796175</v>
      </c>
      <c r="I123" s="379"/>
    </row>
    <row r="124" spans="2:9" x14ac:dyDescent="0.25">
      <c r="B124" s="651">
        <v>42465</v>
      </c>
      <c r="C124" s="378">
        <v>9678</v>
      </c>
      <c r="D124" s="652">
        <v>17.262699999999999</v>
      </c>
      <c r="E124" s="379">
        <v>10.63</v>
      </c>
      <c r="F124" s="379">
        <f t="shared" si="62"/>
        <v>-64191.270599999982</v>
      </c>
      <c r="G124" s="379">
        <f t="shared" si="63"/>
        <v>167068.4106</v>
      </c>
      <c r="H124" s="380">
        <f t="shared" si="61"/>
        <v>-0.38422147172806098</v>
      </c>
      <c r="I124" s="379"/>
    </row>
    <row r="125" spans="2:9" x14ac:dyDescent="0.25">
      <c r="B125" s="651">
        <v>42469</v>
      </c>
      <c r="C125" s="378">
        <v>8678</v>
      </c>
      <c r="D125" s="652">
        <v>17.895700000000001</v>
      </c>
      <c r="E125" s="379">
        <v>11.78</v>
      </c>
      <c r="F125" s="379">
        <f t="shared" si="62"/>
        <v>-53072.044600000016</v>
      </c>
      <c r="G125" s="379">
        <f t="shared" si="63"/>
        <v>155298.88460000002</v>
      </c>
      <c r="H125" s="380">
        <f t="shared" si="61"/>
        <v>-0.34174131215878684</v>
      </c>
      <c r="I125" s="379"/>
    </row>
    <row r="126" spans="2:9" x14ac:dyDescent="0.25">
      <c r="B126" s="651">
        <v>42471</v>
      </c>
      <c r="C126" s="378">
        <v>9678</v>
      </c>
      <c r="D126" s="652">
        <v>17.2514</v>
      </c>
      <c r="E126" s="379">
        <v>11.67</v>
      </c>
      <c r="F126" s="379">
        <f t="shared" si="62"/>
        <v>-54016.789200000007</v>
      </c>
      <c r="G126" s="379">
        <f t="shared" si="63"/>
        <v>166959.04920000001</v>
      </c>
      <c r="H126" s="380">
        <f t="shared" si="61"/>
        <v>-0.32353316252593994</v>
      </c>
      <c r="I126" s="379"/>
    </row>
    <row r="127" spans="2:9" x14ac:dyDescent="0.25">
      <c r="B127" s="651">
        <v>42472</v>
      </c>
      <c r="C127" s="378">
        <v>8288</v>
      </c>
      <c r="D127" s="652">
        <v>17.96</v>
      </c>
      <c r="E127" s="379">
        <v>13.05</v>
      </c>
      <c r="F127" s="379">
        <f t="shared" si="62"/>
        <v>-40694.080000000002</v>
      </c>
      <c r="G127" s="379">
        <f t="shared" si="63"/>
        <v>148852.48000000001</v>
      </c>
      <c r="H127" s="380">
        <f t="shared" si="61"/>
        <v>-0.27338530066815142</v>
      </c>
      <c r="I127" s="379"/>
    </row>
    <row r="128" spans="2:9" x14ac:dyDescent="0.25">
      <c r="B128" s="651">
        <v>42473</v>
      </c>
      <c r="C128" s="378">
        <v>9258</v>
      </c>
      <c r="D128" s="652">
        <v>17.415800000000001</v>
      </c>
      <c r="E128" s="379">
        <v>12.92</v>
      </c>
      <c r="F128" s="379">
        <f t="shared" si="62"/>
        <v>-41622.116400000006</v>
      </c>
      <c r="G128" s="379">
        <f t="shared" si="63"/>
        <v>161235.47640000001</v>
      </c>
      <c r="H128" s="380">
        <f t="shared" si="61"/>
        <v>-0.2581449029042594</v>
      </c>
      <c r="I128" s="379"/>
    </row>
    <row r="129" spans="2:9" x14ac:dyDescent="0.25">
      <c r="B129" s="651">
        <v>42474</v>
      </c>
      <c r="C129" s="378">
        <v>9678</v>
      </c>
      <c r="D129" s="652">
        <v>17.2135</v>
      </c>
      <c r="E129" s="379">
        <v>13.11</v>
      </c>
      <c r="F129" s="379">
        <f t="shared" si="62"/>
        <v>-39713.673000000003</v>
      </c>
      <c r="G129" s="379">
        <f t="shared" si="63"/>
        <v>166592.253</v>
      </c>
      <c r="H129" s="380">
        <f t="shared" si="61"/>
        <v>-0.23838847416272113</v>
      </c>
      <c r="I129" s="379"/>
    </row>
    <row r="130" spans="2:9" x14ac:dyDescent="0.25">
      <c r="B130" s="651">
        <v>42474</v>
      </c>
      <c r="C130" s="378">
        <v>9178</v>
      </c>
      <c r="D130" s="652">
        <v>17.433299999999999</v>
      </c>
      <c r="E130" s="379">
        <v>13.11</v>
      </c>
      <c r="F130" s="379">
        <f t="shared" si="62"/>
        <v>-39679.2474</v>
      </c>
      <c r="G130" s="379">
        <f t="shared" si="63"/>
        <v>160002.82739999998</v>
      </c>
      <c r="H130" s="380">
        <f t="shared" si="61"/>
        <v>-0.24799091394056202</v>
      </c>
      <c r="I130" s="379"/>
    </row>
    <row r="131" spans="2:9" x14ac:dyDescent="0.25">
      <c r="B131" s="651">
        <v>42475</v>
      </c>
      <c r="C131" s="378">
        <v>9678</v>
      </c>
      <c r="D131" s="652">
        <v>17.205100000000002</v>
      </c>
      <c r="E131" s="379">
        <v>13.01</v>
      </c>
      <c r="F131" s="379">
        <f t="shared" si="62"/>
        <v>-40600.177800000019</v>
      </c>
      <c r="G131" s="379">
        <f t="shared" si="63"/>
        <v>166510.9578</v>
      </c>
      <c r="H131" s="380">
        <f t="shared" si="61"/>
        <v>-0.24382886469709572</v>
      </c>
      <c r="I131" s="379"/>
    </row>
    <row r="132" spans="2:9" x14ac:dyDescent="0.25">
      <c r="B132" s="651">
        <v>42478</v>
      </c>
      <c r="C132" s="378">
        <v>9178</v>
      </c>
      <c r="D132" s="652">
        <v>17.412400000000002</v>
      </c>
      <c r="E132" s="379">
        <v>13.36</v>
      </c>
      <c r="F132" s="379">
        <f t="shared" si="62"/>
        <v>-37192.92720000002</v>
      </c>
      <c r="G132" s="379">
        <f t="shared" si="63"/>
        <v>159811.00720000002</v>
      </c>
      <c r="H132" s="380">
        <f t="shared" si="61"/>
        <v>-0.232730697663734</v>
      </c>
      <c r="I132" s="379"/>
    </row>
    <row r="133" spans="2:9" x14ac:dyDescent="0.25">
      <c r="B133" s="651">
        <v>42484</v>
      </c>
      <c r="C133" s="399">
        <v>9178</v>
      </c>
      <c r="D133" s="653">
        <v>17.412400000000002</v>
      </c>
      <c r="E133" s="379">
        <v>14.34</v>
      </c>
      <c r="F133" s="379">
        <f t="shared" si="62"/>
        <v>-28198.487200000018</v>
      </c>
      <c r="G133" s="379">
        <f t="shared" si="63"/>
        <v>159811.00720000002</v>
      </c>
      <c r="H133" s="380">
        <f t="shared" si="61"/>
        <v>-0.17644896740254082</v>
      </c>
      <c r="I133" s="379"/>
    </row>
    <row r="134" spans="2:9" x14ac:dyDescent="0.25">
      <c r="B134" s="651">
        <v>42485</v>
      </c>
      <c r="C134" s="399">
        <v>9678</v>
      </c>
      <c r="D134" s="653">
        <v>17.233499999999999</v>
      </c>
      <c r="E134" s="379">
        <v>13.83</v>
      </c>
      <c r="F134" s="379">
        <f t="shared" si="62"/>
        <v>-32939.072999999997</v>
      </c>
      <c r="G134" s="379">
        <f t="shared" si="63"/>
        <v>166785.81299999999</v>
      </c>
      <c r="H134" s="380">
        <f t="shared" si="61"/>
        <v>-0.19749325441726867</v>
      </c>
      <c r="I134" s="379"/>
    </row>
    <row r="135" spans="2:9" x14ac:dyDescent="0.25">
      <c r="B135" s="651">
        <v>42486</v>
      </c>
      <c r="C135" s="378">
        <v>9178</v>
      </c>
      <c r="D135" s="652">
        <v>17.390599999999999</v>
      </c>
      <c r="E135" s="379">
        <v>14.44</v>
      </c>
      <c r="F135" s="379">
        <f t="shared" si="62"/>
        <v>-27080.606799999998</v>
      </c>
      <c r="G135" s="379">
        <f t="shared" si="63"/>
        <v>159610.92679999999</v>
      </c>
      <c r="H135" s="381">
        <f t="shared" si="61"/>
        <v>-0.16966637148804525</v>
      </c>
      <c r="I135" s="379"/>
    </row>
    <row r="136" spans="2:9" x14ac:dyDescent="0.25">
      <c r="B136" s="651">
        <v>42487</v>
      </c>
      <c r="C136" s="378">
        <v>9178</v>
      </c>
      <c r="D136" s="652">
        <v>17.376300000000001</v>
      </c>
      <c r="E136" s="379">
        <v>14.84</v>
      </c>
      <c r="F136" s="379">
        <f t="shared" si="62"/>
        <v>-23278.161400000005</v>
      </c>
      <c r="G136" s="379">
        <f t="shared" si="63"/>
        <v>159479.6814</v>
      </c>
      <c r="H136" s="381">
        <f t="shared" si="61"/>
        <v>-0.14596317973331496</v>
      </c>
      <c r="I136" s="379"/>
    </row>
    <row r="137" spans="2:9" ht="15" customHeight="1" x14ac:dyDescent="0.25">
      <c r="B137" s="651">
        <v>42488</v>
      </c>
      <c r="C137" s="378">
        <v>9678</v>
      </c>
      <c r="D137" s="652">
        <v>17.2287</v>
      </c>
      <c r="E137" s="379">
        <v>14.35</v>
      </c>
      <c r="F137" s="379">
        <f t="shared" si="62"/>
        <v>-27860.058600000004</v>
      </c>
      <c r="G137" s="379">
        <f t="shared" si="63"/>
        <v>166739.35860000001</v>
      </c>
      <c r="H137" s="381">
        <f t="shared" si="61"/>
        <v>-0.16708747612994598</v>
      </c>
      <c r="I137" s="379"/>
    </row>
    <row r="138" spans="2:9" x14ac:dyDescent="0.25">
      <c r="B138" s="651">
        <v>42489</v>
      </c>
      <c r="C138" s="378">
        <v>9678</v>
      </c>
      <c r="D138" s="652">
        <v>17.179200000000002</v>
      </c>
      <c r="E138" s="379">
        <v>14.09</v>
      </c>
      <c r="F138" s="379">
        <f t="shared" si="62"/>
        <v>-29897.277600000016</v>
      </c>
      <c r="G138" s="379">
        <f t="shared" si="63"/>
        <v>166260.29760000002</v>
      </c>
      <c r="H138" s="381">
        <f t="shared" si="61"/>
        <v>-0.17982211045916</v>
      </c>
      <c r="I138" s="379"/>
    </row>
    <row r="139" spans="2:9" x14ac:dyDescent="0.25">
      <c r="B139" s="651">
        <v>42492</v>
      </c>
      <c r="C139" s="378">
        <v>9678</v>
      </c>
      <c r="D139" s="652">
        <v>17.136399999999998</v>
      </c>
      <c r="E139" s="379">
        <v>13.55</v>
      </c>
      <c r="F139" s="379">
        <f t="shared" si="62"/>
        <v>-34709.179199999977</v>
      </c>
      <c r="G139" s="379">
        <f t="shared" si="63"/>
        <v>165846.07919999998</v>
      </c>
      <c r="H139" s="381">
        <f t="shared" si="61"/>
        <v>-0.20928549753740563</v>
      </c>
      <c r="I139" s="379"/>
    </row>
    <row r="140" spans="2:9" x14ac:dyDescent="0.25">
      <c r="B140" s="651">
        <v>42493</v>
      </c>
      <c r="C140" s="378">
        <v>9678</v>
      </c>
      <c r="D140" s="652">
        <v>17.1221</v>
      </c>
      <c r="E140" s="379">
        <v>12.79</v>
      </c>
      <c r="F140" s="379">
        <f t="shared" si="62"/>
        <v>-41926.063800000004</v>
      </c>
      <c r="G140" s="379">
        <f t="shared" si="63"/>
        <v>165707.6838</v>
      </c>
      <c r="H140" s="381">
        <f t="shared" si="61"/>
        <v>-0.25301218892542388</v>
      </c>
      <c r="I140" s="379"/>
    </row>
    <row r="141" spans="2:9" x14ac:dyDescent="0.25">
      <c r="B141" s="651">
        <v>42494</v>
      </c>
      <c r="C141" s="378">
        <v>11678</v>
      </c>
      <c r="D141" s="652">
        <v>16.316800000000001</v>
      </c>
      <c r="E141" s="379">
        <v>12.17</v>
      </c>
      <c r="F141" s="379">
        <f t="shared" si="62"/>
        <v>-48426.330400000006</v>
      </c>
      <c r="G141" s="379">
        <f t="shared" si="63"/>
        <v>190547.59040000002</v>
      </c>
      <c r="H141" s="381">
        <f t="shared" si="61"/>
        <v>-0.25414296920964896</v>
      </c>
      <c r="I141" s="379"/>
    </row>
    <row r="142" spans="2:9" x14ac:dyDescent="0.25">
      <c r="B142" s="651">
        <v>42495</v>
      </c>
      <c r="C142" s="378">
        <v>9678</v>
      </c>
      <c r="D142" s="652">
        <v>17.0684</v>
      </c>
      <c r="E142" s="379">
        <v>12.07</v>
      </c>
      <c r="F142" s="379">
        <f t="shared" si="62"/>
        <v>-48374.515200000002</v>
      </c>
      <c r="G142" s="379">
        <f t="shared" si="63"/>
        <v>165187.97520000002</v>
      </c>
      <c r="H142" s="380">
        <f t="shared" si="61"/>
        <v>-0.29284525790349419</v>
      </c>
      <c r="I142" s="379"/>
    </row>
    <row r="143" spans="2:9" x14ac:dyDescent="0.25">
      <c r="B143" s="651">
        <v>42499</v>
      </c>
      <c r="C143" s="378">
        <v>10678</v>
      </c>
      <c r="D143" s="652">
        <v>16.537600000000001</v>
      </c>
      <c r="E143" s="379">
        <v>11.44</v>
      </c>
      <c r="F143" s="379">
        <f t="shared" si="62"/>
        <v>-54432.172800000015</v>
      </c>
      <c r="G143" s="379">
        <f t="shared" si="63"/>
        <v>176588.49280000001</v>
      </c>
      <c r="H143" s="380">
        <f t="shared" si="61"/>
        <v>-0.30824303405572762</v>
      </c>
      <c r="I143" s="379"/>
    </row>
    <row r="144" spans="2:9" x14ac:dyDescent="0.25">
      <c r="B144" s="651">
        <v>42500</v>
      </c>
      <c r="C144" s="378">
        <v>9678</v>
      </c>
      <c r="D144" s="652">
        <v>17.042100000000001</v>
      </c>
      <c r="E144" s="379">
        <v>11.94</v>
      </c>
      <c r="F144" s="379">
        <f t="shared" si="62"/>
        <v>-49378.123800000016</v>
      </c>
      <c r="G144" s="379">
        <f t="shared" si="63"/>
        <v>164933.44380000001</v>
      </c>
      <c r="H144" s="380">
        <f t="shared" si="61"/>
        <v>-0.2993821184009014</v>
      </c>
      <c r="I144" s="379"/>
    </row>
    <row r="145" spans="2:14" x14ac:dyDescent="0.25">
      <c r="B145" s="651">
        <v>42502</v>
      </c>
      <c r="C145" s="378">
        <v>10678</v>
      </c>
      <c r="D145" s="652">
        <v>16.601800000000001</v>
      </c>
      <c r="E145" s="379">
        <v>12.33</v>
      </c>
      <c r="F145" s="379">
        <f t="shared" si="62"/>
        <v>-45614.280400000011</v>
      </c>
      <c r="G145" s="379">
        <f t="shared" si="63"/>
        <v>177274.02040000001</v>
      </c>
      <c r="H145" s="380">
        <f t="shared" si="61"/>
        <v>-0.25730944837306802</v>
      </c>
      <c r="I145" s="379"/>
    </row>
    <row r="146" spans="2:14" x14ac:dyDescent="0.25">
      <c r="B146" s="651">
        <v>42502</v>
      </c>
      <c r="C146" s="378">
        <v>9678</v>
      </c>
      <c r="D146" s="652">
        <v>17.0334</v>
      </c>
      <c r="E146" s="379">
        <v>12.33</v>
      </c>
      <c r="F146" s="379">
        <f t="shared" si="62"/>
        <v>-45519.5052</v>
      </c>
      <c r="G146" s="379">
        <f t="shared" si="63"/>
        <v>164849.2452</v>
      </c>
      <c r="H146" s="380">
        <f t="shared" si="61"/>
        <v>-0.27612807777660364</v>
      </c>
      <c r="I146" s="379"/>
    </row>
    <row r="147" spans="2:14" x14ac:dyDescent="0.25">
      <c r="B147" s="651">
        <v>42503</v>
      </c>
      <c r="C147" s="378">
        <v>9678</v>
      </c>
      <c r="D147" s="652">
        <v>17.029299999999999</v>
      </c>
      <c r="E147" s="379">
        <v>12.3</v>
      </c>
      <c r="F147" s="379">
        <f t="shared" si="62"/>
        <v>-45770.165399999983</v>
      </c>
      <c r="G147" s="379">
        <f t="shared" si="63"/>
        <v>164809.56539999999</v>
      </c>
      <c r="H147" s="380">
        <f t="shared" si="61"/>
        <v>-0.27771546687180321</v>
      </c>
      <c r="I147" s="379"/>
    </row>
    <row r="148" spans="2:14" x14ac:dyDescent="0.25">
      <c r="B148" s="651">
        <v>42506</v>
      </c>
      <c r="C148" s="378">
        <v>9678</v>
      </c>
      <c r="D148" s="652">
        <v>17.027699999999999</v>
      </c>
      <c r="E148" s="379">
        <v>12.78</v>
      </c>
      <c r="F148" s="379">
        <f t="shared" si="62"/>
        <v>-41109.240599999997</v>
      </c>
      <c r="G148" s="379">
        <f t="shared" si="63"/>
        <v>164794.08059999999</v>
      </c>
      <c r="H148" s="380">
        <f t="shared" si="61"/>
        <v>-0.24945823569830336</v>
      </c>
      <c r="I148" s="379"/>
    </row>
    <row r="149" spans="2:14" x14ac:dyDescent="0.25">
      <c r="B149" s="651">
        <v>42513</v>
      </c>
      <c r="C149" s="378">
        <v>9178</v>
      </c>
      <c r="D149" s="652">
        <v>17.244399999999999</v>
      </c>
      <c r="E149" s="379">
        <v>13.19</v>
      </c>
      <c r="F149" s="379">
        <f t="shared" si="62"/>
        <v>-37211.283199999991</v>
      </c>
      <c r="G149" s="379">
        <f t="shared" si="63"/>
        <v>158269.10319999998</v>
      </c>
      <c r="H149" s="380">
        <f t="shared" si="61"/>
        <v>-0.23511400802579385</v>
      </c>
      <c r="I149" s="379"/>
    </row>
    <row r="150" spans="2:14" x14ac:dyDescent="0.25">
      <c r="B150" s="651">
        <v>42514</v>
      </c>
      <c r="C150" s="378">
        <v>9678</v>
      </c>
      <c r="D150" s="652">
        <v>17.026</v>
      </c>
      <c r="E150" s="379">
        <v>13.02</v>
      </c>
      <c r="F150" s="379">
        <f t="shared" si="62"/>
        <v>-38770.067999999999</v>
      </c>
      <c r="G150" s="379">
        <f t="shared" si="63"/>
        <v>164777.628</v>
      </c>
      <c r="H150" s="380">
        <f t="shared" si="61"/>
        <v>-0.23528720779983556</v>
      </c>
      <c r="I150" s="379"/>
    </row>
    <row r="151" spans="2:14" ht="15" customHeight="1" x14ac:dyDescent="0.25">
      <c r="B151" s="651">
        <v>42515</v>
      </c>
      <c r="C151" s="378">
        <v>9178</v>
      </c>
      <c r="D151" s="652">
        <v>17.206800000000001</v>
      </c>
      <c r="E151" s="379">
        <v>13.54</v>
      </c>
      <c r="F151" s="379">
        <f t="shared" si="62"/>
        <v>-33653.890400000018</v>
      </c>
      <c r="G151" s="379">
        <f t="shared" si="63"/>
        <v>157924.0104</v>
      </c>
      <c r="H151" s="380">
        <f t="shared" si="61"/>
        <v>-0.21310179696399109</v>
      </c>
      <c r="I151" s="379"/>
    </row>
    <row r="152" spans="2:14" x14ac:dyDescent="0.25">
      <c r="B152" s="651">
        <v>42516</v>
      </c>
      <c r="C152" s="378">
        <v>9678</v>
      </c>
      <c r="D152" s="652">
        <v>17.003799999999998</v>
      </c>
      <c r="E152" s="379">
        <v>13.17</v>
      </c>
      <c r="F152" s="379">
        <f t="shared" si="62"/>
        <v>-37103.516399999986</v>
      </c>
      <c r="G152" s="379">
        <f t="shared" si="63"/>
        <v>164562.77639999997</v>
      </c>
      <c r="H152" s="380">
        <f t="shared" si="61"/>
        <v>-0.22546724849739463</v>
      </c>
      <c r="I152" s="379"/>
    </row>
    <row r="153" spans="2:14" x14ac:dyDescent="0.25">
      <c r="B153" s="651">
        <v>42517</v>
      </c>
      <c r="C153" s="378">
        <v>9678</v>
      </c>
      <c r="D153" s="652">
        <v>16.999700000000001</v>
      </c>
      <c r="E153" s="379">
        <v>12.9</v>
      </c>
      <c r="F153" s="379">
        <f t="shared" si="62"/>
        <v>-39676.8966</v>
      </c>
      <c r="G153" s="379">
        <f t="shared" si="63"/>
        <v>164523.09660000002</v>
      </c>
      <c r="H153" s="380">
        <f t="shared" si="61"/>
        <v>-0.2411630793484591</v>
      </c>
      <c r="I153" s="379"/>
    </row>
    <row r="154" spans="2:14" x14ac:dyDescent="0.25">
      <c r="B154" s="651">
        <v>42525</v>
      </c>
      <c r="C154" s="378">
        <v>9678</v>
      </c>
      <c r="D154" s="652">
        <v>16.9956</v>
      </c>
      <c r="E154" s="379">
        <v>13.32</v>
      </c>
      <c r="F154" s="379">
        <f t="shared" si="62"/>
        <v>-35572.456799999993</v>
      </c>
      <c r="G154" s="379">
        <f t="shared" si="63"/>
        <v>164483.41680000001</v>
      </c>
      <c r="H154" s="380">
        <f t="shared" si="61"/>
        <v>-0.21626773988561743</v>
      </c>
      <c r="I154" s="379"/>
    </row>
    <row r="155" spans="2:14" x14ac:dyDescent="0.25">
      <c r="B155" s="651">
        <v>42527</v>
      </c>
      <c r="C155" s="378">
        <v>8178</v>
      </c>
      <c r="D155" s="652">
        <v>17.568999999999999</v>
      </c>
      <c r="E155" s="379">
        <v>13.96</v>
      </c>
      <c r="F155" s="379">
        <f t="shared" si="62"/>
        <v>-29514.401999999984</v>
      </c>
      <c r="G155" s="379">
        <f t="shared" si="63"/>
        <v>143679.28200000001</v>
      </c>
      <c r="H155" s="380">
        <f t="shared" si="61"/>
        <v>-0.20541863509590746</v>
      </c>
      <c r="I155" s="379"/>
    </row>
    <row r="156" spans="2:14" x14ac:dyDescent="0.25">
      <c r="B156" s="651">
        <v>42528</v>
      </c>
      <c r="C156" s="378">
        <v>7678</v>
      </c>
      <c r="D156" s="652">
        <v>17.759599999999999</v>
      </c>
      <c r="E156" s="379">
        <v>14.62</v>
      </c>
      <c r="F156" s="379">
        <f t="shared" si="62"/>
        <v>-24105.848799999996</v>
      </c>
      <c r="G156" s="379">
        <f t="shared" si="63"/>
        <v>136358.20879999999</v>
      </c>
      <c r="H156" s="380">
        <f t="shared" si="61"/>
        <v>-0.17678326088425414</v>
      </c>
      <c r="I156" s="379"/>
    </row>
    <row r="157" spans="2:14" x14ac:dyDescent="0.25">
      <c r="B157" s="651">
        <v>42529</v>
      </c>
      <c r="C157" s="378">
        <v>8178</v>
      </c>
      <c r="D157" s="652">
        <v>17.5654</v>
      </c>
      <c r="E157" s="379">
        <v>14.53</v>
      </c>
      <c r="F157" s="379">
        <f t="shared" si="62"/>
        <v>-24823.50120000001</v>
      </c>
      <c r="G157" s="379">
        <f t="shared" si="63"/>
        <v>143649.8412</v>
      </c>
      <c r="H157" s="380">
        <f t="shared" si="61"/>
        <v>-0.17280562924840887</v>
      </c>
      <c r="I157" s="379"/>
    </row>
    <row r="158" spans="2:14" x14ac:dyDescent="0.25">
      <c r="B158" s="651">
        <v>42531</v>
      </c>
      <c r="C158" s="378">
        <v>8978</v>
      </c>
      <c r="D158" s="652">
        <v>17.1751</v>
      </c>
      <c r="E158" s="379">
        <v>13.42</v>
      </c>
      <c r="F158" s="379">
        <f t="shared" ref="F158:F166" si="64">C158*(E158-D158)</f>
        <v>-33713.287800000006</v>
      </c>
      <c r="G158" s="379">
        <f t="shared" ref="G158:G166" si="65">IF(C158=0, 0,D158*C158)</f>
        <v>154198.0478</v>
      </c>
      <c r="H158" s="380">
        <f t="shared" ref="H158:H166" si="66">IF(C158=0, D158, (E158-D158)/D158)</f>
        <v>-0.21863628159370255</v>
      </c>
      <c r="I158" s="379"/>
    </row>
    <row r="159" spans="2:14" x14ac:dyDescent="0.25">
      <c r="B159" s="651">
        <v>42531</v>
      </c>
      <c r="C159" s="399">
        <v>9278</v>
      </c>
      <c r="D159" s="653">
        <v>17.1052</v>
      </c>
      <c r="E159" s="379">
        <v>13.42</v>
      </c>
      <c r="F159" s="379">
        <f t="shared" si="64"/>
        <v>-34191.285600000003</v>
      </c>
      <c r="G159" s="379">
        <f t="shared" si="65"/>
        <v>158702.04560000001</v>
      </c>
      <c r="H159" s="380">
        <f t="shared" si="66"/>
        <v>-0.21544325702125669</v>
      </c>
      <c r="I159" s="379"/>
      <c r="N159" s="71"/>
    </row>
    <row r="160" spans="2:14" x14ac:dyDescent="0.25">
      <c r="B160" s="651">
        <v>42532</v>
      </c>
      <c r="C160" s="378">
        <v>9278</v>
      </c>
      <c r="D160" s="652">
        <v>17.053000000000001</v>
      </c>
      <c r="E160" s="379">
        <v>13.42</v>
      </c>
      <c r="F160" s="379">
        <f t="shared" si="64"/>
        <v>-33706.974000000009</v>
      </c>
      <c r="G160" s="379">
        <f t="shared" si="65"/>
        <v>158217.734</v>
      </c>
      <c r="H160" s="380">
        <f t="shared" si="66"/>
        <v>-0.21304169354365804</v>
      </c>
      <c r="I160" s="379" t="s">
        <v>185</v>
      </c>
    </row>
    <row r="161" spans="2:9" x14ac:dyDescent="0.25">
      <c r="B161" s="651">
        <v>42535</v>
      </c>
      <c r="C161" s="378">
        <v>9678</v>
      </c>
      <c r="D161" s="652">
        <v>16.879300000000001</v>
      </c>
      <c r="E161" s="379">
        <v>13.23</v>
      </c>
      <c r="F161" s="379">
        <f t="shared" si="64"/>
        <v>-35317.9254</v>
      </c>
      <c r="G161" s="379">
        <f t="shared" si="65"/>
        <v>163357.86540000001</v>
      </c>
      <c r="H161" s="380">
        <f t="shared" si="66"/>
        <v>-0.21619972392220058</v>
      </c>
      <c r="I161" s="379" t="s">
        <v>222</v>
      </c>
    </row>
    <row r="162" spans="2:9" x14ac:dyDescent="0.25">
      <c r="B162" s="651">
        <v>42536</v>
      </c>
      <c r="C162" s="378">
        <v>9278</v>
      </c>
      <c r="D162" s="652">
        <v>17.027999999999999</v>
      </c>
      <c r="E162" s="379">
        <v>13.06</v>
      </c>
      <c r="F162" s="379">
        <f t="shared" si="64"/>
        <v>-36815.103999999985</v>
      </c>
      <c r="G162" s="379">
        <f t="shared" si="65"/>
        <v>157985.78399999999</v>
      </c>
      <c r="H162" s="380">
        <f t="shared" si="66"/>
        <v>-0.23302795395818643</v>
      </c>
      <c r="I162" s="379"/>
    </row>
    <row r="163" spans="2:9" x14ac:dyDescent="0.25">
      <c r="B163" s="651">
        <v>42537</v>
      </c>
      <c r="C163" s="399">
        <v>9278</v>
      </c>
      <c r="D163" s="653">
        <v>17.0168</v>
      </c>
      <c r="E163" s="379">
        <v>12.67</v>
      </c>
      <c r="F163" s="379">
        <f t="shared" si="64"/>
        <v>-40329.610399999998</v>
      </c>
      <c r="G163" s="379">
        <f t="shared" si="65"/>
        <v>157881.87039999999</v>
      </c>
      <c r="H163" s="380">
        <f t="shared" si="66"/>
        <v>-0.25544168116214566</v>
      </c>
      <c r="I163" s="379"/>
    </row>
    <row r="164" spans="2:9" x14ac:dyDescent="0.25">
      <c r="B164" s="651">
        <v>42538</v>
      </c>
      <c r="C164" s="399">
        <v>9278</v>
      </c>
      <c r="D164" s="653">
        <v>17.0061</v>
      </c>
      <c r="E164" s="379">
        <v>13.16</v>
      </c>
      <c r="F164" s="379">
        <f t="shared" si="64"/>
        <v>-35684.1158</v>
      </c>
      <c r="G164" s="379">
        <f t="shared" si="65"/>
        <v>157782.59580000001</v>
      </c>
      <c r="H164" s="380">
        <f t="shared" si="66"/>
        <v>-0.2261600249322302</v>
      </c>
      <c r="I164" s="379"/>
    </row>
    <row r="165" spans="2:9" x14ac:dyDescent="0.25">
      <c r="B165" s="651">
        <v>42541</v>
      </c>
      <c r="C165" s="378">
        <v>7678</v>
      </c>
      <c r="D165" s="652">
        <v>17.568000000000001</v>
      </c>
      <c r="E165" s="379">
        <v>14.48</v>
      </c>
      <c r="F165" s="379">
        <f t="shared" si="64"/>
        <v>-23709.664000000008</v>
      </c>
      <c r="G165" s="379">
        <f t="shared" si="65"/>
        <v>134887.10400000002</v>
      </c>
      <c r="H165" s="381">
        <f t="shared" si="66"/>
        <v>-0.17577413479052828</v>
      </c>
      <c r="I165" s="379"/>
    </row>
    <row r="166" spans="2:9" x14ac:dyDescent="0.25">
      <c r="B166" s="651">
        <v>42542</v>
      </c>
      <c r="C166" s="378">
        <v>6800</v>
      </c>
      <c r="D166" s="652">
        <v>17.892099999999999</v>
      </c>
      <c r="E166" s="379">
        <v>15.09</v>
      </c>
      <c r="F166" s="379">
        <f t="shared" si="64"/>
        <v>-19054.279999999995</v>
      </c>
      <c r="G166" s="379">
        <f t="shared" si="65"/>
        <v>121666.28</v>
      </c>
      <c r="H166" s="381">
        <f t="shared" si="66"/>
        <v>-0.15661101827063337</v>
      </c>
      <c r="I166" s="379"/>
    </row>
    <row r="167" spans="2:9" x14ac:dyDescent="0.25">
      <c r="B167" s="651">
        <v>42543</v>
      </c>
      <c r="C167" s="378">
        <v>7300</v>
      </c>
      <c r="D167" s="652">
        <v>17.6769</v>
      </c>
      <c r="E167" s="379">
        <v>14.75</v>
      </c>
      <c r="F167" s="379">
        <f t="shared" ref="F167:F175" si="67">C167*(E167-D167)</f>
        <v>-21366.37</v>
      </c>
      <c r="G167" s="379">
        <f t="shared" ref="G167:G175" si="68">IF(C167=0, 0,D167*C167)</f>
        <v>129041.37</v>
      </c>
      <c r="H167" s="381">
        <f t="shared" ref="H167:H175" si="69">IF(C167=0, D167, (E167-D167)/D167)</f>
        <v>-0.16557767481854849</v>
      </c>
      <c r="I167" s="379"/>
    </row>
    <row r="168" spans="2:9" x14ac:dyDescent="0.25">
      <c r="B168" s="651">
        <v>42544</v>
      </c>
      <c r="C168" s="378">
        <v>6800</v>
      </c>
      <c r="D168" s="652">
        <v>17.856100000000001</v>
      </c>
      <c r="E168" s="379">
        <v>15.27</v>
      </c>
      <c r="F168" s="379">
        <f t="shared" si="67"/>
        <v>-17585.480000000014</v>
      </c>
      <c r="G168" s="379">
        <f t="shared" si="68"/>
        <v>121421.48000000001</v>
      </c>
      <c r="H168" s="381">
        <f t="shared" si="69"/>
        <v>-0.1448300580753917</v>
      </c>
      <c r="I168" s="379"/>
    </row>
    <row r="169" spans="2:9" x14ac:dyDescent="0.25">
      <c r="B169" s="651">
        <v>42545</v>
      </c>
      <c r="C169" s="378">
        <v>7678</v>
      </c>
      <c r="D169" s="652">
        <v>17.462</v>
      </c>
      <c r="E169" s="379">
        <v>14.41</v>
      </c>
      <c r="F169" s="379">
        <f t="shared" si="67"/>
        <v>-23433.255999999998</v>
      </c>
      <c r="G169" s="379">
        <f t="shared" si="68"/>
        <v>134073.236</v>
      </c>
      <c r="H169" s="381">
        <f t="shared" si="69"/>
        <v>-0.17477952124613444</v>
      </c>
      <c r="I169" s="379"/>
    </row>
    <row r="170" spans="2:9" x14ac:dyDescent="0.25">
      <c r="B170" s="651">
        <v>42545</v>
      </c>
      <c r="C170" s="378">
        <v>8013</v>
      </c>
      <c r="D170" s="652">
        <v>17.32</v>
      </c>
      <c r="E170" s="379">
        <v>14.68</v>
      </c>
      <c r="F170" s="379">
        <f t="shared" si="67"/>
        <v>-21154.320000000003</v>
      </c>
      <c r="G170" s="379">
        <f t="shared" si="68"/>
        <v>138785.16</v>
      </c>
      <c r="H170" s="381">
        <f t="shared" si="69"/>
        <v>-0.15242494226327949</v>
      </c>
      <c r="I170" s="379"/>
    </row>
    <row r="171" spans="2:9" x14ac:dyDescent="0.25">
      <c r="B171" s="651">
        <v>42548</v>
      </c>
      <c r="C171" s="378">
        <v>8978</v>
      </c>
      <c r="D171" s="652">
        <v>16.943300000000001</v>
      </c>
      <c r="E171" s="379">
        <v>13.66</v>
      </c>
      <c r="F171" s="379">
        <f t="shared" si="67"/>
        <v>-29477.467400000005</v>
      </c>
      <c r="G171" s="379">
        <f t="shared" si="68"/>
        <v>152116.9474</v>
      </c>
      <c r="H171" s="381">
        <f t="shared" si="69"/>
        <v>-0.19378161279089673</v>
      </c>
      <c r="I171" s="379"/>
    </row>
    <row r="172" spans="2:9" x14ac:dyDescent="0.25">
      <c r="B172" s="651">
        <v>42548</v>
      </c>
      <c r="C172" s="378">
        <v>9278</v>
      </c>
      <c r="D172" s="652">
        <v>16.834599999999998</v>
      </c>
      <c r="E172" s="379">
        <v>13.66</v>
      </c>
      <c r="F172" s="379">
        <f t="shared" si="67"/>
        <v>-29453.938799999982</v>
      </c>
      <c r="G172" s="379">
        <f t="shared" si="68"/>
        <v>156191.41879999998</v>
      </c>
      <c r="H172" s="380">
        <f t="shared" si="69"/>
        <v>-0.18857590913951019</v>
      </c>
      <c r="I172" s="379"/>
    </row>
    <row r="173" spans="2:9" x14ac:dyDescent="0.25">
      <c r="B173" s="651">
        <v>42549</v>
      </c>
      <c r="C173" s="378">
        <v>8178</v>
      </c>
      <c r="D173" s="652">
        <v>17.124400000000001</v>
      </c>
      <c r="E173" s="379">
        <v>14.78</v>
      </c>
      <c r="F173" s="379">
        <f t="shared" si="67"/>
        <v>-19172.503200000017</v>
      </c>
      <c r="G173" s="379">
        <f t="shared" si="68"/>
        <v>140043.3432</v>
      </c>
      <c r="H173" s="380">
        <f t="shared" si="69"/>
        <v>-0.13690406671182651</v>
      </c>
      <c r="I173" s="379">
        <v>17</v>
      </c>
    </row>
    <row r="174" spans="2:9" x14ac:dyDescent="0.25">
      <c r="B174" s="651">
        <v>42552</v>
      </c>
      <c r="C174" s="378">
        <v>7678</v>
      </c>
      <c r="D174" s="652">
        <v>17.2315</v>
      </c>
      <c r="E174" s="379">
        <v>15.48</v>
      </c>
      <c r="F174" s="379">
        <f t="shared" si="67"/>
        <v>-13448.017</v>
      </c>
      <c r="G174" s="379">
        <f t="shared" si="68"/>
        <v>132303.45699999999</v>
      </c>
      <c r="H174" s="380">
        <f t="shared" si="69"/>
        <v>-0.1016452427240809</v>
      </c>
      <c r="I174" s="379">
        <v>17</v>
      </c>
    </row>
    <row r="175" spans="2:9" x14ac:dyDescent="0.25">
      <c r="B175" s="651">
        <v>42552</v>
      </c>
      <c r="C175" s="378">
        <v>7300</v>
      </c>
      <c r="D175" s="652">
        <v>17.313400000000001</v>
      </c>
      <c r="E175" s="379">
        <v>15.65</v>
      </c>
      <c r="F175" s="379">
        <f t="shared" si="67"/>
        <v>-12142.820000000009</v>
      </c>
      <c r="G175" s="379">
        <f t="shared" si="68"/>
        <v>126387.82</v>
      </c>
      <c r="H175" s="380">
        <f t="shared" si="69"/>
        <v>-9.6075871868032903E-2</v>
      </c>
      <c r="I175" s="379"/>
    </row>
    <row r="176" spans="2:9" x14ac:dyDescent="0.25">
      <c r="B176" s="651">
        <v>42552</v>
      </c>
      <c r="C176" s="378">
        <v>6800</v>
      </c>
      <c r="D176" s="652">
        <v>17.446100000000001</v>
      </c>
      <c r="E176" s="379">
        <v>15.7</v>
      </c>
      <c r="F176" s="379">
        <f t="shared" ref="F176:F197" si="70">C176*(E176-D176)</f>
        <v>-11873.480000000014</v>
      </c>
      <c r="G176" s="379">
        <f t="shared" ref="G176:G197" si="71">IF(C176=0, 0,D176*C176)</f>
        <v>118633.48000000001</v>
      </c>
      <c r="H176" s="380">
        <f t="shared" ref="H176:H197" si="72">IF(C176=0, D176, (E176-D176)/D176)</f>
        <v>-0.10008540590733757</v>
      </c>
      <c r="I176" s="379"/>
    </row>
    <row r="177" spans="2:15" x14ac:dyDescent="0.25">
      <c r="B177" s="651">
        <v>42552</v>
      </c>
      <c r="C177" s="378">
        <v>6000</v>
      </c>
      <c r="D177" s="652">
        <v>17.668199999999999</v>
      </c>
      <c r="E177" s="379">
        <v>15.68</v>
      </c>
      <c r="F177" s="379">
        <f t="shared" si="70"/>
        <v>-11929.199999999995</v>
      </c>
      <c r="G177" s="379">
        <f t="shared" si="71"/>
        <v>106009.2</v>
      </c>
      <c r="H177" s="380">
        <f t="shared" si="72"/>
        <v>-0.11252985589929926</v>
      </c>
      <c r="I177" s="379"/>
    </row>
    <row r="178" spans="2:15" x14ac:dyDescent="0.25">
      <c r="B178" s="651">
        <v>42556</v>
      </c>
      <c r="C178" s="378">
        <v>8178</v>
      </c>
      <c r="D178" s="652">
        <v>16.978899999999999</v>
      </c>
      <c r="E178" s="379">
        <v>14.72</v>
      </c>
      <c r="F178" s="379">
        <f t="shared" si="70"/>
        <v>-18473.284199999991</v>
      </c>
      <c r="G178" s="379">
        <f t="shared" si="71"/>
        <v>138853.4442</v>
      </c>
      <c r="H178" s="380">
        <f t="shared" si="72"/>
        <v>-0.13304159869013887</v>
      </c>
      <c r="I178" s="379">
        <v>16.75</v>
      </c>
      <c r="O178" s="2"/>
    </row>
    <row r="179" spans="2:15" x14ac:dyDescent="0.25">
      <c r="B179" s="651">
        <v>42556</v>
      </c>
      <c r="C179" s="378">
        <v>8678</v>
      </c>
      <c r="D179" s="652">
        <v>16.843</v>
      </c>
      <c r="E179" s="379">
        <v>14.72</v>
      </c>
      <c r="F179" s="379">
        <f t="shared" si="70"/>
        <v>-18423.393999999993</v>
      </c>
      <c r="G179" s="379">
        <f t="shared" si="71"/>
        <v>146163.554</v>
      </c>
      <c r="H179" s="380">
        <f t="shared" si="72"/>
        <v>-0.12604642878347083</v>
      </c>
      <c r="I179" s="379"/>
    </row>
    <row r="180" spans="2:15" ht="15" customHeight="1" x14ac:dyDescent="0.25">
      <c r="B180" s="651">
        <v>42557</v>
      </c>
      <c r="C180" s="378">
        <v>8178</v>
      </c>
      <c r="D180" s="652">
        <v>16.960599999999999</v>
      </c>
      <c r="E180" s="379">
        <v>14.84</v>
      </c>
      <c r="F180" s="379">
        <f t="shared" si="70"/>
        <v>-17342.266799999998</v>
      </c>
      <c r="G180" s="379">
        <f t="shared" si="71"/>
        <v>138703.7868</v>
      </c>
      <c r="H180" s="380">
        <f t="shared" si="72"/>
        <v>-0.12503095409360515</v>
      </c>
      <c r="I180" s="379">
        <v>16.75</v>
      </c>
    </row>
    <row r="181" spans="2:15" x14ac:dyDescent="0.25">
      <c r="B181" s="651">
        <v>42557</v>
      </c>
      <c r="C181" s="378">
        <v>8678</v>
      </c>
      <c r="D181" s="652">
        <v>16.835000000000001</v>
      </c>
      <c r="E181" s="379">
        <v>14.84</v>
      </c>
      <c r="F181" s="379">
        <f t="shared" si="70"/>
        <v>-17312.610000000008</v>
      </c>
      <c r="G181" s="379">
        <f t="shared" si="71"/>
        <v>146094.13</v>
      </c>
      <c r="H181" s="380">
        <f t="shared" si="72"/>
        <v>-0.11850311850311855</v>
      </c>
      <c r="I181" s="379"/>
    </row>
    <row r="182" spans="2:15" x14ac:dyDescent="0.25">
      <c r="B182" s="651">
        <v>42559</v>
      </c>
      <c r="C182" s="378">
        <v>8678</v>
      </c>
      <c r="D182" s="652">
        <v>16.835000000000001</v>
      </c>
      <c r="E182" s="379">
        <v>14.92</v>
      </c>
      <c r="F182" s="379">
        <f t="shared" si="70"/>
        <v>-16618.370000000006</v>
      </c>
      <c r="G182" s="379">
        <f t="shared" si="71"/>
        <v>146094.13</v>
      </c>
      <c r="H182" s="380">
        <f t="shared" si="72"/>
        <v>-0.1137511137511138</v>
      </c>
      <c r="I182" s="379"/>
    </row>
    <row r="183" spans="2:15" x14ac:dyDescent="0.25">
      <c r="B183" s="651">
        <v>42562</v>
      </c>
      <c r="C183" s="378">
        <v>8678</v>
      </c>
      <c r="D183" s="652">
        <v>16.835000000000001</v>
      </c>
      <c r="E183" s="379">
        <v>14.69</v>
      </c>
      <c r="F183" s="379">
        <f t="shared" si="70"/>
        <v>-18614.310000000012</v>
      </c>
      <c r="G183" s="379">
        <f t="shared" si="71"/>
        <v>146094.13</v>
      </c>
      <c r="H183" s="380">
        <f t="shared" si="72"/>
        <v>-0.12741312741312749</v>
      </c>
      <c r="I183" s="379"/>
    </row>
    <row r="184" spans="2:15" x14ac:dyDescent="0.25">
      <c r="B184" s="651">
        <v>42563</v>
      </c>
      <c r="C184" s="378">
        <v>8678</v>
      </c>
      <c r="D184" s="652">
        <v>16.835000000000001</v>
      </c>
      <c r="E184" s="379">
        <v>15.6</v>
      </c>
      <c r="F184" s="379">
        <f t="shared" si="70"/>
        <v>-10717.330000000011</v>
      </c>
      <c r="G184" s="379">
        <f t="shared" si="71"/>
        <v>146094.13</v>
      </c>
      <c r="H184" s="380">
        <f t="shared" si="72"/>
        <v>-7.3359073359073421E-2</v>
      </c>
      <c r="I184" s="379"/>
    </row>
    <row r="185" spans="2:15" x14ac:dyDescent="0.25">
      <c r="B185" s="651">
        <v>42564</v>
      </c>
      <c r="C185" s="378">
        <v>8738</v>
      </c>
      <c r="D185" s="652">
        <v>16.816099999999999</v>
      </c>
      <c r="E185" s="379">
        <v>15.29</v>
      </c>
      <c r="F185" s="379">
        <f t="shared" si="70"/>
        <v>-13335.061799999996</v>
      </c>
      <c r="G185" s="379">
        <f t="shared" si="71"/>
        <v>146939.08179999999</v>
      </c>
      <c r="H185" s="380">
        <f t="shared" si="72"/>
        <v>-9.0752314745987453E-2</v>
      </c>
      <c r="I185" s="379"/>
    </row>
    <row r="186" spans="2:15" x14ac:dyDescent="0.25">
      <c r="B186" s="651">
        <v>42566</v>
      </c>
      <c r="C186" s="378">
        <v>8738</v>
      </c>
      <c r="D186" s="652">
        <v>16.816099999999999</v>
      </c>
      <c r="E186" s="379">
        <v>15.21</v>
      </c>
      <c r="F186" s="379">
        <f t="shared" si="70"/>
        <v>-14034.101799999982</v>
      </c>
      <c r="G186" s="379">
        <f t="shared" si="71"/>
        <v>146939.08179999999</v>
      </c>
      <c r="H186" s="380">
        <f t="shared" si="72"/>
        <v>-9.5509660384988079E-2</v>
      </c>
      <c r="I186" s="379"/>
      <c r="N186" s="71"/>
    </row>
    <row r="187" spans="2:15" x14ac:dyDescent="0.25">
      <c r="B187" s="651">
        <v>42570</v>
      </c>
      <c r="C187" s="378">
        <v>9138</v>
      </c>
      <c r="D187" s="652">
        <v>16.733499999999999</v>
      </c>
      <c r="E187" s="379">
        <v>14.75</v>
      </c>
      <c r="F187" s="379">
        <f t="shared" si="70"/>
        <v>-18125.222999999994</v>
      </c>
      <c r="G187" s="379">
        <f t="shared" si="71"/>
        <v>152910.723</v>
      </c>
      <c r="H187" s="380">
        <f t="shared" si="72"/>
        <v>-0.1185346759494427</v>
      </c>
      <c r="I187" s="379"/>
    </row>
    <row r="188" spans="2:15" x14ac:dyDescent="0.25">
      <c r="B188" s="651">
        <v>42571</v>
      </c>
      <c r="C188" s="399">
        <v>9138</v>
      </c>
      <c r="D188" s="653">
        <v>16.7227</v>
      </c>
      <c r="E188" s="379">
        <v>14.84</v>
      </c>
      <c r="F188" s="379">
        <f t="shared" si="70"/>
        <v>-17204.112599999997</v>
      </c>
      <c r="G188" s="379">
        <f t="shared" si="71"/>
        <v>152812.03260000001</v>
      </c>
      <c r="H188" s="380">
        <f t="shared" si="72"/>
        <v>-0.11258349429218965</v>
      </c>
      <c r="I188" s="379"/>
    </row>
    <row r="189" spans="2:15" x14ac:dyDescent="0.25">
      <c r="B189" s="651">
        <v>42572</v>
      </c>
      <c r="C189" s="378">
        <v>9138</v>
      </c>
      <c r="D189" s="652">
        <v>16.718900000000001</v>
      </c>
      <c r="E189" s="379">
        <v>14.42</v>
      </c>
      <c r="F189" s="379">
        <f t="shared" si="70"/>
        <v>-21007.348200000015</v>
      </c>
      <c r="G189" s="379">
        <f t="shared" si="71"/>
        <v>152777.3082</v>
      </c>
      <c r="H189" s="380">
        <f t="shared" si="72"/>
        <v>-0.13750306539305823</v>
      </c>
      <c r="I189" s="379"/>
    </row>
    <row r="190" spans="2:15" x14ac:dyDescent="0.25">
      <c r="B190" s="651">
        <v>42573</v>
      </c>
      <c r="C190" s="378">
        <v>9278</v>
      </c>
      <c r="D190" s="652">
        <v>16.679099999999998</v>
      </c>
      <c r="E190" s="379">
        <v>14.11</v>
      </c>
      <c r="F190" s="379">
        <f t="shared" si="70"/>
        <v>-23836.109799999987</v>
      </c>
      <c r="G190" s="379">
        <f t="shared" si="71"/>
        <v>154748.68979999999</v>
      </c>
      <c r="H190" s="380">
        <f t="shared" si="72"/>
        <v>-0.15403109280476759</v>
      </c>
      <c r="I190" s="379"/>
    </row>
    <row r="191" spans="2:15" x14ac:dyDescent="0.25">
      <c r="B191" s="651">
        <v>42576</v>
      </c>
      <c r="C191" s="378">
        <v>9478</v>
      </c>
      <c r="D191" s="652">
        <v>16.613099999999999</v>
      </c>
      <c r="E191" s="379">
        <v>13.58</v>
      </c>
      <c r="F191" s="379">
        <f t="shared" si="70"/>
        <v>-28747.721799999992</v>
      </c>
      <c r="G191" s="379">
        <f t="shared" si="71"/>
        <v>157458.96179999999</v>
      </c>
      <c r="H191" s="380">
        <f t="shared" si="72"/>
        <v>-0.18257278894366491</v>
      </c>
      <c r="I191" s="379"/>
    </row>
    <row r="192" spans="2:15" x14ac:dyDescent="0.25">
      <c r="B192" s="651">
        <v>42577</v>
      </c>
      <c r="C192" s="399">
        <v>9278</v>
      </c>
      <c r="D192" s="653">
        <v>16.674199999999999</v>
      </c>
      <c r="E192" s="379">
        <v>13.78</v>
      </c>
      <c r="F192" s="379">
        <f t="shared" si="70"/>
        <v>-26852.387599999998</v>
      </c>
      <c r="G192" s="379">
        <f t="shared" si="71"/>
        <v>154703.22759999998</v>
      </c>
      <c r="H192" s="380">
        <f t="shared" si="72"/>
        <v>-0.17357354475776948</v>
      </c>
      <c r="I192" s="379">
        <v>16.53</v>
      </c>
    </row>
    <row r="193" spans="2:14" x14ac:dyDescent="0.25">
      <c r="B193" s="651">
        <v>42578</v>
      </c>
      <c r="C193" s="399">
        <v>9478</v>
      </c>
      <c r="D193" s="653">
        <v>16.6004</v>
      </c>
      <c r="E193" s="379">
        <v>13.13</v>
      </c>
      <c r="F193" s="379">
        <f t="shared" si="70"/>
        <v>-32892.451199999996</v>
      </c>
      <c r="G193" s="379">
        <f t="shared" si="71"/>
        <v>157338.5912</v>
      </c>
      <c r="H193" s="380">
        <f t="shared" si="72"/>
        <v>-0.20905520348907253</v>
      </c>
      <c r="I193" s="379"/>
    </row>
    <row r="194" spans="2:14" x14ac:dyDescent="0.25">
      <c r="B194" s="651">
        <v>42580</v>
      </c>
      <c r="C194" s="378">
        <v>9478</v>
      </c>
      <c r="D194" s="652">
        <v>16.599</v>
      </c>
      <c r="E194" s="379">
        <v>13.64</v>
      </c>
      <c r="F194" s="379">
        <f t="shared" si="70"/>
        <v>-28045.401999999998</v>
      </c>
      <c r="G194" s="379">
        <f t="shared" si="71"/>
        <v>157325.32200000001</v>
      </c>
      <c r="H194" s="381">
        <f t="shared" si="72"/>
        <v>-0.17826375082836313</v>
      </c>
      <c r="I194" s="379"/>
    </row>
    <row r="195" spans="2:14" x14ac:dyDescent="0.25">
      <c r="B195" s="651">
        <v>42580</v>
      </c>
      <c r="C195" s="378">
        <v>9278</v>
      </c>
      <c r="D195" s="652">
        <v>16.664000000000001</v>
      </c>
      <c r="E195" s="379">
        <v>13.64</v>
      </c>
      <c r="F195" s="379">
        <f t="shared" si="70"/>
        <v>-28056.67200000001</v>
      </c>
      <c r="G195" s="379">
        <f t="shared" si="71"/>
        <v>154608.592</v>
      </c>
      <c r="H195" s="381">
        <f t="shared" si="72"/>
        <v>-0.18146903504560732</v>
      </c>
      <c r="I195" s="379">
        <v>16.53</v>
      </c>
    </row>
    <row r="196" spans="2:14" x14ac:dyDescent="0.25">
      <c r="B196" s="651">
        <v>42583</v>
      </c>
      <c r="C196" s="378">
        <v>9478</v>
      </c>
      <c r="D196" s="652">
        <v>16.5871</v>
      </c>
      <c r="E196" s="379">
        <v>12.92</v>
      </c>
      <c r="F196" s="379">
        <f t="shared" si="70"/>
        <v>-34756.773799999995</v>
      </c>
      <c r="G196" s="379">
        <f t="shared" si="71"/>
        <v>157212.5338</v>
      </c>
      <c r="H196" s="381">
        <f t="shared" si="72"/>
        <v>-0.22108144280796521</v>
      </c>
      <c r="I196" s="379"/>
    </row>
    <row r="197" spans="2:14" x14ac:dyDescent="0.25">
      <c r="B197" s="651">
        <v>42584</v>
      </c>
      <c r="C197" s="378">
        <v>9678</v>
      </c>
      <c r="D197" s="652">
        <v>16.5063</v>
      </c>
      <c r="E197" s="379">
        <v>12.9</v>
      </c>
      <c r="F197" s="379">
        <f t="shared" si="70"/>
        <v>-34901.771399999991</v>
      </c>
      <c r="G197" s="379">
        <f t="shared" si="71"/>
        <v>159747.97140000001</v>
      </c>
      <c r="H197" s="381">
        <f t="shared" si="72"/>
        <v>-0.21848021664455386</v>
      </c>
      <c r="I197" s="379"/>
    </row>
    <row r="198" spans="2:14" x14ac:dyDescent="0.25">
      <c r="B198" s="651">
        <v>42585</v>
      </c>
      <c r="C198" s="378">
        <v>10078</v>
      </c>
      <c r="D198" s="652">
        <v>16.5063</v>
      </c>
      <c r="E198" s="379">
        <v>12.9</v>
      </c>
      <c r="F198" s="379">
        <f t="shared" ref="F198:F213" si="73">C198*(E198-D198)</f>
        <v>-36344.291399999995</v>
      </c>
      <c r="G198" s="379">
        <f t="shared" ref="G198:G213" si="74">IF(C198=0, 0,D198*C198)</f>
        <v>166350.4914</v>
      </c>
      <c r="H198" s="381">
        <f t="shared" ref="H198:H213" si="75">IF(C198=0, D198, (E198-D198)/D198)</f>
        <v>-0.21848021664455386</v>
      </c>
      <c r="I198" s="379"/>
    </row>
    <row r="199" spans="2:14" x14ac:dyDescent="0.25">
      <c r="B199" s="651">
        <v>42586</v>
      </c>
      <c r="C199" s="378">
        <v>9678</v>
      </c>
      <c r="D199" s="652">
        <v>16.489799999999999</v>
      </c>
      <c r="E199" s="379">
        <v>13.41</v>
      </c>
      <c r="F199" s="379">
        <f t="shared" si="73"/>
        <v>-29806.304399999986</v>
      </c>
      <c r="G199" s="379">
        <f t="shared" si="74"/>
        <v>159588.28439999997</v>
      </c>
      <c r="H199" s="381">
        <f t="shared" si="75"/>
        <v>-0.1867700032747516</v>
      </c>
      <c r="I199" s="379"/>
    </row>
    <row r="200" spans="2:14" x14ac:dyDescent="0.25">
      <c r="B200" s="651">
        <v>42586</v>
      </c>
      <c r="C200" s="378">
        <v>9278</v>
      </c>
      <c r="D200" s="652">
        <v>16.609200000000001</v>
      </c>
      <c r="E200" s="379">
        <v>13.66</v>
      </c>
      <c r="F200" s="379">
        <f t="shared" si="73"/>
        <v>-27362.67760000001</v>
      </c>
      <c r="G200" s="379">
        <f t="shared" si="74"/>
        <v>154100.15760000001</v>
      </c>
      <c r="H200" s="381">
        <f t="shared" si="75"/>
        <v>-0.17756424150470829</v>
      </c>
      <c r="I200" s="379">
        <v>16.53</v>
      </c>
    </row>
    <row r="201" spans="2:14" ht="15" customHeight="1" x14ac:dyDescent="0.25">
      <c r="B201" s="651">
        <v>42586</v>
      </c>
      <c r="C201" s="378">
        <v>9138</v>
      </c>
      <c r="D201" s="652">
        <v>16.6511</v>
      </c>
      <c r="E201" s="379">
        <v>13.87</v>
      </c>
      <c r="F201" s="379">
        <f t="shared" si="73"/>
        <v>-25413.691800000004</v>
      </c>
      <c r="G201" s="379">
        <f t="shared" si="74"/>
        <v>152157.7518</v>
      </c>
      <c r="H201" s="380">
        <f t="shared" si="75"/>
        <v>-0.1670219985466426</v>
      </c>
      <c r="I201" s="379"/>
    </row>
    <row r="202" spans="2:14" x14ac:dyDescent="0.25">
      <c r="B202" s="651">
        <v>42593</v>
      </c>
      <c r="C202" s="378">
        <v>8678</v>
      </c>
      <c r="D202" s="652">
        <v>16.760300000000001</v>
      </c>
      <c r="E202" s="379">
        <v>14.61</v>
      </c>
      <c r="F202" s="379">
        <f t="shared" si="73"/>
        <v>-18660.303400000012</v>
      </c>
      <c r="G202" s="379">
        <f t="shared" si="74"/>
        <v>145445.88340000002</v>
      </c>
      <c r="H202" s="380">
        <f t="shared" si="75"/>
        <v>-0.12829722618330228</v>
      </c>
      <c r="I202" s="379"/>
    </row>
    <row r="203" spans="2:14" x14ac:dyDescent="0.25">
      <c r="B203" s="651">
        <v>42597</v>
      </c>
      <c r="C203" s="378">
        <v>8678</v>
      </c>
      <c r="D203" s="652">
        <v>16.7471</v>
      </c>
      <c r="E203" s="379">
        <v>14.9</v>
      </c>
      <c r="F203" s="379">
        <f t="shared" si="73"/>
        <v>-16029.133799999994</v>
      </c>
      <c r="G203" s="379">
        <f t="shared" si="74"/>
        <v>145331.33379999999</v>
      </c>
      <c r="H203" s="380">
        <f t="shared" si="75"/>
        <v>-0.11029372249523794</v>
      </c>
      <c r="I203" s="379"/>
    </row>
    <row r="204" spans="2:14" x14ac:dyDescent="0.25">
      <c r="B204" s="651">
        <v>42598</v>
      </c>
      <c r="C204" s="378">
        <v>8178</v>
      </c>
      <c r="D204" s="652">
        <v>16.8429</v>
      </c>
      <c r="E204" s="379">
        <v>15.17</v>
      </c>
      <c r="F204" s="379">
        <f t="shared" si="73"/>
        <v>-13680.976200000003</v>
      </c>
      <c r="G204" s="379">
        <f t="shared" si="74"/>
        <v>137741.23620000001</v>
      </c>
      <c r="H204" s="380">
        <f t="shared" si="75"/>
        <v>-9.9323750660515728E-2</v>
      </c>
      <c r="I204" s="379">
        <v>16.75</v>
      </c>
      <c r="N204" s="71"/>
    </row>
    <row r="205" spans="2:14" x14ac:dyDescent="0.25">
      <c r="B205" s="651">
        <v>42599</v>
      </c>
      <c r="C205" s="378">
        <v>7178</v>
      </c>
      <c r="D205" s="652">
        <v>17.009899999999998</v>
      </c>
      <c r="E205" s="379">
        <v>15.7</v>
      </c>
      <c r="F205" s="379">
        <f t="shared" si="73"/>
        <v>-9402.4621999999927</v>
      </c>
      <c r="G205" s="379">
        <f t="shared" si="74"/>
        <v>122097.06219999999</v>
      </c>
      <c r="H205" s="380">
        <f t="shared" si="75"/>
        <v>-7.7008095285686515E-2</v>
      </c>
      <c r="I205" s="379"/>
    </row>
    <row r="206" spans="2:14" x14ac:dyDescent="0.25">
      <c r="B206" s="651">
        <v>42600</v>
      </c>
      <c r="C206" s="378">
        <v>5500</v>
      </c>
      <c r="D206" s="652">
        <v>17.185600000000001</v>
      </c>
      <c r="E206" s="379">
        <v>16.68</v>
      </c>
      <c r="F206" s="379">
        <f t="shared" si="73"/>
        <v>-2780.8000000000065</v>
      </c>
      <c r="G206" s="379">
        <f t="shared" si="74"/>
        <v>94520.8</v>
      </c>
      <c r="H206" s="380">
        <f t="shared" si="75"/>
        <v>-2.9419979517735846E-2</v>
      </c>
      <c r="I206" s="379"/>
    </row>
    <row r="207" spans="2:14" x14ac:dyDescent="0.25">
      <c r="B207" s="651">
        <v>42601</v>
      </c>
      <c r="C207" s="378">
        <v>5000</v>
      </c>
      <c r="D207" s="652">
        <v>17.222200000000001</v>
      </c>
      <c r="E207" s="379">
        <v>16.8</v>
      </c>
      <c r="F207" s="379">
        <f t="shared" si="73"/>
        <v>-2111.0000000000005</v>
      </c>
      <c r="G207" s="379">
        <f t="shared" si="74"/>
        <v>86111</v>
      </c>
      <c r="H207" s="380">
        <f t="shared" si="75"/>
        <v>-2.4514870341768188E-2</v>
      </c>
      <c r="I207" s="379"/>
    </row>
    <row r="208" spans="2:14" x14ac:dyDescent="0.25">
      <c r="B208" s="651">
        <v>42604</v>
      </c>
      <c r="C208" s="378">
        <v>6000</v>
      </c>
      <c r="D208" s="652">
        <v>16.9651</v>
      </c>
      <c r="E208" s="379">
        <v>15.64</v>
      </c>
      <c r="F208" s="379">
        <f t="shared" si="73"/>
        <v>-7950.599999999994</v>
      </c>
      <c r="G208" s="379">
        <f t="shared" si="74"/>
        <v>101790.59999999999</v>
      </c>
      <c r="H208" s="380">
        <f t="shared" si="75"/>
        <v>-7.8107408739117312E-2</v>
      </c>
      <c r="I208" s="379"/>
    </row>
    <row r="209" spans="2:16" x14ac:dyDescent="0.25">
      <c r="B209" s="651">
        <v>42604</v>
      </c>
      <c r="C209" s="378">
        <v>6500</v>
      </c>
      <c r="D209" s="652">
        <v>16.850899999999999</v>
      </c>
      <c r="E209" s="379">
        <v>15.64</v>
      </c>
      <c r="F209" s="379">
        <f t="shared" si="73"/>
        <v>-7870.8499999999922</v>
      </c>
      <c r="G209" s="379">
        <f t="shared" si="74"/>
        <v>109530.84999999999</v>
      </c>
      <c r="H209" s="380">
        <f t="shared" si="75"/>
        <v>-7.1859663282079822E-2</v>
      </c>
      <c r="I209" s="379"/>
    </row>
    <row r="210" spans="2:16" ht="15" customHeight="1" x14ac:dyDescent="0.25">
      <c r="B210" s="651">
        <v>42605</v>
      </c>
      <c r="C210" s="378">
        <v>6000</v>
      </c>
      <c r="D210" s="652">
        <v>16.923500000000001</v>
      </c>
      <c r="E210" s="379">
        <v>16.43</v>
      </c>
      <c r="F210" s="379">
        <f t="shared" si="73"/>
        <v>-2961.0000000000055</v>
      </c>
      <c r="G210" s="379">
        <f t="shared" si="74"/>
        <v>101541</v>
      </c>
      <c r="H210" s="380">
        <f t="shared" si="75"/>
        <v>-2.9160634620498178E-2</v>
      </c>
      <c r="I210" s="379"/>
    </row>
    <row r="211" spans="2:16" ht="15" customHeight="1" x14ac:dyDescent="0.25">
      <c r="B211" s="651">
        <v>42605</v>
      </c>
      <c r="C211" s="378">
        <v>5500</v>
      </c>
      <c r="D211" s="652">
        <v>16.9848</v>
      </c>
      <c r="E211" s="379">
        <v>16.43</v>
      </c>
      <c r="F211" s="379">
        <f t="shared" si="73"/>
        <v>-3051.400000000001</v>
      </c>
      <c r="G211" s="379">
        <f t="shared" si="74"/>
        <v>93416.4</v>
      </c>
      <c r="H211" s="380">
        <f t="shared" si="75"/>
        <v>-3.266450002355048E-2</v>
      </c>
      <c r="I211" s="379"/>
    </row>
    <row r="212" spans="2:16" x14ac:dyDescent="0.25">
      <c r="B212" s="651">
        <v>42605</v>
      </c>
      <c r="C212" s="378">
        <v>5000</v>
      </c>
      <c r="D212" s="652">
        <v>17.035299999999999</v>
      </c>
      <c r="E212" s="379">
        <v>16.43</v>
      </c>
      <c r="F212" s="379">
        <f t="shared" si="73"/>
        <v>-3026.4999999999986</v>
      </c>
      <c r="G212" s="379">
        <f t="shared" si="74"/>
        <v>85176.5</v>
      </c>
      <c r="H212" s="380">
        <f t="shared" si="75"/>
        <v>-3.5532100990296606E-2</v>
      </c>
      <c r="I212" s="379"/>
    </row>
    <row r="213" spans="2:16" x14ac:dyDescent="0.25">
      <c r="B213" s="651">
        <v>42606</v>
      </c>
      <c r="C213" s="378">
        <v>5178</v>
      </c>
      <c r="D213" s="652">
        <v>17.0017</v>
      </c>
      <c r="E213" s="379">
        <v>16.059999999999999</v>
      </c>
      <c r="F213" s="379">
        <f t="shared" si="73"/>
        <v>-4876.1226000000042</v>
      </c>
      <c r="G213" s="379">
        <f t="shared" si="74"/>
        <v>88034.802599999995</v>
      </c>
      <c r="H213" s="380">
        <f t="shared" si="75"/>
        <v>-5.5388578789179958E-2</v>
      </c>
      <c r="I213" s="379"/>
    </row>
    <row r="214" spans="2:16" x14ac:dyDescent="0.25">
      <c r="B214" s="651">
        <v>42607</v>
      </c>
      <c r="C214" s="378">
        <v>5178</v>
      </c>
      <c r="D214" s="65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1">
        <v>42608</v>
      </c>
      <c r="C215" s="378">
        <v>6178</v>
      </c>
      <c r="D215" s="65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1">
        <v>42611</v>
      </c>
      <c r="C216" s="378">
        <v>6178</v>
      </c>
      <c r="D216" s="652">
        <v>16.825800000000001</v>
      </c>
      <c r="E216" s="379">
        <v>15.99</v>
      </c>
      <c r="F216" s="379">
        <f t="shared" ref="F216:F221" si="76">C216*(E216-D216)</f>
        <v>-5163.5724000000046</v>
      </c>
      <c r="G216" s="379">
        <f t="shared" ref="G216:G221" si="77">IF(C216=0, 0,D216*C216)</f>
        <v>103949.79240000001</v>
      </c>
      <c r="H216" s="380">
        <f t="shared" ref="H216:H221" si="78">IF(C216=0, D216, (E216-D216)/D216)</f>
        <v>-4.9673715365688452E-2</v>
      </c>
      <c r="I216" s="379"/>
    </row>
    <row r="217" spans="2:16" x14ac:dyDescent="0.25">
      <c r="B217" s="651">
        <v>42612</v>
      </c>
      <c r="C217" s="378">
        <v>6678</v>
      </c>
      <c r="D217" s="652">
        <v>16.739999999999998</v>
      </c>
      <c r="E217" s="379">
        <v>15.55</v>
      </c>
      <c r="F217" s="466">
        <f t="shared" si="76"/>
        <v>-7946.8199999999852</v>
      </c>
      <c r="G217" s="379">
        <f t="shared" si="77"/>
        <v>111789.71999999999</v>
      </c>
      <c r="H217" s="381">
        <f t="shared" si="78"/>
        <v>-7.1087216248506446E-2</v>
      </c>
      <c r="I217" s="398"/>
    </row>
    <row r="218" spans="2:16" x14ac:dyDescent="0.25">
      <c r="B218" s="651">
        <v>42612</v>
      </c>
      <c r="C218" s="378">
        <v>7178</v>
      </c>
      <c r="D218" s="652">
        <v>16.6571</v>
      </c>
      <c r="E218" s="379">
        <v>15.55</v>
      </c>
      <c r="F218" s="379">
        <f t="shared" si="76"/>
        <v>-7946.7637999999934</v>
      </c>
      <c r="G218" s="379">
        <f t="shared" si="77"/>
        <v>119564.66379999999</v>
      </c>
      <c r="H218" s="380">
        <f t="shared" si="78"/>
        <v>-6.6464150422342369E-2</v>
      </c>
      <c r="I218" s="379"/>
      <c r="P218" s="71"/>
    </row>
    <row r="219" spans="2:16" x14ac:dyDescent="0.25">
      <c r="B219" s="651">
        <v>42613</v>
      </c>
      <c r="C219" s="378">
        <v>7678</v>
      </c>
      <c r="D219" s="652">
        <v>16.565200000000001</v>
      </c>
      <c r="E219" s="379">
        <v>15.02</v>
      </c>
      <c r="F219" s="379">
        <f t="shared" si="76"/>
        <v>-11864.04560000001</v>
      </c>
      <c r="G219" s="379">
        <f t="shared" si="77"/>
        <v>127187.60560000001</v>
      </c>
      <c r="H219" s="380">
        <f t="shared" si="78"/>
        <v>-9.3279887957887692E-2</v>
      </c>
      <c r="I219" s="379" t="s">
        <v>267</v>
      </c>
      <c r="P219" s="71"/>
    </row>
    <row r="220" spans="2:16" x14ac:dyDescent="0.25">
      <c r="B220" s="651">
        <v>42613</v>
      </c>
      <c r="C220" s="378">
        <v>8178</v>
      </c>
      <c r="D220" s="652">
        <v>16.474399999999999</v>
      </c>
      <c r="E220" s="379">
        <v>15.02</v>
      </c>
      <c r="F220" s="379">
        <f t="shared" si="76"/>
        <v>-11894.083199999997</v>
      </c>
      <c r="G220" s="379">
        <f t="shared" si="77"/>
        <v>134727.64319999999</v>
      </c>
      <c r="H220" s="380">
        <f t="shared" si="78"/>
        <v>-8.8282426067110162E-2</v>
      </c>
      <c r="I220" s="379" t="s">
        <v>268</v>
      </c>
    </row>
    <row r="221" spans="2:16" x14ac:dyDescent="0.25">
      <c r="B221" s="651">
        <v>42615</v>
      </c>
      <c r="C221" s="378">
        <v>7678</v>
      </c>
      <c r="D221" s="652">
        <v>16.528099999999998</v>
      </c>
      <c r="E221" s="379">
        <v>15.49</v>
      </c>
      <c r="F221" s="379">
        <f t="shared" si="76"/>
        <v>-7970.5317999999861</v>
      </c>
      <c r="G221" s="379">
        <f t="shared" si="77"/>
        <v>126902.75179999998</v>
      </c>
      <c r="H221" s="380">
        <f t="shared" si="78"/>
        <v>-6.2808187268953986E-2</v>
      </c>
      <c r="I221" s="379">
        <v>16.350000000000001</v>
      </c>
    </row>
    <row r="222" spans="2:16" x14ac:dyDescent="0.25">
      <c r="B222" s="651">
        <v>42616</v>
      </c>
      <c r="C222" s="378">
        <v>7678</v>
      </c>
      <c r="D222" s="65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1">
        <v>42621</v>
      </c>
      <c r="C223" s="378">
        <v>7178</v>
      </c>
      <c r="D223" s="65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1">
        <v>42621</v>
      </c>
      <c r="C224" s="399">
        <v>6678</v>
      </c>
      <c r="D224" s="65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1">
        <v>42621</v>
      </c>
      <c r="C225" s="378">
        <v>6458</v>
      </c>
      <c r="D225" s="65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1">
        <v>42622</v>
      </c>
      <c r="C226" s="378">
        <v>7178</v>
      </c>
      <c r="D226" s="65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1">
        <v>42622</v>
      </c>
      <c r="C227" s="378">
        <v>7678</v>
      </c>
      <c r="D227" s="652">
        <v>16.430541999999999</v>
      </c>
      <c r="E227" s="379">
        <v>15.67</v>
      </c>
      <c r="F227" s="379">
        <f t="shared" ref="F227:F233" si="79">C227*(E227-D227)</f>
        <v>-5839.4414759999936</v>
      </c>
      <c r="G227" s="379">
        <f t="shared" ref="G227:G233" si="80">IF(C227=0, 0,D227*C227)</f>
        <v>126153.70147599999</v>
      </c>
      <c r="H227" s="380">
        <f t="shared" ref="H227:H233" si="81">IF(C227=0, D227, (E227-D227)/D227)</f>
        <v>-4.6288308687564853E-2</v>
      </c>
      <c r="I227" s="379">
        <v>16.350000000000001</v>
      </c>
    </row>
    <row r="228" spans="2:17" x14ac:dyDescent="0.25">
      <c r="B228" s="651">
        <v>42625</v>
      </c>
      <c r="C228" s="399">
        <v>7678</v>
      </c>
      <c r="D228" s="653">
        <v>16.412330000000001</v>
      </c>
      <c r="E228" s="379">
        <v>15.47</v>
      </c>
      <c r="F228" s="379">
        <f t="shared" si="79"/>
        <v>-7235.2097400000011</v>
      </c>
      <c r="G228" s="379">
        <f t="shared" si="80"/>
        <v>126013.86974000001</v>
      </c>
      <c r="H228" s="380">
        <f t="shared" si="81"/>
        <v>-5.7415979327737135E-2</v>
      </c>
      <c r="I228" s="379"/>
    </row>
    <row r="229" spans="2:17" x14ac:dyDescent="0.25">
      <c r="B229" s="651">
        <v>42625</v>
      </c>
      <c r="C229" s="399">
        <v>7678</v>
      </c>
      <c r="D229" s="653">
        <v>16.355817999999999</v>
      </c>
      <c r="E229" s="379">
        <v>15.47</v>
      </c>
      <c r="F229" s="379">
        <f t="shared" si="79"/>
        <v>-6801.3106039999893</v>
      </c>
      <c r="G229" s="379">
        <f t="shared" si="80"/>
        <v>125579.970604</v>
      </c>
      <c r="H229" s="380">
        <f t="shared" si="81"/>
        <v>-5.4159198885680847E-2</v>
      </c>
      <c r="I229" s="379" t="s">
        <v>283</v>
      </c>
    </row>
    <row r="230" spans="2:17" x14ac:dyDescent="0.25">
      <c r="B230" s="651">
        <v>42626</v>
      </c>
      <c r="C230" s="378">
        <v>8278</v>
      </c>
      <c r="D230" s="652">
        <v>16.25066</v>
      </c>
      <c r="E230" s="379">
        <v>14.34</v>
      </c>
      <c r="F230" s="379">
        <f t="shared" si="79"/>
        <v>-15816.44348</v>
      </c>
      <c r="G230" s="379">
        <f t="shared" si="80"/>
        <v>134522.96348000001</v>
      </c>
      <c r="H230" s="381">
        <f t="shared" si="81"/>
        <v>-0.11757430159759666</v>
      </c>
      <c r="I230" s="379"/>
      <c r="P230" s="1"/>
    </row>
    <row r="231" spans="2:17" x14ac:dyDescent="0.25">
      <c r="B231" s="651">
        <v>42626</v>
      </c>
      <c r="C231" s="378">
        <v>8678</v>
      </c>
      <c r="D231" s="652">
        <v>16.18149</v>
      </c>
      <c r="E231" s="379">
        <v>14.34</v>
      </c>
      <c r="F231" s="379">
        <f t="shared" si="79"/>
        <v>-15980.450220000002</v>
      </c>
      <c r="G231" s="379">
        <f t="shared" si="80"/>
        <v>140422.97021999999</v>
      </c>
      <c r="H231" s="381">
        <f t="shared" si="81"/>
        <v>-0.11380225183218605</v>
      </c>
      <c r="I231" s="379"/>
      <c r="Q231" s="71"/>
    </row>
    <row r="232" spans="2:17" x14ac:dyDescent="0.25">
      <c r="B232" s="651">
        <v>42626</v>
      </c>
      <c r="C232" s="378">
        <v>8978</v>
      </c>
      <c r="D232" s="652">
        <v>16.124635000000001</v>
      </c>
      <c r="E232" s="379">
        <v>14.34</v>
      </c>
      <c r="F232" s="379">
        <f t="shared" si="79"/>
        <v>-16022.453030000013</v>
      </c>
      <c r="G232" s="379">
        <f t="shared" si="80"/>
        <v>144766.97303000002</v>
      </c>
      <c r="H232" s="381">
        <f t="shared" si="81"/>
        <v>-0.11067754401882594</v>
      </c>
      <c r="I232" s="379"/>
      <c r="P232" s="1"/>
    </row>
    <row r="233" spans="2:17" x14ac:dyDescent="0.25">
      <c r="B233" s="651">
        <v>42626</v>
      </c>
      <c r="C233" s="378">
        <v>9278</v>
      </c>
      <c r="D233" s="652">
        <v>16.064019999999999</v>
      </c>
      <c r="E233" s="379">
        <v>14.34</v>
      </c>
      <c r="F233" s="379">
        <f t="shared" si="79"/>
        <v>-15995.457559999995</v>
      </c>
      <c r="G233" s="379">
        <f t="shared" si="80"/>
        <v>149041.97756</v>
      </c>
      <c r="H233" s="381">
        <f t="shared" si="81"/>
        <v>-0.10732182853357998</v>
      </c>
      <c r="I233" s="379" t="s">
        <v>284</v>
      </c>
      <c r="P233" s="1"/>
      <c r="Q233" s="71"/>
    </row>
    <row r="234" spans="2:17" x14ac:dyDescent="0.25">
      <c r="B234" s="651">
        <v>42627</v>
      </c>
      <c r="C234" s="378">
        <v>9478</v>
      </c>
      <c r="D234" s="652">
        <v>16.020790999999999</v>
      </c>
      <c r="E234" s="379">
        <v>14.01</v>
      </c>
      <c r="F234" s="379">
        <f t="shared" ref="F234:F241" si="82">C234*(E234-D234)</f>
        <v>-19058.277097999995</v>
      </c>
      <c r="G234" s="379">
        <f t="shared" ref="G234:G241" si="83">IF(C234=0, 0,D234*C234)</f>
        <v>151845.05709799999</v>
      </c>
      <c r="H234" s="381">
        <f t="shared" ref="H234:H241" si="84">IF(C234=0, D234, (E234-D234)/D234)</f>
        <v>-0.1255113433537707</v>
      </c>
      <c r="I234" s="379"/>
      <c r="P234" s="1"/>
    </row>
    <row r="235" spans="2:17" x14ac:dyDescent="0.25">
      <c r="B235" s="651">
        <v>42628</v>
      </c>
      <c r="C235" s="378">
        <v>9478</v>
      </c>
      <c r="D235" s="652">
        <v>16.015726999999998</v>
      </c>
      <c r="E235" s="379">
        <v>14.26</v>
      </c>
      <c r="F235" s="379">
        <f t="shared" si="82"/>
        <v>-16640.780505999985</v>
      </c>
      <c r="G235" s="379">
        <f t="shared" si="83"/>
        <v>151797.06050599998</v>
      </c>
      <c r="H235" s="381">
        <f t="shared" si="84"/>
        <v>-0.1096251827968845</v>
      </c>
      <c r="I235" s="379"/>
      <c r="N235" s="30"/>
      <c r="P235" s="1"/>
      <c r="Q235" s="71"/>
    </row>
    <row r="236" spans="2:17" x14ac:dyDescent="0.25">
      <c r="B236" s="651">
        <v>42629</v>
      </c>
      <c r="C236" s="378">
        <v>9478</v>
      </c>
      <c r="D236" s="652">
        <v>16.015726999999998</v>
      </c>
      <c r="E236" s="379">
        <v>14.24</v>
      </c>
      <c r="F236" s="379">
        <f t="shared" si="82"/>
        <v>-16830.340505999982</v>
      </c>
      <c r="G236" s="379">
        <f t="shared" si="83"/>
        <v>151797.06050599998</v>
      </c>
      <c r="H236" s="381">
        <f t="shared" si="84"/>
        <v>-0.1108739553315312</v>
      </c>
      <c r="I236" s="379"/>
      <c r="Q236" s="71"/>
    </row>
    <row r="237" spans="2:17" x14ac:dyDescent="0.25">
      <c r="B237" s="651">
        <v>42632</v>
      </c>
      <c r="C237" s="378">
        <v>9678</v>
      </c>
      <c r="D237" s="652">
        <v>15.975311</v>
      </c>
      <c r="E237" s="379">
        <v>14.09</v>
      </c>
      <c r="F237" s="379">
        <f t="shared" si="82"/>
        <v>-18246.039857999996</v>
      </c>
      <c r="G237" s="379">
        <f t="shared" si="83"/>
        <v>154609.05985799999</v>
      </c>
      <c r="H237" s="380">
        <f t="shared" si="84"/>
        <v>-0.11801404054043141</v>
      </c>
      <c r="I237" s="379"/>
      <c r="P237" s="1"/>
    </row>
    <row r="238" spans="2:17" x14ac:dyDescent="0.25">
      <c r="B238" s="651">
        <v>42633</v>
      </c>
      <c r="C238" s="378">
        <v>9878</v>
      </c>
      <c r="D238" s="652">
        <v>15.937544000000001</v>
      </c>
      <c r="E238" s="379">
        <v>13.87</v>
      </c>
      <c r="F238" s="379">
        <f t="shared" si="82"/>
        <v>-20423.199632000014</v>
      </c>
      <c r="G238" s="379">
        <f t="shared" si="83"/>
        <v>157431.05963200002</v>
      </c>
      <c r="H238" s="380">
        <f t="shared" si="84"/>
        <v>-0.12972789282966068</v>
      </c>
      <c r="I238" s="379"/>
    </row>
    <row r="239" spans="2:17" x14ac:dyDescent="0.25">
      <c r="B239" s="651">
        <v>42633</v>
      </c>
      <c r="C239" s="378">
        <v>10000</v>
      </c>
      <c r="D239" s="652">
        <v>15.915126000000001</v>
      </c>
      <c r="E239" s="379">
        <v>13.87</v>
      </c>
      <c r="F239" s="379">
        <f t="shared" si="82"/>
        <v>-20451.260000000017</v>
      </c>
      <c r="G239" s="379">
        <f t="shared" si="83"/>
        <v>159151.26</v>
      </c>
      <c r="H239" s="380">
        <f t="shared" si="84"/>
        <v>-0.12850203008132022</v>
      </c>
      <c r="I239" s="379"/>
    </row>
    <row r="240" spans="2:17" x14ac:dyDescent="0.25">
      <c r="B240" s="651">
        <v>42634</v>
      </c>
      <c r="C240" s="378">
        <v>9678</v>
      </c>
      <c r="D240" s="652">
        <v>15.969538999999999</v>
      </c>
      <c r="E240" s="379">
        <v>14.65</v>
      </c>
      <c r="F240" s="379">
        <f t="shared" si="82"/>
        <v>-12770.498441999989</v>
      </c>
      <c r="G240" s="379">
        <f t="shared" si="83"/>
        <v>154553.19844199999</v>
      </c>
      <c r="H240" s="380">
        <f t="shared" si="84"/>
        <v>-8.2628496664806608E-2</v>
      </c>
      <c r="I240" s="379"/>
    </row>
    <row r="241" spans="2:9" x14ac:dyDescent="0.25">
      <c r="B241" s="651">
        <v>42634</v>
      </c>
      <c r="C241" s="378">
        <v>9278</v>
      </c>
      <c r="D241" s="652">
        <v>16.026872999999998</v>
      </c>
      <c r="E241" s="379">
        <v>14.65</v>
      </c>
      <c r="F241" s="379">
        <f t="shared" si="82"/>
        <v>-12774.627693999981</v>
      </c>
      <c r="G241" s="379">
        <f t="shared" si="83"/>
        <v>148697.32769399998</v>
      </c>
      <c r="H241" s="380">
        <f t="shared" si="84"/>
        <v>-8.5910270830747718E-2</v>
      </c>
      <c r="I241" s="379">
        <v>16</v>
      </c>
    </row>
    <row r="242" spans="2:9" x14ac:dyDescent="0.25">
      <c r="B242" s="651">
        <v>42635</v>
      </c>
      <c r="C242" s="378">
        <v>9278</v>
      </c>
      <c r="D242" s="652">
        <v>16.026872999999998</v>
      </c>
      <c r="E242" s="379">
        <v>14.87</v>
      </c>
      <c r="F242" s="379">
        <f t="shared" ref="F242:F253" si="85">C242*(E242-D242)</f>
        <v>-10733.467693999992</v>
      </c>
      <c r="G242" s="379">
        <f t="shared" ref="G242:G253" si="86">IF(C242=0, 0,D242*C242)</f>
        <v>148697.32769399998</v>
      </c>
      <c r="H242" s="380">
        <f t="shared" ref="H242:H253" si="87">IF(C242=0, D242, (E242-D242)/D242)</f>
        <v>-7.2183326092369937E-2</v>
      </c>
      <c r="I242" s="379"/>
    </row>
    <row r="243" spans="2:9" x14ac:dyDescent="0.25">
      <c r="B243" s="651">
        <v>42636</v>
      </c>
      <c r="C243" s="378">
        <v>9478</v>
      </c>
      <c r="D243" s="652">
        <v>15.992122</v>
      </c>
      <c r="E243" s="379">
        <v>14.49</v>
      </c>
      <c r="F243" s="379">
        <f t="shared" si="85"/>
        <v>-14237.112315999999</v>
      </c>
      <c r="G243" s="379">
        <f t="shared" si="86"/>
        <v>151573.33231600001</v>
      </c>
      <c r="H243" s="380">
        <f t="shared" si="87"/>
        <v>-9.39288732289561E-2</v>
      </c>
      <c r="I243" s="379"/>
    </row>
    <row r="244" spans="2:9" x14ac:dyDescent="0.25">
      <c r="B244" s="651">
        <v>42639</v>
      </c>
      <c r="C244" s="378">
        <v>9278</v>
      </c>
      <c r="D244" s="652">
        <v>16.019549999999999</v>
      </c>
      <c r="E244" s="379">
        <v>14.41</v>
      </c>
      <c r="F244" s="379">
        <f t="shared" si="85"/>
        <v>-14933.404899999989</v>
      </c>
      <c r="G244" s="379">
        <f t="shared" si="86"/>
        <v>148629.38489999998</v>
      </c>
      <c r="H244" s="380">
        <f t="shared" si="87"/>
        <v>-0.10047410819904422</v>
      </c>
      <c r="I244" s="379">
        <v>16</v>
      </c>
    </row>
    <row r="245" spans="2:9" x14ac:dyDescent="0.25">
      <c r="B245" s="651">
        <v>42639</v>
      </c>
      <c r="C245" s="378">
        <v>9478</v>
      </c>
      <c r="D245" s="652">
        <v>15.987468</v>
      </c>
      <c r="E245" s="379">
        <v>14.41</v>
      </c>
      <c r="F245" s="379">
        <f t="shared" si="85"/>
        <v>-14951.241703999996</v>
      </c>
      <c r="G245" s="379">
        <f t="shared" si="86"/>
        <v>151529.221704</v>
      </c>
      <c r="H245" s="380">
        <f t="shared" si="87"/>
        <v>-9.8669032519721048E-2</v>
      </c>
      <c r="I245" s="379"/>
    </row>
    <row r="246" spans="2:9" x14ac:dyDescent="0.25">
      <c r="B246" s="651">
        <v>42639</v>
      </c>
      <c r="C246" s="378">
        <v>9678</v>
      </c>
      <c r="D246" s="652">
        <v>15.954266000000001</v>
      </c>
      <c r="E246" s="379">
        <v>14.41</v>
      </c>
      <c r="F246" s="379">
        <f t="shared" si="85"/>
        <v>-14945.406348000004</v>
      </c>
      <c r="G246" s="379">
        <f t="shared" si="86"/>
        <v>154405.386348</v>
      </c>
      <c r="H246" s="380">
        <f t="shared" si="87"/>
        <v>-9.6793296538994669E-2</v>
      </c>
      <c r="I246" s="379"/>
    </row>
    <row r="247" spans="2:9" x14ac:dyDescent="0.25">
      <c r="B247" s="651">
        <v>42640</v>
      </c>
      <c r="C247" s="378">
        <v>10000</v>
      </c>
      <c r="D247" s="652">
        <v>15.890373</v>
      </c>
      <c r="E247" s="379">
        <v>14.06</v>
      </c>
      <c r="F247" s="379">
        <f t="shared" si="85"/>
        <v>-18303.73</v>
      </c>
      <c r="G247" s="379">
        <f t="shared" si="86"/>
        <v>158903.73000000001</v>
      </c>
      <c r="H247" s="380">
        <f t="shared" si="87"/>
        <v>-0.11518754153851517</v>
      </c>
      <c r="I247" s="379"/>
    </row>
    <row r="248" spans="2:9" x14ac:dyDescent="0.25">
      <c r="B248" s="651">
        <v>42641</v>
      </c>
      <c r="C248" s="378">
        <v>9278</v>
      </c>
      <c r="D248" s="652">
        <v>15.968</v>
      </c>
      <c r="E248" s="379">
        <v>15.18</v>
      </c>
      <c r="F248" s="379">
        <f t="shared" si="85"/>
        <v>-7311.0640000000021</v>
      </c>
      <c r="G248" s="379">
        <f t="shared" si="86"/>
        <v>148151.10399999999</v>
      </c>
      <c r="H248" s="380">
        <f t="shared" si="87"/>
        <v>-4.9348697394789594E-2</v>
      </c>
      <c r="I248" s="379" t="s">
        <v>297</v>
      </c>
    </row>
    <row r="249" spans="2:9" x14ac:dyDescent="0.25">
      <c r="B249" s="651">
        <v>42641</v>
      </c>
      <c r="C249" s="378">
        <v>8978</v>
      </c>
      <c r="D249" s="652">
        <v>15.991466000000001</v>
      </c>
      <c r="E249" s="379">
        <v>15.18</v>
      </c>
      <c r="F249" s="379">
        <f t="shared" si="85"/>
        <v>-7285.3417480000098</v>
      </c>
      <c r="G249" s="379">
        <f t="shared" si="86"/>
        <v>143571.38174800001</v>
      </c>
      <c r="H249" s="380">
        <f t="shared" si="87"/>
        <v>-5.0743690415875634E-2</v>
      </c>
      <c r="I249" s="379"/>
    </row>
    <row r="250" spans="2:9" x14ac:dyDescent="0.25">
      <c r="B250" s="651">
        <v>42642</v>
      </c>
      <c r="C250" s="378">
        <v>8678</v>
      </c>
      <c r="D250" s="652">
        <v>16.016100000000002</v>
      </c>
      <c r="E250" s="379">
        <v>15.9</v>
      </c>
      <c r="F250" s="379">
        <f t="shared" si="85"/>
        <v>-1007.5158000000105</v>
      </c>
      <c r="G250" s="379">
        <f t="shared" si="86"/>
        <v>138987.71580000001</v>
      </c>
      <c r="H250" s="380">
        <f t="shared" si="87"/>
        <v>-7.2489557382884214E-3</v>
      </c>
      <c r="I250" s="379"/>
    </row>
    <row r="251" spans="2:9" x14ac:dyDescent="0.25">
      <c r="B251" s="651">
        <v>42642</v>
      </c>
      <c r="C251" s="378">
        <v>7978</v>
      </c>
      <c r="D251" s="652">
        <v>16.036825</v>
      </c>
      <c r="E251" s="379">
        <v>15.9</v>
      </c>
      <c r="F251" s="379">
        <f t="shared" si="85"/>
        <v>-1091.5898499999998</v>
      </c>
      <c r="G251" s="379">
        <f t="shared" si="86"/>
        <v>127941.78985</v>
      </c>
      <c r="H251" s="380">
        <f t="shared" si="87"/>
        <v>-8.5319257396648009E-3</v>
      </c>
      <c r="I251" s="379"/>
    </row>
    <row r="252" spans="2:9" x14ac:dyDescent="0.25">
      <c r="B252" s="651">
        <v>42642</v>
      </c>
      <c r="C252" s="378">
        <v>7764</v>
      </c>
      <c r="D252" s="652">
        <v>16.038399999999999</v>
      </c>
      <c r="E252" s="379">
        <v>15.9</v>
      </c>
      <c r="F252" s="379">
        <f t="shared" si="85"/>
        <v>-1074.5375999999919</v>
      </c>
      <c r="G252" s="379">
        <f t="shared" si="86"/>
        <v>124522.1376</v>
      </c>
      <c r="H252" s="380">
        <f t="shared" si="87"/>
        <v>-8.6292897047086353E-3</v>
      </c>
      <c r="I252" s="379"/>
    </row>
    <row r="253" spans="2:9" x14ac:dyDescent="0.25">
      <c r="B253" s="651">
        <v>42642</v>
      </c>
      <c r="C253" s="378">
        <v>8178</v>
      </c>
      <c r="D253" s="652">
        <v>16.019235999999999</v>
      </c>
      <c r="E253" s="379">
        <v>15.9</v>
      </c>
      <c r="F253" s="379">
        <f t="shared" si="85"/>
        <v>-975.11200799999187</v>
      </c>
      <c r="G253" s="379">
        <f t="shared" si="86"/>
        <v>131005.31200799999</v>
      </c>
      <c r="H253" s="380">
        <f t="shared" si="87"/>
        <v>-7.4433012910228059E-3</v>
      </c>
      <c r="I253" s="379" t="s">
        <v>298</v>
      </c>
    </row>
    <row r="254" spans="2:9" x14ac:dyDescent="0.25">
      <c r="B254" s="651">
        <v>42643</v>
      </c>
      <c r="C254" s="378">
        <v>8178</v>
      </c>
      <c r="D254" s="65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1">
        <v>42646</v>
      </c>
      <c r="C255" s="378">
        <v>8178</v>
      </c>
      <c r="D255" s="652">
        <v>16.019235999999999</v>
      </c>
      <c r="E255" s="379">
        <v>15.98</v>
      </c>
      <c r="F255" s="379">
        <f t="shared" ref="F255:F264" si="88">C255*(E255-D255)</f>
        <v>-320.8720079999913</v>
      </c>
      <c r="G255" s="379">
        <f t="shared" ref="G255:G264" si="89">IF(C255=0, 0,D255*C255)</f>
        <v>131005.31200799999</v>
      </c>
      <c r="H255" s="380">
        <f t="shared" ref="H255:H264" si="90">IF(C255=0, D255, (E255-D255)/D255)</f>
        <v>-2.4493053226757469E-3</v>
      </c>
      <c r="I255" s="379"/>
    </row>
    <row r="256" spans="2:9" x14ac:dyDescent="0.25">
      <c r="B256" s="651">
        <v>42647</v>
      </c>
      <c r="C256" s="378">
        <v>8678</v>
      </c>
      <c r="D256" s="652">
        <v>16.010061</v>
      </c>
      <c r="E256" s="379">
        <v>15.63</v>
      </c>
      <c r="F256" s="379">
        <f t="shared" si="88"/>
        <v>-3298.169357999996</v>
      </c>
      <c r="G256" s="379">
        <f t="shared" si="89"/>
        <v>138935.309358</v>
      </c>
      <c r="H256" s="380">
        <f t="shared" si="90"/>
        <v>-2.3738885192255015E-2</v>
      </c>
      <c r="I256" s="379"/>
    </row>
    <row r="257" spans="2:9" x14ac:dyDescent="0.25">
      <c r="B257" s="651">
        <v>42647</v>
      </c>
      <c r="C257" s="378">
        <v>9178</v>
      </c>
      <c r="D257" s="652">
        <v>15.988811</v>
      </c>
      <c r="E257" s="379">
        <v>15.63</v>
      </c>
      <c r="F257" s="379">
        <f t="shared" si="88"/>
        <v>-3293.1673579999938</v>
      </c>
      <c r="G257" s="379">
        <f t="shared" si="89"/>
        <v>146745.30735799999</v>
      </c>
      <c r="H257" s="380">
        <f t="shared" si="90"/>
        <v>-2.2441381038277287E-2</v>
      </c>
      <c r="I257" s="379"/>
    </row>
    <row r="258" spans="2:9" x14ac:dyDescent="0.25">
      <c r="B258" s="651">
        <v>42648</v>
      </c>
      <c r="C258" s="378">
        <v>8178</v>
      </c>
      <c r="D258" s="652">
        <v>15.977725</v>
      </c>
      <c r="E258" s="379">
        <v>16.12</v>
      </c>
      <c r="F258" s="379">
        <f t="shared" si="88"/>
        <v>1163.524950000012</v>
      </c>
      <c r="G258" s="379">
        <f t="shared" si="89"/>
        <v>130665.83504999999</v>
      </c>
      <c r="H258" s="380">
        <f t="shared" si="90"/>
        <v>8.904584351026288E-3</v>
      </c>
      <c r="I258" s="379">
        <v>15.75</v>
      </c>
    </row>
    <row r="259" spans="2:9" x14ac:dyDescent="0.25">
      <c r="B259" s="651">
        <v>42648</v>
      </c>
      <c r="C259" s="399">
        <v>7678</v>
      </c>
      <c r="D259" s="653">
        <v>15.951529000000001</v>
      </c>
      <c r="E259" s="379">
        <v>16.12</v>
      </c>
      <c r="F259" s="379">
        <f t="shared" si="88"/>
        <v>1293.5203380000021</v>
      </c>
      <c r="G259" s="379">
        <f t="shared" si="89"/>
        <v>122475.839662</v>
      </c>
      <c r="H259" s="380">
        <f t="shared" si="90"/>
        <v>1.0561432700275958E-2</v>
      </c>
      <c r="I259" s="379" t="s">
        <v>302</v>
      </c>
    </row>
    <row r="260" spans="2:9" x14ac:dyDescent="0.25">
      <c r="B260" s="651">
        <v>42649</v>
      </c>
      <c r="C260" s="378">
        <v>8678</v>
      </c>
      <c r="D260" s="652">
        <v>15.941579000000001</v>
      </c>
      <c r="E260" s="379">
        <v>16.079999999999998</v>
      </c>
      <c r="F260" s="379">
        <f t="shared" si="88"/>
        <v>1201.2174379999781</v>
      </c>
      <c r="G260" s="379">
        <f t="shared" si="89"/>
        <v>138341.022562</v>
      </c>
      <c r="H260" s="380">
        <f t="shared" si="90"/>
        <v>8.683016908174369E-3</v>
      </c>
      <c r="I260" s="379"/>
    </row>
    <row r="261" spans="2:9" x14ac:dyDescent="0.25">
      <c r="B261" s="651">
        <v>42650</v>
      </c>
      <c r="C261" s="378">
        <v>8978</v>
      </c>
      <c r="D261" s="652">
        <v>15.935176999999999</v>
      </c>
      <c r="E261" s="379">
        <v>15.56</v>
      </c>
      <c r="F261" s="379">
        <f t="shared" si="88"/>
        <v>-3368.3391059999908</v>
      </c>
      <c r="G261" s="379">
        <f t="shared" si="89"/>
        <v>143066.01910599999</v>
      </c>
      <c r="H261" s="380">
        <f t="shared" si="90"/>
        <v>-2.354394933925108E-2</v>
      </c>
      <c r="I261" s="379"/>
    </row>
    <row r="262" spans="2:9" x14ac:dyDescent="0.25">
      <c r="B262" s="651">
        <v>42650</v>
      </c>
      <c r="C262" s="378">
        <v>9278</v>
      </c>
      <c r="D262" s="652">
        <v>15.923692000000001</v>
      </c>
      <c r="E262" s="379">
        <v>15.56</v>
      </c>
      <c r="F262" s="379">
        <f t="shared" si="88"/>
        <v>-3374.3343760000034</v>
      </c>
      <c r="G262" s="379">
        <f t="shared" si="89"/>
        <v>147740.01437600001</v>
      </c>
      <c r="H262" s="380">
        <f t="shared" si="90"/>
        <v>-2.2839678134945106E-2</v>
      </c>
      <c r="I262" s="379">
        <v>15.8</v>
      </c>
    </row>
    <row r="263" spans="2:9" x14ac:dyDescent="0.25">
      <c r="B263" s="651">
        <v>42653</v>
      </c>
      <c r="C263" s="399">
        <v>9678</v>
      </c>
      <c r="D263" s="653">
        <v>15.9153</v>
      </c>
      <c r="E263" s="379">
        <v>15.72</v>
      </c>
      <c r="F263" s="379">
        <f t="shared" si="88"/>
        <v>-1890.1133999999961</v>
      </c>
      <c r="G263" s="379">
        <f t="shared" si="89"/>
        <v>154028.27340000001</v>
      </c>
      <c r="H263" s="380">
        <f t="shared" si="90"/>
        <v>-1.2271210721758281E-2</v>
      </c>
      <c r="I263" s="379"/>
    </row>
    <row r="264" spans="2:9" x14ac:dyDescent="0.25">
      <c r="B264" s="651">
        <v>42661</v>
      </c>
      <c r="C264" s="399">
        <v>10000</v>
      </c>
      <c r="D264" s="653">
        <v>15.901258</v>
      </c>
      <c r="E264" s="379">
        <v>14.2</v>
      </c>
      <c r="F264" s="379">
        <f t="shared" si="88"/>
        <v>-17012.580000000009</v>
      </c>
      <c r="G264" s="379">
        <f t="shared" si="89"/>
        <v>159012.58000000002</v>
      </c>
      <c r="H264" s="380">
        <f t="shared" si="90"/>
        <v>-0.10698889358313669</v>
      </c>
      <c r="I264" s="379"/>
    </row>
    <row r="265" spans="2:9" x14ac:dyDescent="0.25">
      <c r="B265" s="651">
        <v>42663</v>
      </c>
      <c r="C265" s="378">
        <v>10000</v>
      </c>
      <c r="D265" s="65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1">
        <v>42668</v>
      </c>
      <c r="C266" s="378">
        <v>11000</v>
      </c>
      <c r="D266" s="65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1">
        <v>42670</v>
      </c>
      <c r="C267" s="378">
        <v>11500</v>
      </c>
      <c r="D267" s="65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1">
        <v>42670</v>
      </c>
      <c r="C268" s="378">
        <v>12000</v>
      </c>
      <c r="D268" s="652">
        <v>15.6113</v>
      </c>
      <c r="E268" s="379">
        <v>13.95</v>
      </c>
      <c r="F268" s="379">
        <f t="shared" ref="F268:F275" si="91">C268*(E268-D268)</f>
        <v>-19935.600000000009</v>
      </c>
      <c r="G268" s="379">
        <f t="shared" ref="G268:G275" si="92">IF(C268=0, 0,D268*C268)</f>
        <v>187335.6</v>
      </c>
      <c r="H268" s="381">
        <f t="shared" ref="H268:H275" si="93">IF(C268=0, D268, (E268-D268)/D268)</f>
        <v>-0.10641650599245422</v>
      </c>
      <c r="I268" s="379"/>
    </row>
    <row r="269" spans="2:9" x14ac:dyDescent="0.25">
      <c r="B269" s="651">
        <v>42670</v>
      </c>
      <c r="C269" s="378">
        <v>12500</v>
      </c>
      <c r="D269" s="652">
        <v>15.542006000000001</v>
      </c>
      <c r="E269" s="379">
        <v>13.95</v>
      </c>
      <c r="F269" s="379">
        <f t="shared" si="91"/>
        <v>-19900.075000000015</v>
      </c>
      <c r="G269" s="379">
        <f t="shared" si="92"/>
        <v>194275.07500000001</v>
      </c>
      <c r="H269" s="381">
        <f t="shared" si="93"/>
        <v>-0.10243246592492637</v>
      </c>
      <c r="I269" s="379"/>
    </row>
    <row r="270" spans="2:9" x14ac:dyDescent="0.25">
      <c r="B270" s="651">
        <v>42671</v>
      </c>
      <c r="C270" s="378">
        <v>12500</v>
      </c>
      <c r="D270" s="652">
        <v>15.536431</v>
      </c>
      <c r="E270" s="379">
        <v>13.72</v>
      </c>
      <c r="F270" s="379">
        <f t="shared" si="91"/>
        <v>-22705.387499999997</v>
      </c>
      <c r="G270" s="379">
        <f t="shared" si="92"/>
        <v>194205.38750000001</v>
      </c>
      <c r="H270" s="381">
        <f t="shared" si="93"/>
        <v>-0.11691430290521676</v>
      </c>
      <c r="I270" s="379"/>
    </row>
    <row r="271" spans="2:9" x14ac:dyDescent="0.25">
      <c r="B271" s="651">
        <v>42674</v>
      </c>
      <c r="C271" s="378">
        <v>12500</v>
      </c>
      <c r="D271" s="652">
        <v>15.5313</v>
      </c>
      <c r="E271" s="379">
        <v>13.18</v>
      </c>
      <c r="F271" s="379">
        <f t="shared" si="91"/>
        <v>-29391.250000000004</v>
      </c>
      <c r="G271" s="379">
        <f t="shared" si="92"/>
        <v>194141.25</v>
      </c>
      <c r="H271" s="381">
        <f t="shared" si="93"/>
        <v>-0.15139106192012261</v>
      </c>
      <c r="I271" s="379"/>
    </row>
    <row r="272" spans="2:9" x14ac:dyDescent="0.25">
      <c r="B272" s="651">
        <v>42676</v>
      </c>
      <c r="C272" s="378">
        <v>12500</v>
      </c>
      <c r="D272" s="652">
        <v>15.528746</v>
      </c>
      <c r="E272" s="379">
        <v>12.78</v>
      </c>
      <c r="F272" s="379">
        <f t="shared" si="91"/>
        <v>-34359.325000000004</v>
      </c>
      <c r="G272" s="379">
        <f t="shared" si="92"/>
        <v>194109.32500000001</v>
      </c>
      <c r="H272" s="380">
        <f t="shared" si="93"/>
        <v>-0.17701017197396368</v>
      </c>
      <c r="I272" s="379"/>
    </row>
    <row r="273" spans="2:10" x14ac:dyDescent="0.25">
      <c r="B273" s="651">
        <v>42677</v>
      </c>
      <c r="C273" s="378">
        <v>10000</v>
      </c>
      <c r="D273" s="652">
        <v>15.813000000000001</v>
      </c>
      <c r="E273" s="379">
        <v>14.15</v>
      </c>
      <c r="F273" s="379">
        <f t="shared" si="91"/>
        <v>-16630.000000000004</v>
      </c>
      <c r="G273" s="379">
        <f t="shared" si="92"/>
        <v>158130</v>
      </c>
      <c r="H273" s="380">
        <f t="shared" si="93"/>
        <v>-0.10516663504711314</v>
      </c>
      <c r="I273" s="379"/>
    </row>
    <row r="274" spans="2:10" x14ac:dyDescent="0.25">
      <c r="B274" s="651">
        <v>42678</v>
      </c>
      <c r="C274" s="378">
        <v>11000</v>
      </c>
      <c r="D274" s="652">
        <v>15.62</v>
      </c>
      <c r="E274" s="379">
        <v>13.69</v>
      </c>
      <c r="F274" s="379">
        <f t="shared" si="91"/>
        <v>-21229.999999999996</v>
      </c>
      <c r="G274" s="379">
        <f t="shared" si="92"/>
        <v>171820</v>
      </c>
      <c r="H274" s="380">
        <f t="shared" si="93"/>
        <v>-0.12355953905249678</v>
      </c>
      <c r="I274" s="379"/>
    </row>
    <row r="275" spans="2:10" x14ac:dyDescent="0.25">
      <c r="B275" s="651">
        <v>42701</v>
      </c>
      <c r="C275" s="378">
        <v>7678</v>
      </c>
      <c r="D275" s="652">
        <v>15.484220000000001</v>
      </c>
      <c r="E275" s="379">
        <v>16.28</v>
      </c>
      <c r="F275" s="379">
        <f t="shared" si="91"/>
        <v>6109.9988400000047</v>
      </c>
      <c r="G275" s="379">
        <f t="shared" si="92"/>
        <v>118887.84116000001</v>
      </c>
      <c r="H275" s="380">
        <f t="shared" si="93"/>
        <v>5.1392966516879801E-2</v>
      </c>
      <c r="I275" s="379" t="s">
        <v>314</v>
      </c>
    </row>
    <row r="276" spans="2:10" x14ac:dyDescent="0.25">
      <c r="B276" s="651">
        <v>42702</v>
      </c>
      <c r="C276" s="378">
        <v>8178</v>
      </c>
      <c r="D276" s="652">
        <v>15.519399999999999</v>
      </c>
      <c r="E276" s="379">
        <v>15.62</v>
      </c>
      <c r="F276" s="379">
        <f t="shared" ref="F276:F293" si="94">C276*(E276-D276)</f>
        <v>822.70680000000016</v>
      </c>
      <c r="G276" s="379">
        <f t="shared" ref="G276:G293" si="95">IF(C276=0, 0,D276*C276)</f>
        <v>126917.6532</v>
      </c>
      <c r="H276" s="380">
        <f t="shared" ref="H276:H293" si="96">IF(C276=0, D276, (E276-D276)/D276)</f>
        <v>6.4822093637640649E-3</v>
      </c>
      <c r="I276" s="379" t="s">
        <v>320</v>
      </c>
    </row>
    <row r="277" spans="2:10" x14ac:dyDescent="0.25">
      <c r="B277" s="651">
        <v>42702</v>
      </c>
      <c r="C277" s="378">
        <v>8678</v>
      </c>
      <c r="D277" s="652">
        <v>15.5304</v>
      </c>
      <c r="E277" s="379">
        <v>15.54</v>
      </c>
      <c r="F277" s="379">
        <f t="shared" si="94"/>
        <v>83.308799999990825</v>
      </c>
      <c r="G277" s="379">
        <f t="shared" si="95"/>
        <v>134772.8112</v>
      </c>
      <c r="H277" s="380">
        <f t="shared" si="96"/>
        <v>6.1814248184199655E-4</v>
      </c>
      <c r="I277" s="379"/>
    </row>
    <row r="278" spans="2:10" x14ac:dyDescent="0.25">
      <c r="B278" s="651">
        <v>42703</v>
      </c>
      <c r="C278" s="378">
        <v>8978</v>
      </c>
      <c r="D278" s="652">
        <v>15.5053</v>
      </c>
      <c r="E278" s="379">
        <v>14.95</v>
      </c>
      <c r="F278" s="379">
        <f t="shared" si="94"/>
        <v>-4985.4834000000074</v>
      </c>
      <c r="G278" s="379">
        <f t="shared" si="95"/>
        <v>139206.5834</v>
      </c>
      <c r="H278" s="380">
        <f t="shared" si="96"/>
        <v>-3.5813560524465882E-2</v>
      </c>
      <c r="I278" s="379"/>
    </row>
    <row r="279" spans="2:10" x14ac:dyDescent="0.25">
      <c r="B279" s="651">
        <v>42704</v>
      </c>
      <c r="C279" s="378">
        <v>5178</v>
      </c>
      <c r="D279" s="652">
        <v>14.3947</v>
      </c>
      <c r="E279" s="379">
        <v>18.059999999999999</v>
      </c>
      <c r="F279" s="379">
        <f t="shared" si="94"/>
        <v>18978.923399999992</v>
      </c>
      <c r="G279" s="379">
        <f t="shared" si="95"/>
        <v>74535.756600000008</v>
      </c>
      <c r="H279" s="380">
        <f t="shared" si="96"/>
        <v>0.25462843963403187</v>
      </c>
      <c r="I279" s="379"/>
    </row>
    <row r="280" spans="2:10" x14ac:dyDescent="0.25">
      <c r="B280" s="651">
        <v>42705</v>
      </c>
      <c r="C280" s="378">
        <v>4678</v>
      </c>
      <c r="D280" s="652">
        <v>13.905799999999999</v>
      </c>
      <c r="E280" s="379">
        <v>17.89</v>
      </c>
      <c r="F280" s="379">
        <f t="shared" si="94"/>
        <v>18638.087600000006</v>
      </c>
      <c r="G280" s="379">
        <f t="shared" si="95"/>
        <v>65051.332399999999</v>
      </c>
      <c r="H280" s="380">
        <f t="shared" si="96"/>
        <v>0.28651354111234173</v>
      </c>
      <c r="I280" s="379"/>
    </row>
    <row r="281" spans="2:10" x14ac:dyDescent="0.25">
      <c r="B281" s="651">
        <v>42705</v>
      </c>
      <c r="C281" s="378">
        <v>5000</v>
      </c>
      <c r="D281" s="652">
        <v>14.1645</v>
      </c>
      <c r="E281" s="379">
        <v>17.89</v>
      </c>
      <c r="F281" s="379">
        <f t="shared" si="94"/>
        <v>18627.5</v>
      </c>
      <c r="G281" s="379">
        <f t="shared" si="95"/>
        <v>70822.5</v>
      </c>
      <c r="H281" s="380">
        <f t="shared" si="96"/>
        <v>0.2630166966712556</v>
      </c>
      <c r="I281" s="379"/>
    </row>
    <row r="282" spans="2:10" x14ac:dyDescent="0.25">
      <c r="B282" s="651">
        <v>42708</v>
      </c>
      <c r="C282" s="378">
        <v>5000</v>
      </c>
      <c r="D282" s="652">
        <v>14.1645</v>
      </c>
      <c r="E282" s="379">
        <v>18.2</v>
      </c>
      <c r="F282" s="379">
        <f t="shared" si="94"/>
        <v>20177.499999999996</v>
      </c>
      <c r="G282" s="379">
        <f t="shared" si="95"/>
        <v>70822.5</v>
      </c>
      <c r="H282" s="380">
        <f t="shared" si="96"/>
        <v>0.28490239683716323</v>
      </c>
      <c r="I282" s="379"/>
    </row>
    <row r="283" spans="2:10" x14ac:dyDescent="0.25">
      <c r="B283" s="651">
        <v>42711</v>
      </c>
      <c r="C283" s="378">
        <v>5000</v>
      </c>
      <c r="D283" s="652">
        <v>14.143514</v>
      </c>
      <c r="E283" s="379">
        <v>18.420000000000002</v>
      </c>
      <c r="F283" s="379">
        <f t="shared" si="94"/>
        <v>21382.430000000011</v>
      </c>
      <c r="G283" s="379">
        <f t="shared" si="95"/>
        <v>70717.569999999992</v>
      </c>
      <c r="H283" s="380">
        <f t="shared" si="96"/>
        <v>0.3023637548631834</v>
      </c>
      <c r="I283" s="379"/>
    </row>
    <row r="284" spans="2:10" x14ac:dyDescent="0.25">
      <c r="B284" s="651">
        <v>42713</v>
      </c>
      <c r="C284" s="378">
        <v>5000</v>
      </c>
      <c r="D284" s="652">
        <v>14.127554</v>
      </c>
      <c r="E284" s="379">
        <v>18.25</v>
      </c>
      <c r="F284" s="379">
        <f t="shared" si="94"/>
        <v>20612.23</v>
      </c>
      <c r="G284" s="379">
        <f t="shared" si="95"/>
        <v>70637.77</v>
      </c>
      <c r="H284" s="380">
        <f t="shared" si="96"/>
        <v>0.29180182216964096</v>
      </c>
      <c r="I284" s="379"/>
    </row>
    <row r="285" spans="2:10" x14ac:dyDescent="0.25">
      <c r="B285" s="651">
        <v>42716</v>
      </c>
      <c r="C285" s="378">
        <v>5000</v>
      </c>
      <c r="D285" s="652">
        <v>14.0276</v>
      </c>
      <c r="E285" s="379">
        <v>18.489999999999998</v>
      </c>
      <c r="F285" s="379">
        <f t="shared" si="94"/>
        <v>22311.999999999993</v>
      </c>
      <c r="G285" s="379">
        <f t="shared" si="95"/>
        <v>70138</v>
      </c>
      <c r="H285" s="380">
        <f t="shared" si="96"/>
        <v>0.3181157147338104</v>
      </c>
      <c r="I285" s="379" t="s">
        <v>188</v>
      </c>
    </row>
    <row r="286" spans="2:10" x14ac:dyDescent="0.25">
      <c r="B286" s="651">
        <v>42718</v>
      </c>
      <c r="C286" s="378">
        <v>5000</v>
      </c>
      <c r="D286" s="652">
        <v>14.025399999999999</v>
      </c>
      <c r="E286" s="379">
        <v>18.2</v>
      </c>
      <c r="F286" s="379">
        <f t="shared" si="94"/>
        <v>20873</v>
      </c>
      <c r="G286" s="379">
        <f t="shared" si="95"/>
        <v>70127</v>
      </c>
      <c r="H286" s="380">
        <f t="shared" si="96"/>
        <v>0.29764569994438661</v>
      </c>
      <c r="I286" s="379">
        <v>13.8</v>
      </c>
    </row>
    <row r="287" spans="2:10" x14ac:dyDescent="0.25">
      <c r="B287" s="651">
        <v>42726</v>
      </c>
      <c r="C287" s="378">
        <v>5000</v>
      </c>
      <c r="D287" s="652">
        <v>14.025399999999999</v>
      </c>
      <c r="E287" s="379">
        <v>18.04</v>
      </c>
      <c r="F287" s="379">
        <f t="shared" si="94"/>
        <v>20073</v>
      </c>
      <c r="G287" s="379">
        <f t="shared" si="95"/>
        <v>70127</v>
      </c>
      <c r="H287" s="380">
        <f t="shared" si="96"/>
        <v>0.28623782565916123</v>
      </c>
      <c r="I287" s="379"/>
    </row>
    <row r="288" spans="2:10" x14ac:dyDescent="0.25">
      <c r="B288" s="651">
        <v>42733</v>
      </c>
      <c r="C288" s="378">
        <v>6000</v>
      </c>
      <c r="D288" s="652">
        <v>14.627558000000001</v>
      </c>
      <c r="E288" s="379">
        <v>17.57</v>
      </c>
      <c r="F288" s="466">
        <f t="shared" si="94"/>
        <v>17654.651999999998</v>
      </c>
      <c r="G288" s="379">
        <f t="shared" si="95"/>
        <v>87765.347999999998</v>
      </c>
      <c r="H288" s="381">
        <f t="shared" si="96"/>
        <v>0.20115743174629694</v>
      </c>
      <c r="I288" s="379"/>
      <c r="J288" s="3"/>
    </row>
    <row r="289" spans="1:9" x14ac:dyDescent="0.25">
      <c r="B289" s="651">
        <v>42734</v>
      </c>
      <c r="C289" s="378">
        <v>6000</v>
      </c>
      <c r="D289" s="652">
        <v>14.562623</v>
      </c>
      <c r="E289" s="379">
        <v>17.309999999999999</v>
      </c>
      <c r="F289" s="466">
        <f t="shared" si="94"/>
        <v>16484.261999999992</v>
      </c>
      <c r="G289" s="379">
        <f t="shared" si="95"/>
        <v>87375.737999999998</v>
      </c>
      <c r="H289" s="381">
        <f t="shared" si="96"/>
        <v>0.18865948806063293</v>
      </c>
      <c r="I289" s="379"/>
    </row>
    <row r="290" spans="1:9" x14ac:dyDescent="0.25">
      <c r="B290" s="651">
        <v>42739</v>
      </c>
      <c r="C290" s="378">
        <v>5500</v>
      </c>
      <c r="D290" s="652">
        <v>14.242898</v>
      </c>
      <c r="E290" s="379">
        <v>18.05</v>
      </c>
      <c r="F290" s="466">
        <f t="shared" si="94"/>
        <v>20939.061000000002</v>
      </c>
      <c r="G290" s="379">
        <f t="shared" si="95"/>
        <v>78335.938999999998</v>
      </c>
      <c r="H290" s="381">
        <f t="shared" si="96"/>
        <v>0.26729827033796072</v>
      </c>
      <c r="I290" s="379"/>
    </row>
    <row r="291" spans="1:9" x14ac:dyDescent="0.25">
      <c r="B291" s="651">
        <v>42741</v>
      </c>
      <c r="C291" s="378">
        <v>6000</v>
      </c>
      <c r="D291" s="652">
        <v>14.54599</v>
      </c>
      <c r="E291" s="379">
        <v>17.98</v>
      </c>
      <c r="F291" s="466">
        <f t="shared" si="94"/>
        <v>20604.060000000005</v>
      </c>
      <c r="G291" s="379">
        <f t="shared" si="95"/>
        <v>87275.94</v>
      </c>
      <c r="H291" s="381">
        <f t="shared" si="96"/>
        <v>0.23607949682352322</v>
      </c>
      <c r="I291" s="379"/>
    </row>
    <row r="292" spans="1:9" x14ac:dyDescent="0.25">
      <c r="B292" s="651">
        <v>42748</v>
      </c>
      <c r="C292" s="378">
        <v>6000</v>
      </c>
      <c r="D292" s="652">
        <v>14.527687999999999</v>
      </c>
      <c r="E292" s="379">
        <v>17.46</v>
      </c>
      <c r="F292" s="466">
        <f t="shared" si="94"/>
        <v>17593.872000000007</v>
      </c>
      <c r="G292" s="379">
        <f t="shared" si="95"/>
        <v>87166.127999999997</v>
      </c>
      <c r="H292" s="381">
        <f t="shared" si="96"/>
        <v>0.20184299112150547</v>
      </c>
      <c r="I292" s="379"/>
    </row>
    <row r="293" spans="1:9" x14ac:dyDescent="0.25">
      <c r="A293" s="234" t="s">
        <v>357</v>
      </c>
      <c r="B293" s="651">
        <v>42754</v>
      </c>
      <c r="C293" s="378">
        <v>6000</v>
      </c>
      <c r="D293" s="652">
        <v>14.527687999999999</v>
      </c>
      <c r="E293" s="379">
        <v>17.27</v>
      </c>
      <c r="F293" s="466">
        <f t="shared" si="94"/>
        <v>16453.871999999999</v>
      </c>
      <c r="G293" s="379">
        <f t="shared" si="95"/>
        <v>87166.127999999997</v>
      </c>
      <c r="H293" s="381">
        <f t="shared" si="96"/>
        <v>0.1887645164185795</v>
      </c>
      <c r="I293" s="379"/>
    </row>
    <row r="294" spans="1:9" x14ac:dyDescent="0.25">
      <c r="A294" t="s">
        <v>357</v>
      </c>
      <c r="B294" s="651">
        <v>42760</v>
      </c>
      <c r="C294" s="378">
        <v>6000</v>
      </c>
      <c r="D294" s="652">
        <v>14.527687999999999</v>
      </c>
      <c r="E294" s="379">
        <v>17.75</v>
      </c>
      <c r="F294" s="466">
        <f t="shared" ref="F294:F308" si="97">C294*(E294-D294)</f>
        <v>19333.872000000003</v>
      </c>
      <c r="G294" s="379">
        <f t="shared" ref="G294:G308" si="98">IF(C294=0, 0,D294*C294)</f>
        <v>87166.127999999997</v>
      </c>
      <c r="H294" s="381">
        <f t="shared" ref="H294:H308" si="99">IF(C294=0, D294, (E294-D294)/D294)</f>
        <v>0.22180487356281334</v>
      </c>
      <c r="I294" s="379"/>
    </row>
    <row r="295" spans="1:9" x14ac:dyDescent="0.25">
      <c r="A295" t="s">
        <v>394</v>
      </c>
      <c r="B295" s="651">
        <v>42761</v>
      </c>
      <c r="C295" s="378">
        <v>6000</v>
      </c>
      <c r="D295" s="652">
        <v>14.50817</v>
      </c>
      <c r="E295" s="379">
        <v>17.75</v>
      </c>
      <c r="F295" s="466">
        <f t="shared" si="97"/>
        <v>19450.98</v>
      </c>
      <c r="G295" s="379">
        <f t="shared" si="98"/>
        <v>87049.02</v>
      </c>
      <c r="H295" s="381">
        <f t="shared" si="99"/>
        <v>0.22344858104088938</v>
      </c>
      <c r="I295" s="379"/>
    </row>
    <row r="296" spans="1:9" x14ac:dyDescent="0.25">
      <c r="A296" t="s">
        <v>398</v>
      </c>
      <c r="B296" s="651">
        <v>42762</v>
      </c>
      <c r="C296" s="378">
        <v>6100</v>
      </c>
      <c r="D296" s="652">
        <v>14.553610000000001</v>
      </c>
      <c r="E296" s="379">
        <v>17.41</v>
      </c>
      <c r="F296" s="466">
        <f t="shared" si="97"/>
        <v>17423.978999999996</v>
      </c>
      <c r="G296" s="379">
        <f t="shared" si="98"/>
        <v>88777.021000000008</v>
      </c>
      <c r="H296" s="381">
        <f t="shared" si="99"/>
        <v>0.19626676817641803</v>
      </c>
      <c r="I296" s="379"/>
    </row>
    <row r="297" spans="1:9" x14ac:dyDescent="0.25">
      <c r="A297" t="s">
        <v>410</v>
      </c>
      <c r="B297" s="651">
        <v>42765</v>
      </c>
      <c r="C297" s="378">
        <v>6900</v>
      </c>
      <c r="D297" s="652">
        <v>14.793915999999999</v>
      </c>
      <c r="E297" s="379">
        <v>16.53</v>
      </c>
      <c r="F297" s="466">
        <f t="shared" si="97"/>
        <v>11978.979600000011</v>
      </c>
      <c r="G297" s="379">
        <f t="shared" si="98"/>
        <v>102078.02039999999</v>
      </c>
      <c r="H297" s="381">
        <f t="shared" si="99"/>
        <v>0.11735121383682331</v>
      </c>
      <c r="I297" s="379"/>
    </row>
    <row r="298" spans="1:9" x14ac:dyDescent="0.25">
      <c r="A298" t="s">
        <v>411</v>
      </c>
      <c r="B298" s="651">
        <v>42766</v>
      </c>
      <c r="C298" s="378">
        <v>6900</v>
      </c>
      <c r="D298" s="652">
        <v>14.783497000000001</v>
      </c>
      <c r="E298" s="379">
        <v>16.75</v>
      </c>
      <c r="F298" s="466">
        <f t="shared" si="97"/>
        <v>13568.870699999996</v>
      </c>
      <c r="G298" s="379">
        <f t="shared" si="98"/>
        <v>102006.1293</v>
      </c>
      <c r="H298" s="381">
        <f t="shared" si="99"/>
        <v>0.13302015078029233</v>
      </c>
      <c r="I298" s="379"/>
    </row>
    <row r="299" spans="1:9" x14ac:dyDescent="0.25">
      <c r="B299" s="651">
        <v>42767</v>
      </c>
      <c r="C299" s="378">
        <v>6000</v>
      </c>
      <c r="D299" s="652">
        <v>14.442175000000001</v>
      </c>
      <c r="E299" s="379">
        <v>16.59</v>
      </c>
      <c r="F299" s="466">
        <f t="shared" si="97"/>
        <v>12886.949999999995</v>
      </c>
      <c r="G299" s="379">
        <f t="shared" si="98"/>
        <v>86653.05</v>
      </c>
      <c r="H299" s="381">
        <f t="shared" si="99"/>
        <v>0.14871894295699914</v>
      </c>
      <c r="I299" s="379"/>
    </row>
    <row r="300" spans="1:9" x14ac:dyDescent="0.25">
      <c r="B300" s="651">
        <v>42767</v>
      </c>
      <c r="C300" s="378">
        <v>7000</v>
      </c>
      <c r="D300" s="652">
        <v>14.725436</v>
      </c>
      <c r="E300" s="379">
        <v>16.59</v>
      </c>
      <c r="F300" s="466">
        <f t="shared" si="97"/>
        <v>13051.947999999999</v>
      </c>
      <c r="G300" s="379">
        <f t="shared" si="98"/>
        <v>103078.052</v>
      </c>
      <c r="H300" s="381">
        <f t="shared" si="99"/>
        <v>0.1266219893251378</v>
      </c>
      <c r="I300" s="379"/>
    </row>
    <row r="301" spans="1:9" x14ac:dyDescent="0.25">
      <c r="B301" s="651">
        <v>42767</v>
      </c>
      <c r="C301" s="378">
        <v>7200</v>
      </c>
      <c r="D301" s="652">
        <v>14.771951</v>
      </c>
      <c r="E301" s="379">
        <v>16.59</v>
      </c>
      <c r="F301" s="466">
        <f t="shared" si="97"/>
        <v>13089.952800000001</v>
      </c>
      <c r="G301" s="379">
        <f t="shared" si="98"/>
        <v>106358.0472</v>
      </c>
      <c r="H301" s="381">
        <f t="shared" si="99"/>
        <v>0.12307439958337259</v>
      </c>
      <c r="I301" s="379"/>
    </row>
    <row r="302" spans="1:9" x14ac:dyDescent="0.25">
      <c r="A302" t="s">
        <v>415</v>
      </c>
      <c r="B302" s="651">
        <v>42767</v>
      </c>
      <c r="C302" s="378">
        <v>6500</v>
      </c>
      <c r="D302" s="652">
        <v>14.578353999999999</v>
      </c>
      <c r="E302" s="379">
        <v>16.59</v>
      </c>
      <c r="F302" s="466">
        <f t="shared" si="97"/>
        <v>13075.699000000004</v>
      </c>
      <c r="G302" s="379">
        <f t="shared" si="98"/>
        <v>94759.300999999992</v>
      </c>
      <c r="H302" s="381">
        <f t="shared" si="99"/>
        <v>0.13798855481215511</v>
      </c>
      <c r="I302" s="379"/>
    </row>
    <row r="303" spans="1:9" x14ac:dyDescent="0.25">
      <c r="A303" t="s">
        <v>418</v>
      </c>
      <c r="B303" s="651">
        <v>42768</v>
      </c>
      <c r="C303" s="378">
        <v>6000</v>
      </c>
      <c r="D303" s="652">
        <v>14.368788</v>
      </c>
      <c r="E303" s="379">
        <v>16.68</v>
      </c>
      <c r="F303" s="466">
        <f t="shared" si="97"/>
        <v>13867.271999999995</v>
      </c>
      <c r="G303" s="379">
        <f>IF(C303=0, 0,D303*C303)</f>
        <v>86212.728000000003</v>
      </c>
      <c r="H303" s="381">
        <f t="shared" si="99"/>
        <v>0.16084947456946261</v>
      </c>
      <c r="I303" s="379"/>
    </row>
    <row r="304" spans="1:9" ht="15" customHeight="1" x14ac:dyDescent="0.25">
      <c r="A304" t="s">
        <v>426</v>
      </c>
      <c r="B304" s="651">
        <v>42769</v>
      </c>
      <c r="C304" s="378">
        <v>5300</v>
      </c>
      <c r="D304" s="652">
        <v>14.006677</v>
      </c>
      <c r="E304" s="379">
        <v>17.23</v>
      </c>
      <c r="F304" s="466">
        <f t="shared" si="97"/>
        <v>17083.611900000004</v>
      </c>
      <c r="G304" s="379">
        <f t="shared" si="98"/>
        <v>74235.388099999996</v>
      </c>
      <c r="H304" s="381">
        <f t="shared" si="99"/>
        <v>0.2301276027140485</v>
      </c>
      <c r="I304" s="379"/>
    </row>
    <row r="305" spans="1:13" x14ac:dyDescent="0.25">
      <c r="A305" t="s">
        <v>437</v>
      </c>
      <c r="B305" s="651">
        <v>42772</v>
      </c>
      <c r="C305" s="378">
        <v>6000</v>
      </c>
      <c r="D305" s="652">
        <v>14.311230999999999</v>
      </c>
      <c r="E305" s="379">
        <v>16.52</v>
      </c>
      <c r="F305" s="466">
        <f t="shared" si="97"/>
        <v>13252.614000000001</v>
      </c>
      <c r="G305" s="379">
        <f t="shared" si="98"/>
        <v>85867.385999999999</v>
      </c>
      <c r="H305" s="381">
        <f t="shared" si="99"/>
        <v>0.15433815581622576</v>
      </c>
      <c r="I305" s="379"/>
    </row>
    <row r="306" spans="1:13" x14ac:dyDescent="0.25">
      <c r="A306" t="s">
        <v>442</v>
      </c>
      <c r="B306" s="651">
        <v>42773</v>
      </c>
      <c r="C306" s="378">
        <v>6600</v>
      </c>
      <c r="D306" s="652">
        <v>14.461574000000001</v>
      </c>
      <c r="E306" s="379">
        <v>16.03</v>
      </c>
      <c r="F306" s="466">
        <f t="shared" si="97"/>
        <v>10351.611600000004</v>
      </c>
      <c r="G306" s="379">
        <f t="shared" si="98"/>
        <v>95446.388400000011</v>
      </c>
      <c r="H306" s="381">
        <f t="shared" si="99"/>
        <v>0.10845472283998965</v>
      </c>
      <c r="I306" s="379"/>
    </row>
    <row r="307" spans="1:13" x14ac:dyDescent="0.25">
      <c r="A307" t="s">
        <v>467</v>
      </c>
      <c r="B307" s="651">
        <v>42781</v>
      </c>
      <c r="C307" s="378">
        <v>5700</v>
      </c>
      <c r="D307" s="652">
        <v>14.140828000000001</v>
      </c>
      <c r="E307" s="379">
        <v>16.3</v>
      </c>
      <c r="F307" s="466">
        <f t="shared" si="97"/>
        <v>12307.2804</v>
      </c>
      <c r="G307" s="379">
        <f t="shared" si="98"/>
        <v>80602.719600000011</v>
      </c>
      <c r="H307" s="381">
        <f t="shared" si="99"/>
        <v>0.1526906345229572</v>
      </c>
      <c r="I307" s="379"/>
    </row>
    <row r="308" spans="1:13" x14ac:dyDescent="0.25">
      <c r="A308" t="s">
        <v>469</v>
      </c>
      <c r="B308" s="651">
        <v>42782</v>
      </c>
      <c r="C308" s="378">
        <v>5700</v>
      </c>
      <c r="D308" s="652">
        <v>14.103</v>
      </c>
      <c r="E308" s="379">
        <v>16.170000000000002</v>
      </c>
      <c r="F308" s="466">
        <f t="shared" si="97"/>
        <v>11781.900000000011</v>
      </c>
      <c r="G308" s="379">
        <f t="shared" si="98"/>
        <v>80387.100000000006</v>
      </c>
      <c r="H308" s="381">
        <f t="shared" si="99"/>
        <v>0.14656456073175933</v>
      </c>
      <c r="I308" s="379"/>
    </row>
    <row r="309" spans="1:13" x14ac:dyDescent="0.25">
      <c r="B309" s="651"/>
      <c r="C309" s="378"/>
      <c r="D309" s="652"/>
      <c r="E309" s="379"/>
      <c r="F309" s="466"/>
      <c r="G309" s="379"/>
      <c r="H309" s="381"/>
      <c r="I309" s="379"/>
    </row>
    <row r="310" spans="1:13" x14ac:dyDescent="0.25">
      <c r="B310" s="651"/>
      <c r="C310" s="378"/>
      <c r="D310" s="652"/>
      <c r="E310" s="379"/>
      <c r="F310" s="466"/>
      <c r="G310" s="379"/>
      <c r="H310" s="381"/>
      <c r="I310" s="379"/>
    </row>
    <row r="311" spans="1:13" x14ac:dyDescent="0.25">
      <c r="B311" s="651"/>
      <c r="C311" s="378"/>
      <c r="D311" s="652"/>
      <c r="E311" s="379"/>
      <c r="F311" s="466"/>
      <c r="G311" s="379"/>
      <c r="H311" s="381"/>
      <c r="I311" s="379"/>
    </row>
    <row r="312" spans="1:13" x14ac:dyDescent="0.25">
      <c r="B312" s="651"/>
      <c r="C312" s="378"/>
      <c r="D312" s="65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8" t="s">
        <v>2</v>
      </c>
      <c r="C317" s="539" t="s">
        <v>4</v>
      </c>
      <c r="D317" s="619" t="s">
        <v>5</v>
      </c>
      <c r="E317" s="540" t="s">
        <v>90</v>
      </c>
      <c r="F317" s="540" t="s">
        <v>60</v>
      </c>
      <c r="G317" s="539" t="s">
        <v>3</v>
      </c>
      <c r="H317" s="620" t="s">
        <v>6</v>
      </c>
      <c r="I317" s="619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100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101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100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101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39">
        <v>42187</v>
      </c>
      <c r="C321" s="524">
        <v>500</v>
      </c>
      <c r="D321" s="525">
        <v>27.039332999999999</v>
      </c>
      <c r="E321" s="526">
        <v>0</v>
      </c>
      <c r="F321" s="526">
        <f t="shared" si="100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101"/>
        <v>3739.93</v>
      </c>
      <c r="L321" s="523">
        <v>42625</v>
      </c>
      <c r="M321" s="526">
        <v>433.9</v>
      </c>
    </row>
    <row r="322" spans="1:13" x14ac:dyDescent="0.25">
      <c r="A322" s="524"/>
      <c r="B322" s="639"/>
      <c r="C322" s="524">
        <v>500</v>
      </c>
      <c r="D322" s="525">
        <v>27.039332999999999</v>
      </c>
      <c r="E322" s="526">
        <v>0</v>
      </c>
      <c r="F322" s="526">
        <f t="shared" si="100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101"/>
        <v>26311.52</v>
      </c>
      <c r="L322" s="523">
        <v>42716</v>
      </c>
      <c r="M322" s="526">
        <v>500</v>
      </c>
    </row>
    <row r="323" spans="1:13" x14ac:dyDescent="0.25">
      <c r="A323" s="524"/>
      <c r="B323" s="639"/>
      <c r="C323" s="524">
        <v>500</v>
      </c>
      <c r="D323" s="525">
        <v>27.039332999999999</v>
      </c>
      <c r="E323" s="526">
        <v>0</v>
      </c>
      <c r="F323" s="526">
        <f t="shared" si="100"/>
        <v>13519.666499999999</v>
      </c>
      <c r="G323" s="640">
        <v>42265</v>
      </c>
      <c r="H323" s="542">
        <v>200</v>
      </c>
      <c r="I323" s="525">
        <v>15.65</v>
      </c>
      <c r="J323" s="526">
        <v>0.05</v>
      </c>
      <c r="K323" s="526">
        <f t="shared" si="101"/>
        <v>3129.95</v>
      </c>
      <c r="L323" s="524"/>
      <c r="M323" s="526"/>
    </row>
    <row r="324" spans="1:13" x14ac:dyDescent="0.25">
      <c r="A324" s="524"/>
      <c r="B324" s="639"/>
      <c r="C324" s="524">
        <v>500</v>
      </c>
      <c r="D324" s="525">
        <v>27.039332999999999</v>
      </c>
      <c r="E324" s="526">
        <v>0</v>
      </c>
      <c r="F324" s="526">
        <f t="shared" si="100"/>
        <v>13519.666499999999</v>
      </c>
      <c r="G324" s="640"/>
      <c r="H324" s="542">
        <v>2400</v>
      </c>
      <c r="I324" s="525">
        <v>15.7</v>
      </c>
      <c r="J324" s="526">
        <v>0.7</v>
      </c>
      <c r="K324" s="526">
        <f t="shared" si="101"/>
        <v>37679.300000000003</v>
      </c>
      <c r="L324" s="524"/>
      <c r="M324" s="526"/>
    </row>
    <row r="325" spans="1:13" x14ac:dyDescent="0.25">
      <c r="A325" s="524"/>
      <c r="B325" s="639"/>
      <c r="C325" s="524">
        <v>1000</v>
      </c>
      <c r="D325" s="525">
        <v>27.039332999999999</v>
      </c>
      <c r="E325" s="526">
        <v>0</v>
      </c>
      <c r="F325" s="526">
        <f t="shared" si="100"/>
        <v>27039.332999999999</v>
      </c>
      <c r="G325" s="523">
        <v>42271</v>
      </c>
      <c r="H325" s="621">
        <v>918</v>
      </c>
      <c r="I325" s="622">
        <v>16.45</v>
      </c>
      <c r="J325" s="623">
        <v>0.28000000000000003</v>
      </c>
      <c r="K325" s="623">
        <f t="shared" si="101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100"/>
        <v>2477</v>
      </c>
      <c r="G326" s="641" t="s">
        <v>140</v>
      </c>
      <c r="H326" s="542">
        <v>500</v>
      </c>
      <c r="I326" s="525">
        <v>15.95</v>
      </c>
      <c r="J326" s="526">
        <v>0.15</v>
      </c>
      <c r="K326" s="623">
        <f t="shared" si="101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100"/>
        <v>1217.5</v>
      </c>
      <c r="G327" s="641"/>
      <c r="H327" s="542">
        <v>500</v>
      </c>
      <c r="I327" s="525">
        <v>16.100000000000001</v>
      </c>
      <c r="J327" s="526">
        <v>0.15</v>
      </c>
      <c r="K327" s="623">
        <f t="shared" si="101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100"/>
        <v>480.4</v>
      </c>
      <c r="G328" s="641"/>
      <c r="H328" s="542">
        <v>500</v>
      </c>
      <c r="I328" s="525">
        <v>16.170000000000002</v>
      </c>
      <c r="J328" s="526">
        <v>0.15</v>
      </c>
      <c r="K328" s="623">
        <f t="shared" si="101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100"/>
        <v>478.2</v>
      </c>
      <c r="G329" s="641"/>
      <c r="H329" s="542">
        <v>500</v>
      </c>
      <c r="I329" s="525">
        <v>16.28</v>
      </c>
      <c r="J329" s="526">
        <v>0.15</v>
      </c>
      <c r="K329" s="623">
        <f t="shared" si="101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100"/>
        <v>474</v>
      </c>
      <c r="G330" s="641"/>
      <c r="H330" s="542">
        <v>500</v>
      </c>
      <c r="I330" s="525">
        <v>16.39</v>
      </c>
      <c r="J330" s="526">
        <v>0.15</v>
      </c>
      <c r="K330" s="623">
        <f t="shared" si="101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100"/>
        <v>472</v>
      </c>
      <c r="G331" s="641"/>
      <c r="H331" s="542">
        <v>500</v>
      </c>
      <c r="I331" s="525">
        <v>16.55</v>
      </c>
      <c r="J331" s="526">
        <v>0.17</v>
      </c>
      <c r="K331" s="623">
        <f t="shared" si="101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100"/>
        <v>892</v>
      </c>
      <c r="G332" s="641"/>
      <c r="H332" s="542">
        <v>50</v>
      </c>
      <c r="I332" s="525">
        <v>16.55</v>
      </c>
      <c r="J332" s="526">
        <v>0</v>
      </c>
      <c r="K332" s="623">
        <f t="shared" si="101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100"/>
        <v>251.39999999999998</v>
      </c>
      <c r="G333" s="641"/>
      <c r="H333" s="542">
        <v>28</v>
      </c>
      <c r="I333" s="525">
        <v>16.68</v>
      </c>
      <c r="J333" s="526">
        <v>0.01</v>
      </c>
      <c r="K333" s="623">
        <f t="shared" si="101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100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3">
        <f t="shared" si="101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100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3">
        <f t="shared" si="101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100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3">
        <f t="shared" si="101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100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101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100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101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100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101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100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101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100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101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100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101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100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101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100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101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100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101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100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101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100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100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100"/>
        <v>15100</v>
      </c>
      <c r="G349" s="624">
        <v>42374</v>
      </c>
      <c r="H349" s="542">
        <v>2000</v>
      </c>
      <c r="I349" s="525">
        <v>12.81</v>
      </c>
      <c r="J349" s="526">
        <v>0.47</v>
      </c>
      <c r="K349" s="526">
        <f t="shared" ref="K349:K361" si="102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100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102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100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102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100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102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100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102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100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102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100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102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100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102"/>
        <v>7489.84</v>
      </c>
      <c r="L356" s="524"/>
      <c r="M356" s="526"/>
    </row>
    <row r="357" spans="1:13" x14ac:dyDescent="0.25">
      <c r="A357" s="524"/>
      <c r="B357" s="639">
        <v>42306</v>
      </c>
      <c r="C357" s="524">
        <v>660</v>
      </c>
      <c r="D357" s="525">
        <v>17.8</v>
      </c>
      <c r="E357" s="526">
        <v>0</v>
      </c>
      <c r="F357" s="526">
        <f t="shared" si="100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102"/>
        <v>6929.85</v>
      </c>
      <c r="L357" s="524"/>
      <c r="M357" s="526"/>
    </row>
    <row r="358" spans="1:13" ht="30" x14ac:dyDescent="0.25">
      <c r="A358" s="524"/>
      <c r="B358" s="639"/>
      <c r="C358" s="524">
        <v>340</v>
      </c>
      <c r="D358" s="525">
        <v>17.8</v>
      </c>
      <c r="E358" s="526">
        <v>0</v>
      </c>
      <c r="F358" s="526">
        <f t="shared" si="100"/>
        <v>6052</v>
      </c>
      <c r="G358" s="642" t="s">
        <v>184</v>
      </c>
      <c r="H358" s="542">
        <v>500</v>
      </c>
      <c r="I358" s="525">
        <v>7.73</v>
      </c>
      <c r="J358" s="526">
        <v>0.08</v>
      </c>
      <c r="K358" s="526">
        <f t="shared" si="102"/>
        <v>3864.92</v>
      </c>
      <c r="L358" s="524"/>
      <c r="M358" s="526"/>
    </row>
    <row r="359" spans="1:13" x14ac:dyDescent="0.25">
      <c r="A359" s="524"/>
      <c r="B359" s="575">
        <v>42312</v>
      </c>
      <c r="C359" s="625">
        <v>500</v>
      </c>
      <c r="D359" s="622">
        <v>17.559999999999999</v>
      </c>
      <c r="E359" s="623">
        <v>6.95</v>
      </c>
      <c r="F359" s="623">
        <f t="shared" si="100"/>
        <v>8786.9500000000007</v>
      </c>
      <c r="G359" s="642"/>
      <c r="H359" s="542">
        <v>500</v>
      </c>
      <c r="I359" s="525">
        <v>7.96</v>
      </c>
      <c r="J359" s="526">
        <v>0.09</v>
      </c>
      <c r="K359" s="526">
        <f t="shared" si="102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100"/>
        <v>57150</v>
      </c>
      <c r="G360" s="642"/>
      <c r="H360" s="542">
        <v>500</v>
      </c>
      <c r="I360" s="525">
        <v>8.0299999999999994</v>
      </c>
      <c r="J360" s="526">
        <v>0.09</v>
      </c>
      <c r="K360" s="526">
        <f t="shared" si="102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100"/>
        <v>9040</v>
      </c>
      <c r="G361" s="642"/>
      <c r="H361" s="542">
        <v>1500</v>
      </c>
      <c r="I361" s="525">
        <v>8.1</v>
      </c>
      <c r="J361" s="526">
        <v>0.26</v>
      </c>
      <c r="K361" s="526">
        <f t="shared" si="102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100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6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100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100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103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100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103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100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103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100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103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100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103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100"/>
        <v>7920</v>
      </c>
      <c r="G369" s="641" t="s">
        <v>186</v>
      </c>
      <c r="H369" s="542">
        <v>400</v>
      </c>
      <c r="I369" s="525">
        <v>9.09</v>
      </c>
      <c r="J369" s="526">
        <v>0.1</v>
      </c>
      <c r="K369" s="526">
        <f t="shared" si="103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100"/>
        <v>7390</v>
      </c>
      <c r="G370" s="641"/>
      <c r="H370" s="542">
        <v>100</v>
      </c>
      <c r="I370" s="525">
        <v>9.09</v>
      </c>
      <c r="J370" s="526">
        <v>0</v>
      </c>
      <c r="K370" s="526">
        <f t="shared" si="103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100"/>
        <v>1457</v>
      </c>
      <c r="G371" s="641"/>
      <c r="H371" s="542">
        <v>500</v>
      </c>
      <c r="I371" s="525">
        <v>8.81</v>
      </c>
      <c r="J371" s="526">
        <v>0.1</v>
      </c>
      <c r="K371" s="526">
        <f t="shared" si="103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100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103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100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103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100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103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100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103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100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103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100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103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100"/>
        <v>29795.040000000001</v>
      </c>
      <c r="G378" s="640">
        <v>42447</v>
      </c>
      <c r="H378" s="542">
        <v>650</v>
      </c>
      <c r="I378" s="525">
        <v>11.56</v>
      </c>
      <c r="J378" s="526">
        <v>0.25</v>
      </c>
      <c r="K378" s="526">
        <f t="shared" si="103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100"/>
        <v>32599.999999999996</v>
      </c>
      <c r="G379" s="640"/>
      <c r="H379" s="542">
        <v>350</v>
      </c>
      <c r="I379" s="525">
        <v>11.56</v>
      </c>
      <c r="J379" s="526">
        <v>0</v>
      </c>
      <c r="K379" s="526">
        <f t="shared" si="103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100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103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100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103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100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103"/>
        <v>563.99</v>
      </c>
      <c r="L382" s="524"/>
      <c r="M382" s="526"/>
    </row>
    <row r="383" spans="1:13" x14ac:dyDescent="0.25">
      <c r="A383" s="524"/>
      <c r="B383" s="627">
        <v>42374</v>
      </c>
      <c r="C383" s="524">
        <v>2000</v>
      </c>
      <c r="D383" s="525">
        <v>12.73</v>
      </c>
      <c r="E383" s="526">
        <v>0</v>
      </c>
      <c r="F383" s="526">
        <f t="shared" ref="F383:F446" si="104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103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104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103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104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103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104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103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104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103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104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103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104"/>
        <v>3750</v>
      </c>
      <c r="G389" s="640">
        <v>42472</v>
      </c>
      <c r="H389" s="542">
        <v>420</v>
      </c>
      <c r="I389" s="525">
        <v>13.35</v>
      </c>
      <c r="J389" s="526">
        <v>0.15</v>
      </c>
      <c r="K389" s="526">
        <f t="shared" si="103"/>
        <v>5606.85</v>
      </c>
      <c r="L389" s="524"/>
      <c r="M389" s="526"/>
    </row>
    <row r="390" spans="1:13" ht="15" customHeight="1" x14ac:dyDescent="0.25">
      <c r="A390" s="524"/>
      <c r="B390" s="643" t="s">
        <v>182</v>
      </c>
      <c r="C390" s="524">
        <v>3000</v>
      </c>
      <c r="D390" s="525">
        <v>7.55</v>
      </c>
      <c r="E390" s="526">
        <v>0</v>
      </c>
      <c r="F390" s="526">
        <f t="shared" si="104"/>
        <v>22650</v>
      </c>
      <c r="G390" s="640"/>
      <c r="H390" s="542">
        <v>80</v>
      </c>
      <c r="I390" s="525">
        <v>13.35</v>
      </c>
      <c r="J390" s="526">
        <v>0</v>
      </c>
      <c r="K390" s="526">
        <f t="shared" si="103"/>
        <v>1068</v>
      </c>
      <c r="L390" s="524"/>
      <c r="M390" s="526"/>
    </row>
    <row r="391" spans="1:13" x14ac:dyDescent="0.25">
      <c r="A391" s="524"/>
      <c r="B391" s="643"/>
      <c r="C391" s="524">
        <v>500</v>
      </c>
      <c r="D391" s="525">
        <v>6.75</v>
      </c>
      <c r="E391" s="526">
        <v>0</v>
      </c>
      <c r="F391" s="526">
        <f t="shared" si="104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103"/>
        <v>6574.86</v>
      </c>
      <c r="L391" s="524"/>
      <c r="M391" s="526"/>
    </row>
    <row r="392" spans="1:13" x14ac:dyDescent="0.25">
      <c r="A392" s="524"/>
      <c r="B392" s="643"/>
      <c r="C392" s="524">
        <v>300</v>
      </c>
      <c r="D392" s="525">
        <v>6.75</v>
      </c>
      <c r="E392" s="526">
        <v>0</v>
      </c>
      <c r="F392" s="526">
        <f t="shared" si="104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103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104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103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104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103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104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103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104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103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104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103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104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103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104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103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104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103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104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103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104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103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104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103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104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103"/>
        <v>11654.75</v>
      </c>
      <c r="L404" s="524"/>
      <c r="M404" s="526"/>
    </row>
    <row r="405" spans="1:13" x14ac:dyDescent="0.25">
      <c r="A405" s="524"/>
      <c r="B405" s="639">
        <v>42447</v>
      </c>
      <c r="C405" s="524">
        <v>1500</v>
      </c>
      <c r="D405" s="525">
        <v>11.42</v>
      </c>
      <c r="E405" s="526">
        <v>0</v>
      </c>
      <c r="F405" s="526">
        <f t="shared" si="104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103"/>
        <v>18539.599999999999</v>
      </c>
      <c r="L405" s="524"/>
      <c r="M405" s="526"/>
    </row>
    <row r="406" spans="1:13" x14ac:dyDescent="0.25">
      <c r="A406" s="524"/>
      <c r="B406" s="644"/>
      <c r="C406" s="524">
        <v>500</v>
      </c>
      <c r="D406" s="525">
        <v>11.42</v>
      </c>
      <c r="E406" s="526">
        <v>0</v>
      </c>
      <c r="F406" s="526">
        <f t="shared" si="104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103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104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103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104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103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104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103"/>
        <v>6794.85</v>
      </c>
      <c r="L409" s="524"/>
      <c r="M409" s="526"/>
    </row>
    <row r="410" spans="1:13" x14ac:dyDescent="0.25">
      <c r="A410" s="524"/>
      <c r="B410" s="639">
        <v>42451</v>
      </c>
      <c r="C410" s="524">
        <v>50</v>
      </c>
      <c r="D410" s="525">
        <v>11.22</v>
      </c>
      <c r="E410" s="526">
        <v>0</v>
      </c>
      <c r="F410" s="526">
        <f t="shared" si="104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103"/>
        <v>6784.85</v>
      </c>
      <c r="L410" s="524"/>
      <c r="M410" s="526"/>
    </row>
    <row r="411" spans="1:13" x14ac:dyDescent="0.25">
      <c r="A411" s="524"/>
      <c r="B411" s="639"/>
      <c r="C411" s="524">
        <v>350</v>
      </c>
      <c r="D411" s="525">
        <v>11.22</v>
      </c>
      <c r="E411" s="526">
        <v>0</v>
      </c>
      <c r="F411" s="526">
        <f t="shared" si="104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103"/>
        <v>6434.86</v>
      </c>
      <c r="L411" s="524"/>
      <c r="M411" s="526"/>
    </row>
    <row r="412" spans="1:13" ht="45" x14ac:dyDescent="0.25">
      <c r="A412" s="524"/>
      <c r="B412" s="643" t="s">
        <v>196</v>
      </c>
      <c r="C412" s="524">
        <v>650</v>
      </c>
      <c r="D412" s="525">
        <v>11.22</v>
      </c>
      <c r="E412" s="526">
        <v>0</v>
      </c>
      <c r="F412" s="526">
        <f t="shared" si="104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103"/>
        <v>5351.88</v>
      </c>
      <c r="L412" s="524"/>
      <c r="M412" s="526"/>
    </row>
    <row r="413" spans="1:13" x14ac:dyDescent="0.25">
      <c r="A413" s="524"/>
      <c r="B413" s="643"/>
      <c r="C413" s="524">
        <v>500</v>
      </c>
      <c r="D413" s="525">
        <v>11.01</v>
      </c>
      <c r="E413" s="526">
        <v>0</v>
      </c>
      <c r="F413" s="526">
        <f t="shared" si="104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103"/>
        <v>13819.7</v>
      </c>
      <c r="L413" s="524"/>
      <c r="M413" s="526"/>
    </row>
    <row r="414" spans="1:13" ht="15" customHeight="1" x14ac:dyDescent="0.25">
      <c r="A414" s="524"/>
      <c r="B414" s="643"/>
      <c r="C414" s="524">
        <v>500</v>
      </c>
      <c r="D414" s="525">
        <v>10.75</v>
      </c>
      <c r="E414" s="526">
        <v>0</v>
      </c>
      <c r="F414" s="526">
        <f t="shared" si="104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103"/>
        <v>6983.85</v>
      </c>
      <c r="L414" s="524"/>
      <c r="M414" s="526"/>
    </row>
    <row r="415" spans="1:13" x14ac:dyDescent="0.25">
      <c r="A415" s="524"/>
      <c r="B415" s="643"/>
      <c r="C415" s="524">
        <v>1000</v>
      </c>
      <c r="D415" s="525">
        <v>10.4</v>
      </c>
      <c r="E415" s="526">
        <v>0</v>
      </c>
      <c r="F415" s="526">
        <f t="shared" si="104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103"/>
        <v>7324.84</v>
      </c>
      <c r="L415" s="524"/>
      <c r="M415" s="526"/>
    </row>
    <row r="416" spans="1:13" x14ac:dyDescent="0.25">
      <c r="A416" s="524"/>
      <c r="B416" s="643"/>
      <c r="C416" s="524">
        <v>1000</v>
      </c>
      <c r="D416" s="525">
        <v>10.185</v>
      </c>
      <c r="E416" s="526">
        <v>0</v>
      </c>
      <c r="F416" s="526">
        <f t="shared" si="104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103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104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103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104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103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104"/>
        <v>1040</v>
      </c>
      <c r="G419" s="645" t="s">
        <v>223</v>
      </c>
      <c r="H419" s="542">
        <v>500</v>
      </c>
      <c r="I419" s="525">
        <v>13.91</v>
      </c>
      <c r="J419" s="526">
        <v>0.15</v>
      </c>
      <c r="K419" s="526">
        <f t="shared" si="103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104"/>
        <v>5885</v>
      </c>
      <c r="G420" s="645"/>
      <c r="H420" s="542">
        <v>600</v>
      </c>
      <c r="I420" s="525">
        <v>14.36</v>
      </c>
      <c r="J420" s="526">
        <v>0.19</v>
      </c>
      <c r="K420" s="526">
        <f t="shared" si="103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104"/>
        <v>5775</v>
      </c>
      <c r="G421" s="645"/>
      <c r="H421" s="542">
        <v>500</v>
      </c>
      <c r="I421" s="525">
        <v>14.65</v>
      </c>
      <c r="J421" s="526">
        <v>0.16</v>
      </c>
      <c r="K421" s="526">
        <f t="shared" si="103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104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103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104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103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104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104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104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104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104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6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104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6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104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6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104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6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104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104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104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104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0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104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0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104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0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104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104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104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104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6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104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6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104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6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104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104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104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105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105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105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105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105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105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105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105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105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105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105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105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105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105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105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105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106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105"/>
        <v>32844.239999999998</v>
      </c>
      <c r="G463" s="642" t="s">
        <v>232</v>
      </c>
      <c r="H463" s="542">
        <v>500</v>
      </c>
      <c r="I463" s="525">
        <v>15.48</v>
      </c>
      <c r="J463" s="526">
        <v>0.17</v>
      </c>
      <c r="K463" s="526">
        <f t="shared" si="106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105"/>
        <v>7310</v>
      </c>
      <c r="G464" s="642"/>
      <c r="H464" s="542">
        <v>378</v>
      </c>
      <c r="I464" s="525">
        <v>15.65</v>
      </c>
      <c r="J464" s="526">
        <v>0.13</v>
      </c>
      <c r="K464" s="526">
        <f t="shared" si="106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105"/>
        <v>7390</v>
      </c>
      <c r="G465" s="642"/>
      <c r="H465" s="542">
        <v>500</v>
      </c>
      <c r="I465" s="525">
        <v>15.51</v>
      </c>
      <c r="J465" s="526">
        <v>0.17</v>
      </c>
      <c r="K465" s="526">
        <f t="shared" si="106"/>
        <v>7754.83</v>
      </c>
      <c r="L465" s="524"/>
      <c r="M465" s="526"/>
    </row>
    <row r="466" spans="1:13" x14ac:dyDescent="0.25">
      <c r="A466" s="524"/>
      <c r="B466" s="628">
        <v>42564</v>
      </c>
      <c r="C466" s="524">
        <v>320</v>
      </c>
      <c r="D466" s="525">
        <v>15.48</v>
      </c>
      <c r="E466" s="526">
        <v>0</v>
      </c>
      <c r="F466" s="526">
        <f t="shared" si="105"/>
        <v>4953.6000000000004</v>
      </c>
      <c r="G466" s="642"/>
      <c r="H466" s="542">
        <v>800</v>
      </c>
      <c r="I466" s="525">
        <v>15.78</v>
      </c>
      <c r="J466" s="526">
        <v>0.28000000000000003</v>
      </c>
      <c r="K466" s="526">
        <f t="shared" si="106"/>
        <v>12623.72</v>
      </c>
      <c r="L466" s="524"/>
      <c r="M466" s="526"/>
    </row>
    <row r="467" spans="1:13" x14ac:dyDescent="0.25">
      <c r="A467" s="629"/>
      <c r="B467" s="628">
        <v>42564</v>
      </c>
      <c r="C467" s="524">
        <v>160</v>
      </c>
      <c r="D467" s="525">
        <v>15.48</v>
      </c>
      <c r="E467" s="526">
        <v>0</v>
      </c>
      <c r="F467" s="526">
        <f t="shared" si="105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106"/>
        <v>7459.84</v>
      </c>
      <c r="L467" s="524"/>
      <c r="M467" s="526"/>
    </row>
    <row r="468" spans="1:13" x14ac:dyDescent="0.25">
      <c r="A468" s="629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105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106"/>
        <v>6585.4599999999991</v>
      </c>
      <c r="L468" s="524"/>
      <c r="M468" s="526"/>
    </row>
    <row r="469" spans="1:13" x14ac:dyDescent="0.25">
      <c r="A469" s="629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105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106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105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106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105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106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105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106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105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106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105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106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105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106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105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106"/>
        <v>1943.16</v>
      </c>
      <c r="L476" s="524"/>
      <c r="M476" s="526"/>
    </row>
    <row r="477" spans="1:13" x14ac:dyDescent="0.25">
      <c r="A477" s="524"/>
      <c r="B477" s="575">
        <v>42583</v>
      </c>
      <c r="C477" s="625">
        <v>20</v>
      </c>
      <c r="D477" s="525">
        <v>13.02</v>
      </c>
      <c r="E477" s="526">
        <v>0</v>
      </c>
      <c r="F477" s="526">
        <f t="shared" si="105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106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105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106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105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106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105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106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105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106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105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106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105"/>
        <v>7325</v>
      </c>
      <c r="G483" s="647" t="s">
        <v>265</v>
      </c>
      <c r="H483" s="542">
        <v>500</v>
      </c>
      <c r="I483" s="525">
        <v>16.18</v>
      </c>
      <c r="J483" s="526">
        <v>0.18</v>
      </c>
      <c r="K483" s="526">
        <f t="shared" si="106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105"/>
        <v>3617.8999999999996</v>
      </c>
      <c r="G484" s="647"/>
      <c r="H484" s="542">
        <v>500</v>
      </c>
      <c r="I484" s="525">
        <v>16.38</v>
      </c>
      <c r="J484" s="526">
        <v>0.18</v>
      </c>
      <c r="K484" s="526">
        <f t="shared" si="106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105"/>
        <v>2990</v>
      </c>
      <c r="G485" s="647"/>
      <c r="H485" s="542">
        <v>178</v>
      </c>
      <c r="I485" s="525">
        <v>16.5</v>
      </c>
      <c r="J485" s="526">
        <v>0.06</v>
      </c>
      <c r="K485" s="526">
        <f t="shared" si="106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105"/>
        <v>538.19999999999993</v>
      </c>
      <c r="G486" s="647"/>
      <c r="H486" s="542">
        <v>500</v>
      </c>
      <c r="I486" s="525">
        <v>16.72</v>
      </c>
      <c r="J486" s="526">
        <v>0.18</v>
      </c>
      <c r="K486" s="526">
        <f t="shared" si="106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105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106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105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106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105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106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105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106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105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106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105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106"/>
        <v>8359.82</v>
      </c>
      <c r="L492" s="648" t="s">
        <v>278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105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106"/>
        <v>8139.8200000000006</v>
      </c>
      <c r="L493" s="648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105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106"/>
        <v>3689.32</v>
      </c>
      <c r="L494" s="648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105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106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105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106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105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106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105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106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105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106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105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106"/>
        <v>4583.8999999999996</v>
      </c>
      <c r="L500" s="524"/>
      <c r="M500" s="526"/>
    </row>
    <row r="501" spans="1:13" ht="30" x14ac:dyDescent="0.25">
      <c r="A501" s="630" t="s">
        <v>288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105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106"/>
        <v>6023.87</v>
      </c>
      <c r="L501" s="524"/>
      <c r="M501" s="526"/>
    </row>
    <row r="502" spans="1:13" x14ac:dyDescent="0.25">
      <c r="A502" s="630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105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106"/>
        <v>4633.4799999999996</v>
      </c>
      <c r="L502" s="524"/>
      <c r="M502" s="526"/>
    </row>
    <row r="503" spans="1:13" x14ac:dyDescent="0.25">
      <c r="A503" s="630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105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106"/>
        <v>7129.84</v>
      </c>
      <c r="L503" s="524"/>
      <c r="M503" s="526"/>
    </row>
    <row r="504" spans="1:13" x14ac:dyDescent="0.25">
      <c r="A504" s="630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105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106"/>
        <v>4583.8999999999996</v>
      </c>
      <c r="L504" s="524"/>
      <c r="M504" s="526"/>
    </row>
    <row r="505" spans="1:13" x14ac:dyDescent="0.25">
      <c r="A505" s="630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105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106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105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106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105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106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105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106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105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106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105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106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107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106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107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106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107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106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107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106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107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106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107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106"/>
        <v>14279.69</v>
      </c>
      <c r="L516" s="524"/>
      <c r="M516" s="526"/>
    </row>
    <row r="517" spans="1:13" ht="30" x14ac:dyDescent="0.25">
      <c r="A517" s="630" t="s">
        <v>304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107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106"/>
        <v>7939.83</v>
      </c>
      <c r="L517" s="524"/>
      <c r="M517" s="526"/>
    </row>
    <row r="518" spans="1:13" x14ac:dyDescent="0.25">
      <c r="A518" s="630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107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106"/>
        <v>36987.350000000006</v>
      </c>
      <c r="L518" s="524"/>
      <c r="M518" s="526"/>
    </row>
    <row r="519" spans="1:13" x14ac:dyDescent="0.25">
      <c r="A519" s="630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107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106"/>
        <v>8224.82</v>
      </c>
      <c r="L519" s="524"/>
      <c r="M519" s="526"/>
    </row>
    <row r="520" spans="1:13" x14ac:dyDescent="0.25">
      <c r="A520" s="630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107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106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107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106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107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106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107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106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107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106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107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106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106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106"/>
        <v>8819.81</v>
      </c>
      <c r="L527" s="524"/>
      <c r="M527" s="526"/>
    </row>
    <row r="528" spans="1:13" x14ac:dyDescent="0.25">
      <c r="A528" s="631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108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106"/>
        <v>9873.380000000001</v>
      </c>
      <c r="L528" s="524"/>
      <c r="M528" s="526"/>
    </row>
    <row r="529" spans="1:13" x14ac:dyDescent="0.25">
      <c r="A529" s="631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108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106"/>
        <v>9164.7999999999993</v>
      </c>
      <c r="L529" s="524"/>
      <c r="M529" s="526"/>
    </row>
    <row r="530" spans="1:13" x14ac:dyDescent="0.25">
      <c r="A530" s="631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108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106"/>
        <v>9139.7999999999993</v>
      </c>
      <c r="L530" s="524"/>
      <c r="M530" s="526"/>
    </row>
    <row r="531" spans="1:13" x14ac:dyDescent="0.25">
      <c r="A531" s="631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108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106"/>
        <v>3755.92</v>
      </c>
      <c r="L531" s="524"/>
      <c r="M531" s="526"/>
    </row>
    <row r="532" spans="1:13" x14ac:dyDescent="0.25">
      <c r="A532" s="631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108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106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108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106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108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106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108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106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108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106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108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106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106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109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106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109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106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109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106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109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106"/>
        <v>8374.82</v>
      </c>
      <c r="L542" s="524"/>
      <c r="M542" s="526"/>
    </row>
    <row r="543" spans="1:13" x14ac:dyDescent="0.25">
      <c r="A543" s="631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109"/>
        <v>8080</v>
      </c>
      <c r="G543" s="523">
        <v>42769</v>
      </c>
      <c r="H543" s="632">
        <v>400</v>
      </c>
      <c r="I543" s="633">
        <v>16.95</v>
      </c>
      <c r="J543" s="634">
        <v>0.15</v>
      </c>
      <c r="K543" s="634">
        <f t="shared" si="106"/>
        <v>6779.85</v>
      </c>
      <c r="L543" s="524"/>
      <c r="M543" s="526"/>
    </row>
    <row r="544" spans="1:13" x14ac:dyDescent="0.25">
      <c r="A544" s="631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109"/>
        <v>8029.9999999999991</v>
      </c>
      <c r="G544" s="523">
        <v>42769</v>
      </c>
      <c r="H544" s="632">
        <v>300</v>
      </c>
      <c r="I544" s="633">
        <v>17.32</v>
      </c>
      <c r="J544" s="634">
        <v>0.11</v>
      </c>
      <c r="K544" s="634">
        <f t="shared" si="106"/>
        <v>5195.8900000000003</v>
      </c>
      <c r="L544" s="524"/>
      <c r="M544" s="526"/>
    </row>
    <row r="545" spans="1:13" x14ac:dyDescent="0.25">
      <c r="A545" s="631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109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106"/>
        <v>9911.7800000000007</v>
      </c>
      <c r="L545" s="524"/>
      <c r="M545" s="526"/>
    </row>
    <row r="546" spans="1:13" x14ac:dyDescent="0.25">
      <c r="A546" s="631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109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106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109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106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109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109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109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109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109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109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109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109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0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0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0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0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5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6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7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53" priority="102">
      <formula>F64&gt;0</formula>
    </cfRule>
    <cfRule type="expression" dxfId="952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51" priority="95">
      <formula>F57&gt;0</formula>
    </cfRule>
    <cfRule type="expression" dxfId="950" priority="96">
      <formula>F57&lt;0</formula>
    </cfRule>
  </conditionalFormatting>
  <conditionalFormatting sqref="H57:H63">
    <cfRule type="expression" dxfId="949" priority="91">
      <formula>H57&gt;0</formula>
    </cfRule>
    <cfRule type="expression" dxfId="948" priority="92">
      <formula>H57&lt;0</formula>
    </cfRule>
  </conditionalFormatting>
  <conditionalFormatting sqref="Q8">
    <cfRule type="expression" dxfId="947" priority="77">
      <formula>Q8&gt;0</formula>
    </cfRule>
    <cfRule type="expression" dxfId="946" priority="78">
      <formula>Q8&lt;0</formula>
    </cfRule>
  </conditionalFormatting>
  <conditionalFormatting sqref="Q7">
    <cfRule type="expression" dxfId="945" priority="79">
      <formula>Q7&gt;0</formula>
    </cfRule>
    <cfRule type="expression" dxfId="944" priority="80">
      <formula>Q7&lt;0</formula>
    </cfRule>
  </conditionalFormatting>
  <conditionalFormatting sqref="F165:F171">
    <cfRule type="expression" dxfId="943" priority="51">
      <formula>F165&gt;0</formula>
    </cfRule>
    <cfRule type="expression" dxfId="942" priority="52">
      <formula>F165&lt;0</formula>
    </cfRule>
  </conditionalFormatting>
  <conditionalFormatting sqref="F90:F108 H90:H108">
    <cfRule type="expression" dxfId="941" priority="73">
      <formula>F90&gt;0</formula>
    </cfRule>
    <cfRule type="expression" dxfId="940" priority="74">
      <formula>F90&lt;0</formula>
    </cfRule>
  </conditionalFormatting>
  <conditionalFormatting sqref="F83:F89">
    <cfRule type="expression" dxfId="939" priority="71">
      <formula>F83&gt;0</formula>
    </cfRule>
    <cfRule type="expression" dxfId="938" priority="72">
      <formula>F83&lt;0</formula>
    </cfRule>
  </conditionalFormatting>
  <conditionalFormatting sqref="H83:H89">
    <cfRule type="expression" dxfId="937" priority="69">
      <formula>H83&gt;0</formula>
    </cfRule>
    <cfRule type="expression" dxfId="936" priority="70">
      <formula>H83&lt;0</formula>
    </cfRule>
  </conditionalFormatting>
  <conditionalFormatting sqref="F116:F134 H116:H134">
    <cfRule type="expression" dxfId="935" priority="67">
      <formula>F116&gt;0</formula>
    </cfRule>
    <cfRule type="expression" dxfId="934" priority="68">
      <formula>F116&lt;0</formula>
    </cfRule>
  </conditionalFormatting>
  <conditionalFormatting sqref="F109:F115">
    <cfRule type="expression" dxfId="933" priority="65">
      <formula>F109&gt;0</formula>
    </cfRule>
    <cfRule type="expression" dxfId="932" priority="66">
      <formula>F109&lt;0</formula>
    </cfRule>
  </conditionalFormatting>
  <conditionalFormatting sqref="H109:H115">
    <cfRule type="expression" dxfId="931" priority="63">
      <formula>H109&gt;0</formula>
    </cfRule>
    <cfRule type="expression" dxfId="930" priority="64">
      <formula>H109&lt;0</formula>
    </cfRule>
  </conditionalFormatting>
  <conditionalFormatting sqref="F142:F159 H142:H159">
    <cfRule type="expression" dxfId="929" priority="61">
      <formula>F142&gt;0</formula>
    </cfRule>
    <cfRule type="expression" dxfId="928" priority="62">
      <formula>F142&lt;0</formula>
    </cfRule>
  </conditionalFormatting>
  <conditionalFormatting sqref="F135:F141">
    <cfRule type="expression" dxfId="927" priority="59">
      <formula>F135&gt;0</formula>
    </cfRule>
    <cfRule type="expression" dxfId="926" priority="60">
      <formula>F135&lt;0</formula>
    </cfRule>
  </conditionalFormatting>
  <conditionalFormatting sqref="H135:H141">
    <cfRule type="expression" dxfId="925" priority="57">
      <formula>H135&gt;0</formula>
    </cfRule>
    <cfRule type="expression" dxfId="924" priority="58">
      <formula>H135&lt;0</formula>
    </cfRule>
  </conditionalFormatting>
  <conditionalFormatting sqref="F160:F164 H160:H164">
    <cfRule type="expression" dxfId="923" priority="55">
      <formula>F160&gt;0</formula>
    </cfRule>
    <cfRule type="expression" dxfId="922" priority="56">
      <formula>F160&lt;0</formula>
    </cfRule>
  </conditionalFormatting>
  <conditionalFormatting sqref="F172:F187 H172:H187">
    <cfRule type="expression" dxfId="921" priority="53">
      <formula>F172&gt;0</formula>
    </cfRule>
    <cfRule type="expression" dxfId="920" priority="54">
      <formula>F172&lt;0</formula>
    </cfRule>
  </conditionalFormatting>
  <conditionalFormatting sqref="H165:H171">
    <cfRule type="expression" dxfId="919" priority="49">
      <formula>H165&gt;0</formula>
    </cfRule>
    <cfRule type="expression" dxfId="918" priority="50">
      <formula>H165&lt;0</formula>
    </cfRule>
  </conditionalFormatting>
  <conditionalFormatting sqref="F188 H188">
    <cfRule type="expression" dxfId="917" priority="47">
      <formula>F188&gt;0</formula>
    </cfRule>
    <cfRule type="expression" dxfId="916" priority="48">
      <formula>F188&lt;0</formula>
    </cfRule>
  </conditionalFormatting>
  <conditionalFormatting sqref="F189:F193 H189:H193">
    <cfRule type="expression" dxfId="915" priority="45">
      <formula>F189&gt;0</formula>
    </cfRule>
    <cfRule type="expression" dxfId="914" priority="46">
      <formula>F189&lt;0</formula>
    </cfRule>
  </conditionalFormatting>
  <conditionalFormatting sqref="F201:F216 H201:H216">
    <cfRule type="expression" dxfId="913" priority="43">
      <formula>F201&gt;0</formula>
    </cfRule>
    <cfRule type="expression" dxfId="912" priority="44">
      <formula>F201&lt;0</formula>
    </cfRule>
  </conditionalFormatting>
  <conditionalFormatting sqref="F194:F200">
    <cfRule type="expression" dxfId="911" priority="41">
      <formula>F194&gt;0</formula>
    </cfRule>
    <cfRule type="expression" dxfId="910" priority="42">
      <formula>F194&lt;0</formula>
    </cfRule>
  </conditionalFormatting>
  <conditionalFormatting sqref="H194:H200">
    <cfRule type="expression" dxfId="909" priority="39">
      <formula>H194&gt;0</formula>
    </cfRule>
    <cfRule type="expression" dxfId="908" priority="40">
      <formula>H194&lt;0</formula>
    </cfRule>
  </conditionalFormatting>
  <conditionalFormatting sqref="F218:F223 H218:H223">
    <cfRule type="expression" dxfId="907" priority="37">
      <formula>F218&gt;0</formula>
    </cfRule>
    <cfRule type="expression" dxfId="906" priority="38">
      <formula>F218&lt;0</formula>
    </cfRule>
  </conditionalFormatting>
  <conditionalFormatting sqref="F224 H224">
    <cfRule type="expression" dxfId="905" priority="35">
      <formula>F224&gt;0</formula>
    </cfRule>
    <cfRule type="expression" dxfId="904" priority="36">
      <formula>F224&lt;0</formula>
    </cfRule>
  </conditionalFormatting>
  <conditionalFormatting sqref="F225:F229 H225:H229">
    <cfRule type="expression" dxfId="903" priority="33">
      <formula>F225&gt;0</formula>
    </cfRule>
    <cfRule type="expression" dxfId="902" priority="34">
      <formula>F225&lt;0</formula>
    </cfRule>
  </conditionalFormatting>
  <conditionalFormatting sqref="F237:F252 H237:H252">
    <cfRule type="expression" dxfId="901" priority="31">
      <formula>F237&gt;0</formula>
    </cfRule>
    <cfRule type="expression" dxfId="900" priority="32">
      <formula>F237&lt;0</formula>
    </cfRule>
  </conditionalFormatting>
  <conditionalFormatting sqref="F230:F236">
    <cfRule type="expression" dxfId="899" priority="29">
      <formula>F230&gt;0</formula>
    </cfRule>
    <cfRule type="expression" dxfId="898" priority="30">
      <formula>F230&lt;0</formula>
    </cfRule>
  </conditionalFormatting>
  <conditionalFormatting sqref="H230:H236">
    <cfRule type="expression" dxfId="897" priority="27">
      <formula>H230&gt;0</formula>
    </cfRule>
    <cfRule type="expression" dxfId="896" priority="28">
      <formula>H230&lt;0</formula>
    </cfRule>
  </conditionalFormatting>
  <conditionalFormatting sqref="F253:F258 H253:H258">
    <cfRule type="expression" dxfId="895" priority="25">
      <formula>F253&gt;0</formula>
    </cfRule>
    <cfRule type="expression" dxfId="894" priority="26">
      <formula>F253&lt;0</formula>
    </cfRule>
  </conditionalFormatting>
  <conditionalFormatting sqref="F259 H259">
    <cfRule type="expression" dxfId="893" priority="23">
      <formula>F259&gt;0</formula>
    </cfRule>
    <cfRule type="expression" dxfId="892" priority="24">
      <formula>F259&lt;0</formula>
    </cfRule>
  </conditionalFormatting>
  <conditionalFormatting sqref="F260:F264 H260:H264">
    <cfRule type="expression" dxfId="891" priority="21">
      <formula>F260&gt;0</formula>
    </cfRule>
    <cfRule type="expression" dxfId="890" priority="22">
      <formula>F260&lt;0</formula>
    </cfRule>
  </conditionalFormatting>
  <conditionalFormatting sqref="F272:F287 H272:H287">
    <cfRule type="expression" dxfId="889" priority="19">
      <formula>F272&gt;0</formula>
    </cfRule>
    <cfRule type="expression" dxfId="888" priority="20">
      <formula>F272&lt;0</formula>
    </cfRule>
  </conditionalFormatting>
  <conditionalFormatting sqref="F265:F271">
    <cfRule type="expression" dxfId="887" priority="17">
      <formula>F265&gt;0</formula>
    </cfRule>
    <cfRule type="expression" dxfId="886" priority="18">
      <formula>F265&lt;0</formula>
    </cfRule>
  </conditionalFormatting>
  <conditionalFormatting sqref="H265:H271">
    <cfRule type="expression" dxfId="885" priority="15">
      <formula>H265&gt;0</formula>
    </cfRule>
    <cfRule type="expression" dxfId="884" priority="16">
      <formula>H265&lt;0</formula>
    </cfRule>
  </conditionalFormatting>
  <conditionalFormatting sqref="M316">
    <cfRule type="expression" dxfId="883" priority="13">
      <formula>M316&gt;0</formula>
    </cfRule>
    <cfRule type="expression" dxfId="882" priority="14">
      <formula>M316&lt;0</formula>
    </cfRule>
  </conditionalFormatting>
  <conditionalFormatting sqref="F53 H53">
    <cfRule type="expression" dxfId="881" priority="11">
      <formula>F53&gt;0</formula>
    </cfRule>
    <cfRule type="expression" dxfId="880" priority="12">
      <formula>F53&lt;0</formula>
    </cfRule>
  </conditionalFormatting>
  <conditionalFormatting sqref="F42:F52">
    <cfRule type="expression" dxfId="879" priority="9">
      <formula>F42&gt;0</formula>
    </cfRule>
    <cfRule type="expression" dxfId="878" priority="10">
      <formula>F42&lt;0</formula>
    </cfRule>
  </conditionalFormatting>
  <conditionalFormatting sqref="H42:H52">
    <cfRule type="expression" dxfId="877" priority="7">
      <formula>H42&gt;0</formula>
    </cfRule>
    <cfRule type="expression" dxfId="876" priority="8">
      <formula>H42&lt;0</formula>
    </cfRule>
  </conditionalFormatting>
  <conditionalFormatting sqref="F36:F41 H36:H41">
    <cfRule type="expression" dxfId="875" priority="5">
      <formula>F36&gt;0</formula>
    </cfRule>
    <cfRule type="expression" dxfId="874" priority="6">
      <formula>F36&lt;0</formula>
    </cfRule>
  </conditionalFormatting>
  <conditionalFormatting sqref="J38:K38">
    <cfRule type="expression" dxfId="873" priority="3">
      <formula>J38&gt;0</formula>
    </cfRule>
    <cfRule type="expression" dxfId="872" priority="4">
      <formula>J38&lt;0</formula>
    </cfRule>
  </conditionalFormatting>
  <conditionalFormatting sqref="J39:K45 K44:K53">
    <cfRule type="expression" dxfId="871" priority="1">
      <formula>J39&gt;0</formula>
    </cfRule>
    <cfRule type="expression" dxfId="870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378</v>
      </c>
      <c r="W2" s="132">
        <v>42821</v>
      </c>
      <c r="X2" s="10">
        <v>29</v>
      </c>
      <c r="Y2" s="10">
        <v>29.23</v>
      </c>
      <c r="Z2" s="10">
        <v>28.81</v>
      </c>
      <c r="AA2" s="10">
        <v>28.93</v>
      </c>
      <c r="AB2" s="94">
        <v>6635500</v>
      </c>
      <c r="AC2" s="10">
        <v>28.93</v>
      </c>
      <c r="AD2" s="2">
        <f>Y2-Z2</f>
        <v>0.42000000000000171</v>
      </c>
      <c r="AE2" s="137">
        <f>AC2/AC3-1</f>
        <v>-5.8419243986255198E-3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554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505</v>
      </c>
      <c r="W3" s="132">
        <v>42818</v>
      </c>
      <c r="X3" s="10">
        <v>29.25</v>
      </c>
      <c r="Y3" s="10">
        <v>29.26</v>
      </c>
      <c r="Z3" s="10">
        <v>28.94</v>
      </c>
      <c r="AA3" s="10">
        <v>29.1</v>
      </c>
      <c r="AB3" s="94">
        <v>8133100</v>
      </c>
      <c r="AC3" s="10">
        <v>29.1</v>
      </c>
      <c r="AD3" s="2">
        <f t="shared" ref="AD3:AD66" si="1">Y3-Z3</f>
        <v>0.32000000000000028</v>
      </c>
      <c r="AE3" s="137">
        <f t="shared" ref="AE3:AE66" si="2">AC3/AC4-1</f>
        <v>-5.4682159945317332E-3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29.04</v>
      </c>
      <c r="R4" s="499">
        <v>3.8E-3</v>
      </c>
      <c r="T4" s="162"/>
      <c r="W4" s="132">
        <v>42817</v>
      </c>
      <c r="X4" s="10">
        <v>29.34</v>
      </c>
      <c r="Y4" s="10">
        <v>29.64</v>
      </c>
      <c r="Z4" s="10">
        <v>29.08</v>
      </c>
      <c r="AA4" s="10">
        <v>29.26</v>
      </c>
      <c r="AB4" s="94">
        <v>10626900</v>
      </c>
      <c r="AC4" s="10">
        <v>29.26</v>
      </c>
      <c r="AD4" s="2">
        <f t="shared" si="1"/>
        <v>0.56000000000000227</v>
      </c>
      <c r="AE4" s="137">
        <f t="shared" si="2"/>
        <v>1.035911602209949E-2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43560</v>
      </c>
      <c r="W5" s="132">
        <v>42816</v>
      </c>
      <c r="X5" s="10">
        <v>29</v>
      </c>
      <c r="Y5" s="10">
        <v>29.2</v>
      </c>
      <c r="Z5" s="10">
        <v>28.78</v>
      </c>
      <c r="AA5" s="10">
        <v>28.96</v>
      </c>
      <c r="AB5" s="94">
        <v>6692200</v>
      </c>
      <c r="AC5" s="10">
        <v>28.96</v>
      </c>
      <c r="AD5" s="2">
        <f t="shared" si="1"/>
        <v>0.41999999999999815</v>
      </c>
      <c r="AE5" s="137">
        <f t="shared" si="2"/>
        <v>1.0369858278604926E-3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595</v>
      </c>
      <c r="W6" s="132">
        <v>42815</v>
      </c>
      <c r="X6" s="10">
        <v>29.22</v>
      </c>
      <c r="Y6" s="10">
        <v>29.44</v>
      </c>
      <c r="Z6" s="10">
        <v>28.89</v>
      </c>
      <c r="AA6" s="10">
        <v>28.93</v>
      </c>
      <c r="AB6" s="94">
        <v>7695000</v>
      </c>
      <c r="AC6" s="10">
        <v>28.93</v>
      </c>
      <c r="AD6" s="2">
        <f t="shared" si="1"/>
        <v>0.55000000000000071</v>
      </c>
      <c r="AE6" s="137">
        <f t="shared" si="2"/>
        <v>-8.9071599862967643E-3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-2484.8100000000049</v>
      </c>
      <c r="R7">
        <v>400</v>
      </c>
      <c r="W7" s="132">
        <v>42814</v>
      </c>
      <c r="X7" s="10">
        <v>29.6</v>
      </c>
      <c r="Y7" s="10">
        <v>29.88</v>
      </c>
      <c r="Z7" s="10">
        <v>29.12</v>
      </c>
      <c r="AA7" s="10">
        <v>29.19</v>
      </c>
      <c r="AB7" s="94">
        <v>8520600</v>
      </c>
      <c r="AC7" s="10">
        <v>29.19</v>
      </c>
      <c r="AD7" s="2">
        <f t="shared" si="1"/>
        <v>0.75999999999999801</v>
      </c>
      <c r="AE7" s="137">
        <f t="shared" si="2"/>
        <v>-1.2182741116751217E-2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-4232.7799999999988</v>
      </c>
      <c r="W8" s="132">
        <v>42811</v>
      </c>
      <c r="X8" s="10">
        <v>29.53</v>
      </c>
      <c r="Y8" s="10">
        <v>29.64</v>
      </c>
      <c r="Z8" s="10">
        <v>29.26</v>
      </c>
      <c r="AA8" s="10">
        <v>29.55</v>
      </c>
      <c r="AB8" s="94">
        <v>22039900</v>
      </c>
      <c r="AC8" s="10">
        <v>29.55</v>
      </c>
      <c r="AD8" s="2">
        <f t="shared" si="1"/>
        <v>0.37999999999999901</v>
      </c>
      <c r="AE8" s="137">
        <f t="shared" si="2"/>
        <v>7.8444747612551602E-3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-8.8565260275715263E-2</v>
      </c>
      <c r="W9" s="132">
        <v>42810</v>
      </c>
      <c r="X9" s="10">
        <v>28.88</v>
      </c>
      <c r="Y9" s="10">
        <v>29.42</v>
      </c>
      <c r="Z9" s="10">
        <v>28.88</v>
      </c>
      <c r="AA9" s="10">
        <v>29.32</v>
      </c>
      <c r="AB9" s="94">
        <v>12648200</v>
      </c>
      <c r="AC9" s="10">
        <v>29.32</v>
      </c>
      <c r="AD9" s="2">
        <f t="shared" si="1"/>
        <v>0.5400000000000027</v>
      </c>
      <c r="AE9" s="137">
        <f t="shared" si="2"/>
        <v>1.6643550624133141E-2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42809</v>
      </c>
      <c r="X10" s="10">
        <v>28.83</v>
      </c>
      <c r="Y10" s="10">
        <v>29.08</v>
      </c>
      <c r="Z10" s="10">
        <v>28.58</v>
      </c>
      <c r="AA10" s="10">
        <v>28.84</v>
      </c>
      <c r="AB10" s="94">
        <v>8974000</v>
      </c>
      <c r="AC10" s="10">
        <v>28.84</v>
      </c>
      <c r="AD10" s="2">
        <f t="shared" si="1"/>
        <v>0.5</v>
      </c>
      <c r="AE10" s="137">
        <f t="shared" si="2"/>
        <v>4.8780487804878092E-3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1.6500000000000001E-2</v>
      </c>
      <c r="W11" s="132">
        <v>42808</v>
      </c>
      <c r="X11" s="10">
        <v>28.61</v>
      </c>
      <c r="Y11" s="10">
        <v>28.79</v>
      </c>
      <c r="Z11" s="10">
        <v>28.29</v>
      </c>
      <c r="AA11" s="10">
        <v>28.7</v>
      </c>
      <c r="AB11" s="94">
        <v>8219400</v>
      </c>
      <c r="AC11" s="10">
        <v>28.7</v>
      </c>
      <c r="AD11" s="2">
        <f t="shared" si="1"/>
        <v>0.5</v>
      </c>
      <c r="AE11" s="137">
        <f t="shared" si="2"/>
        <v>3.4855350296258969E-4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42807</v>
      </c>
      <c r="X12" s="10">
        <v>28.83</v>
      </c>
      <c r="Y12" s="10">
        <v>29.08</v>
      </c>
      <c r="Z12" s="10">
        <v>28.53</v>
      </c>
      <c r="AA12" s="10">
        <v>28.69</v>
      </c>
      <c r="AB12" s="94">
        <v>9076700</v>
      </c>
      <c r="AC12" s="10">
        <v>28.69</v>
      </c>
      <c r="AD12" s="2">
        <f t="shared" si="1"/>
        <v>0.54999999999999716</v>
      </c>
      <c r="AE12" s="137">
        <f t="shared" si="2"/>
        <v>-4.5107564191533278E-3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42804</v>
      </c>
      <c r="X13" s="10">
        <v>28.98</v>
      </c>
      <c r="Y13" s="10">
        <v>29.08</v>
      </c>
      <c r="Z13" s="10">
        <v>28.71</v>
      </c>
      <c r="AA13" s="10">
        <v>28.82</v>
      </c>
      <c r="AB13" s="94">
        <v>8447100</v>
      </c>
      <c r="AC13" s="10">
        <v>28.82</v>
      </c>
      <c r="AD13" s="2">
        <f t="shared" si="1"/>
        <v>0.36999999999999744</v>
      </c>
      <c r="AE13" s="137">
        <f t="shared" si="2"/>
        <v>-3.468609087755592E-4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42803</v>
      </c>
      <c r="X14" s="10">
        <v>29.01</v>
      </c>
      <c r="Y14" s="10">
        <v>29.46</v>
      </c>
      <c r="Z14" s="10">
        <v>28.77</v>
      </c>
      <c r="AA14" s="10">
        <v>28.83</v>
      </c>
      <c r="AB14" s="94">
        <v>10424700</v>
      </c>
      <c r="AC14" s="10">
        <v>28.83</v>
      </c>
      <c r="AD14" s="2">
        <f t="shared" si="1"/>
        <v>0.69000000000000128</v>
      </c>
      <c r="AE14" s="137">
        <f t="shared" si="2"/>
        <v>-5.8620689655173308E-3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42802</v>
      </c>
      <c r="X15" s="10">
        <v>28.85</v>
      </c>
      <c r="Y15" s="10">
        <v>29.15</v>
      </c>
      <c r="Z15" s="10">
        <v>28.82</v>
      </c>
      <c r="AA15" s="10">
        <v>29</v>
      </c>
      <c r="AB15" s="94">
        <v>11789100</v>
      </c>
      <c r="AC15" s="10">
        <v>29</v>
      </c>
      <c r="AD15" s="2">
        <f t="shared" si="1"/>
        <v>0.32999999999999829</v>
      </c>
      <c r="AE15" s="137">
        <f t="shared" si="2"/>
        <v>6.5949323151683892E-3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42801</v>
      </c>
      <c r="X16" s="10">
        <v>29.1</v>
      </c>
      <c r="Y16" s="10">
        <v>29.25</v>
      </c>
      <c r="Z16" s="10">
        <v>28.73</v>
      </c>
      <c r="AA16" s="10">
        <v>28.81</v>
      </c>
      <c r="AB16" s="94">
        <v>12874400</v>
      </c>
      <c r="AC16" s="10">
        <v>28.81</v>
      </c>
      <c r="AD16" s="2">
        <f t="shared" si="1"/>
        <v>0.51999999999999957</v>
      </c>
      <c r="AE16" s="137">
        <f t="shared" si="2"/>
        <v>-1.9067075246850584E-2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42800</v>
      </c>
      <c r="X17" s="10">
        <v>29.62</v>
      </c>
      <c r="Y17" s="10">
        <v>29.82</v>
      </c>
      <c r="Z17" s="10">
        <v>29.34</v>
      </c>
      <c r="AA17" s="10">
        <v>29.37</v>
      </c>
      <c r="AB17" s="94">
        <v>9242700</v>
      </c>
      <c r="AC17" s="10">
        <v>29.37</v>
      </c>
      <c r="AD17" s="2">
        <f t="shared" si="1"/>
        <v>0.48000000000000043</v>
      </c>
      <c r="AE17" s="137">
        <f t="shared" si="2"/>
        <v>-8.7748903138710199E-3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42797</v>
      </c>
      <c r="X18" s="10">
        <v>30.68</v>
      </c>
      <c r="Y18" s="10">
        <v>30.75</v>
      </c>
      <c r="Z18" s="10">
        <v>29.43</v>
      </c>
      <c r="AA18" s="10">
        <v>29.63</v>
      </c>
      <c r="AB18" s="94">
        <v>18766600</v>
      </c>
      <c r="AC18" s="10">
        <v>29.63</v>
      </c>
      <c r="AD18" s="2">
        <f t="shared" si="1"/>
        <v>1.3200000000000003</v>
      </c>
      <c r="AE18" s="137">
        <f t="shared" si="2"/>
        <v>-3.390935767851333E-2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42796</v>
      </c>
      <c r="X19" s="10">
        <v>32.06</v>
      </c>
      <c r="Y19" s="10">
        <v>32.06</v>
      </c>
      <c r="Z19" s="10">
        <v>30.26</v>
      </c>
      <c r="AA19" s="10">
        <v>30.67</v>
      </c>
      <c r="AB19" s="94">
        <v>22533100</v>
      </c>
      <c r="AC19" s="10">
        <v>30.67</v>
      </c>
      <c r="AD19" s="2">
        <f t="shared" si="1"/>
        <v>1.8000000000000007</v>
      </c>
      <c r="AE19" s="137">
        <f t="shared" si="2"/>
        <v>-4.3356207111665657E-2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42795</v>
      </c>
      <c r="X20" s="10">
        <v>31.93</v>
      </c>
      <c r="Y20" s="10">
        <v>32.479999999999997</v>
      </c>
      <c r="Z20" s="10">
        <v>31.68</v>
      </c>
      <c r="AA20" s="10">
        <v>32.06</v>
      </c>
      <c r="AB20" s="94">
        <v>13123600</v>
      </c>
      <c r="AC20" s="10">
        <v>32.06</v>
      </c>
      <c r="AD20" s="2">
        <f t="shared" si="1"/>
        <v>0.79999999999999716</v>
      </c>
      <c r="AE20" s="137">
        <f t="shared" si="2"/>
        <v>8.1761006289309268E-3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42794</v>
      </c>
      <c r="X21" s="10">
        <v>32.08</v>
      </c>
      <c r="Y21" s="10">
        <v>32.159999999999997</v>
      </c>
      <c r="Z21" s="10">
        <v>31.58</v>
      </c>
      <c r="AA21" s="10">
        <v>31.8</v>
      </c>
      <c r="AB21" s="94">
        <v>12794100</v>
      </c>
      <c r="AC21" s="10">
        <v>31.8</v>
      </c>
      <c r="AD21" s="2">
        <f t="shared" si="1"/>
        <v>0.57999999999999829</v>
      </c>
      <c r="AE21" s="137">
        <f t="shared" si="2"/>
        <v>-1.303538175046548E-2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42793</v>
      </c>
      <c r="X22" s="10">
        <v>32.840000000000003</v>
      </c>
      <c r="Y22" s="10">
        <v>32.9</v>
      </c>
      <c r="Z22" s="10">
        <v>32.03</v>
      </c>
      <c r="AA22" s="10">
        <v>32.22</v>
      </c>
      <c r="AB22" s="94">
        <v>12143400</v>
      </c>
      <c r="AC22" s="10">
        <v>32.22</v>
      </c>
      <c r="AD22" s="2">
        <f t="shared" si="1"/>
        <v>0.86999999999999744</v>
      </c>
      <c r="AE22" s="137">
        <f t="shared" si="2"/>
        <v>-3.2141784319615563E-2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42790</v>
      </c>
      <c r="X23" s="10">
        <v>32.82</v>
      </c>
      <c r="Y23" s="10">
        <v>33.29</v>
      </c>
      <c r="Z23" s="10">
        <v>32.81</v>
      </c>
      <c r="AA23" s="10">
        <v>33.29</v>
      </c>
      <c r="AB23" s="94">
        <v>6822400</v>
      </c>
      <c r="AC23" s="10">
        <v>33.29</v>
      </c>
      <c r="AD23" s="2">
        <f t="shared" si="1"/>
        <v>0.47999999999999687</v>
      </c>
      <c r="AE23" s="137">
        <f t="shared" si="2"/>
        <v>9.0936647468928822E-3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42789</v>
      </c>
      <c r="X24" s="10">
        <v>33.39</v>
      </c>
      <c r="Y24" s="10">
        <v>33.39</v>
      </c>
      <c r="Z24" s="10">
        <v>32.65</v>
      </c>
      <c r="AA24" s="10">
        <v>32.99</v>
      </c>
      <c r="AB24" s="94">
        <v>7772700</v>
      </c>
      <c r="AC24" s="10">
        <v>32.99</v>
      </c>
      <c r="AD24" s="2">
        <f t="shared" si="1"/>
        <v>0.74000000000000199</v>
      </c>
      <c r="AE24" s="137">
        <f t="shared" si="2"/>
        <v>-7.222389407162022E-3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42788</v>
      </c>
      <c r="X25" s="10">
        <v>34.049999999999997</v>
      </c>
      <c r="Y25" s="10">
        <v>34.049999999999997</v>
      </c>
      <c r="Z25" s="10">
        <v>32.92</v>
      </c>
      <c r="AA25" s="10">
        <v>33.229999999999997</v>
      </c>
      <c r="AB25" s="94">
        <v>8825000</v>
      </c>
      <c r="AC25" s="10">
        <v>33.229999999999997</v>
      </c>
      <c r="AD25" s="2">
        <f t="shared" si="1"/>
        <v>1.1299999999999955</v>
      </c>
      <c r="AE25" s="137">
        <f t="shared" si="2"/>
        <v>-2.8930450029222787E-2</v>
      </c>
    </row>
    <row r="26" spans="1:31" x14ac:dyDescent="0.25">
      <c r="B26" s="30"/>
      <c r="D26" s="79"/>
      <c r="W26" s="132">
        <v>42787</v>
      </c>
      <c r="X26" s="10">
        <v>34.1</v>
      </c>
      <c r="Y26" s="10">
        <v>34.75</v>
      </c>
      <c r="Z26" s="10">
        <v>34.06</v>
      </c>
      <c r="AA26" s="10">
        <v>34.22</v>
      </c>
      <c r="AB26" s="94">
        <v>5166100</v>
      </c>
      <c r="AC26" s="10">
        <v>34.22</v>
      </c>
      <c r="AD26" s="2">
        <f t="shared" si="1"/>
        <v>0.68999999999999773</v>
      </c>
      <c r="AE26" s="137">
        <f t="shared" si="2"/>
        <v>6.174654513378508E-3</v>
      </c>
    </row>
    <row r="27" spans="1:31" x14ac:dyDescent="0.25">
      <c r="B27" s="30"/>
      <c r="D27" s="79"/>
      <c r="W27" s="132">
        <v>42783</v>
      </c>
      <c r="X27" s="10">
        <v>33.9</v>
      </c>
      <c r="Y27" s="10">
        <v>34.54</v>
      </c>
      <c r="Z27" s="10">
        <v>33.770000000000003</v>
      </c>
      <c r="AA27" s="10">
        <v>34.01</v>
      </c>
      <c r="AB27" s="94">
        <v>7384900</v>
      </c>
      <c r="AC27" s="10">
        <v>34.01</v>
      </c>
      <c r="AD27" s="2">
        <f t="shared" si="1"/>
        <v>0.76999999999999602</v>
      </c>
      <c r="AE27" s="137">
        <f t="shared" si="2"/>
        <v>2.0624631703005658E-3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42782</v>
      </c>
      <c r="X28" s="10">
        <v>33.65</v>
      </c>
      <c r="Y28" s="10">
        <v>34.270000000000003</v>
      </c>
      <c r="Z28" s="10">
        <v>33.61</v>
      </c>
      <c r="AA28" s="10">
        <v>33.94</v>
      </c>
      <c r="AB28" s="94">
        <v>7687100</v>
      </c>
      <c r="AC28" s="10">
        <v>33.94</v>
      </c>
      <c r="AD28" s="2">
        <f t="shared" si="1"/>
        <v>0.66000000000000369</v>
      </c>
      <c r="AE28" s="137">
        <f t="shared" si="2"/>
        <v>1.2831990450611785E-2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42781</v>
      </c>
      <c r="X29" s="10">
        <v>33.200000000000003</v>
      </c>
      <c r="Y29" s="10">
        <v>33.6</v>
      </c>
      <c r="Z29" s="10">
        <v>33.049999999999997</v>
      </c>
      <c r="AA29" s="10">
        <v>33.51</v>
      </c>
      <c r="AB29" s="94">
        <v>7719700</v>
      </c>
      <c r="AC29" s="10">
        <v>33.51</v>
      </c>
      <c r="AD29" s="2">
        <f t="shared" si="1"/>
        <v>0.55000000000000426</v>
      </c>
      <c r="AE29" s="137">
        <f t="shared" si="2"/>
        <v>1.3305110371938156E-2</v>
      </c>
    </row>
    <row r="30" spans="1:31" x14ac:dyDescent="0.25">
      <c r="W30" s="132">
        <v>42780</v>
      </c>
      <c r="X30" s="10">
        <v>33.18</v>
      </c>
      <c r="Y30" s="10">
        <v>33.340000000000003</v>
      </c>
      <c r="Z30" s="10">
        <v>32.67</v>
      </c>
      <c r="AA30" s="10">
        <v>33.07</v>
      </c>
      <c r="AB30" s="94">
        <v>13883400</v>
      </c>
      <c r="AC30" s="10">
        <v>33.07</v>
      </c>
      <c r="AD30" s="2">
        <f t="shared" si="1"/>
        <v>0.67000000000000171</v>
      </c>
      <c r="AE30" s="137">
        <f t="shared" si="2"/>
        <v>-4.2155977115326815E-3</v>
      </c>
    </row>
    <row r="31" spans="1:31" x14ac:dyDescent="0.25">
      <c r="W31" s="132">
        <v>42779</v>
      </c>
      <c r="X31" s="10">
        <v>33.44</v>
      </c>
      <c r="Y31" s="10">
        <v>33.67</v>
      </c>
      <c r="Z31" s="10">
        <v>33.15</v>
      </c>
      <c r="AA31" s="10">
        <v>33.21</v>
      </c>
      <c r="AB31" s="94">
        <v>5462200</v>
      </c>
      <c r="AC31" s="10">
        <v>33.21</v>
      </c>
      <c r="AD31" s="2">
        <f t="shared" si="1"/>
        <v>0.52000000000000313</v>
      </c>
      <c r="AE31" s="137" t="e">
        <f t="shared" si="2"/>
        <v>#DIV/0!</v>
      </c>
    </row>
    <row r="32" spans="1:31" x14ac:dyDescent="0.25">
      <c r="W32" s="132">
        <v>42779</v>
      </c>
      <c r="X32" s="10" t="s">
        <v>397</v>
      </c>
      <c r="Y32" s="10"/>
      <c r="Z32" s="10"/>
      <c r="AA32" s="10"/>
      <c r="AB32" s="94"/>
      <c r="AC32" s="10"/>
      <c r="AD32" s="2">
        <f t="shared" si="1"/>
        <v>0</v>
      </c>
      <c r="AE32" s="137">
        <f t="shared" si="2"/>
        <v>-1</v>
      </c>
    </row>
    <row r="33" spans="1:31" x14ac:dyDescent="0.25">
      <c r="W33" s="132">
        <v>42776</v>
      </c>
      <c r="X33" s="10">
        <v>33.5</v>
      </c>
      <c r="Y33" s="10">
        <v>33.67</v>
      </c>
      <c r="Z33" s="10">
        <v>33.17</v>
      </c>
      <c r="AA33" s="10">
        <v>33.479999999999997</v>
      </c>
      <c r="AB33" s="94">
        <v>5974200</v>
      </c>
      <c r="AC33" s="10">
        <v>33.36</v>
      </c>
      <c r="AD33" s="2">
        <f t="shared" si="1"/>
        <v>0.5</v>
      </c>
      <c r="AE33" s="137">
        <f t="shared" si="2"/>
        <v>-2.9967036260103441E-4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553</v>
      </c>
      <c r="K34" s="228" t="s">
        <v>151</v>
      </c>
      <c r="W34" s="132">
        <v>42775</v>
      </c>
      <c r="X34" s="10">
        <v>32.840000000000003</v>
      </c>
      <c r="Y34" s="10">
        <v>33.72</v>
      </c>
      <c r="Z34" s="10">
        <v>32.47</v>
      </c>
      <c r="AA34" s="10">
        <v>33.49</v>
      </c>
      <c r="AB34" s="94">
        <v>9795300</v>
      </c>
      <c r="AC34" s="10">
        <v>33.369999999999997</v>
      </c>
      <c r="AD34" s="2">
        <f t="shared" si="1"/>
        <v>1.25</v>
      </c>
      <c r="AE34" s="137">
        <f t="shared" si="2"/>
        <v>1.9865525672371653E-2</v>
      </c>
    </row>
    <row r="35" spans="1:31" x14ac:dyDescent="0.25">
      <c r="A35" t="s">
        <v>363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42774</v>
      </c>
      <c r="X35" s="10">
        <v>33.06</v>
      </c>
      <c r="Y35" s="10">
        <v>33.119999999999997</v>
      </c>
      <c r="Z35" s="10">
        <v>32.44</v>
      </c>
      <c r="AA35" s="10">
        <v>32.840000000000003</v>
      </c>
      <c r="AB35" s="94">
        <v>9268400</v>
      </c>
      <c r="AC35" s="10">
        <v>32.72</v>
      </c>
      <c r="AD35" s="2">
        <f t="shared" si="1"/>
        <v>0.67999999999999972</v>
      </c>
      <c r="AE35" s="137">
        <f t="shared" si="2"/>
        <v>-7.2815533980583602E-3</v>
      </c>
    </row>
    <row r="36" spans="1:31" x14ac:dyDescent="0.25">
      <c r="A36" t="s">
        <v>363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42773</v>
      </c>
      <c r="X36" s="10">
        <v>33.65</v>
      </c>
      <c r="Y36" s="10">
        <v>33.74</v>
      </c>
      <c r="Z36" s="10">
        <v>33.07</v>
      </c>
      <c r="AA36" s="10">
        <v>33.08</v>
      </c>
      <c r="AB36" s="94">
        <v>7939900</v>
      </c>
      <c r="AC36" s="10">
        <v>32.96</v>
      </c>
      <c r="AD36" s="2">
        <f t="shared" si="1"/>
        <v>0.67000000000000171</v>
      </c>
      <c r="AE36" s="137">
        <f t="shared" si="2"/>
        <v>-1.8170985999404254E-2</v>
      </c>
    </row>
    <row r="37" spans="1:31" x14ac:dyDescent="0.25">
      <c r="A37" t="s">
        <v>399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42772</v>
      </c>
      <c r="X37" s="10">
        <v>33.96</v>
      </c>
      <c r="Y37" s="10">
        <v>34.090000000000003</v>
      </c>
      <c r="Z37" s="10">
        <v>33.64</v>
      </c>
      <c r="AA37" s="10">
        <v>33.69</v>
      </c>
      <c r="AB37" s="94">
        <v>4320100</v>
      </c>
      <c r="AC37" s="10">
        <v>33.57</v>
      </c>
      <c r="AD37" s="2">
        <f t="shared" si="1"/>
        <v>0.45000000000000284</v>
      </c>
      <c r="AE37" s="137">
        <f t="shared" si="2"/>
        <v>-9.7345132743362761E-3</v>
      </c>
    </row>
    <row r="38" spans="1:31" x14ac:dyDescent="0.25">
      <c r="A38" t="s">
        <v>427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42769</v>
      </c>
      <c r="X38" s="10">
        <v>34.04</v>
      </c>
      <c r="Y38" s="10">
        <v>34.32</v>
      </c>
      <c r="Z38" s="10">
        <v>33.96</v>
      </c>
      <c r="AA38" s="10">
        <v>34.020000000000003</v>
      </c>
      <c r="AB38" s="94">
        <v>3944000</v>
      </c>
      <c r="AC38" s="10">
        <v>33.9</v>
      </c>
      <c r="AD38" s="2">
        <f t="shared" si="1"/>
        <v>0.35999999999999943</v>
      </c>
      <c r="AE38" s="137">
        <f t="shared" si="2"/>
        <v>-2.3543260741611949E-3</v>
      </c>
    </row>
    <row r="39" spans="1:31" x14ac:dyDescent="0.25">
      <c r="A39" t="s">
        <v>444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42768</v>
      </c>
      <c r="X39" s="10">
        <v>33.71</v>
      </c>
      <c r="Y39" s="10">
        <v>34.159999999999997</v>
      </c>
      <c r="Z39" s="10">
        <v>33.71</v>
      </c>
      <c r="AA39" s="10">
        <v>34.1</v>
      </c>
      <c r="AB39" s="94">
        <v>6391800</v>
      </c>
      <c r="AC39" s="10">
        <v>33.979999999999997</v>
      </c>
      <c r="AD39" s="2">
        <f t="shared" si="1"/>
        <v>0.44999999999999574</v>
      </c>
      <c r="AE39" s="137">
        <f t="shared" si="2"/>
        <v>1.9807923169267605E-2</v>
      </c>
    </row>
    <row r="40" spans="1:31" ht="20.25" thickBot="1" x14ac:dyDescent="0.35">
      <c r="A40" t="s">
        <v>400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8" t="s">
        <v>78</v>
      </c>
      <c r="P40" s="708"/>
      <c r="W40" s="132">
        <v>42767</v>
      </c>
      <c r="X40" s="10">
        <v>33.81</v>
      </c>
      <c r="Y40" s="10">
        <v>33.9</v>
      </c>
      <c r="Z40" s="10">
        <v>33.28</v>
      </c>
      <c r="AA40" s="10">
        <v>33.44</v>
      </c>
      <c r="AB40" s="94">
        <v>5005900</v>
      </c>
      <c r="AC40" s="10">
        <v>33.32</v>
      </c>
      <c r="AD40" s="2">
        <f t="shared" si="1"/>
        <v>0.61999999999999744</v>
      </c>
      <c r="AE40" s="137">
        <f t="shared" si="2"/>
        <v>-1.5366430260047359E-2</v>
      </c>
    </row>
    <row r="41" spans="1:31" ht="15.75" thickTop="1" x14ac:dyDescent="0.25">
      <c r="A41" t="s">
        <v>470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479</v>
      </c>
      <c r="J41" s="40"/>
      <c r="K41" s="40"/>
      <c r="O41" s="82">
        <v>1.1000000000000001</v>
      </c>
      <c r="P41" s="82">
        <f>O41*$Q$4</f>
        <v>31.944000000000003</v>
      </c>
      <c r="Q41" s="2"/>
      <c r="W41" s="132">
        <v>42766</v>
      </c>
      <c r="X41" s="10">
        <v>33.619999999999997</v>
      </c>
      <c r="Y41" s="10">
        <v>33.97</v>
      </c>
      <c r="Z41" s="10">
        <v>33.42</v>
      </c>
      <c r="AA41" s="10">
        <v>33.96</v>
      </c>
      <c r="AB41" s="94">
        <v>5847400</v>
      </c>
      <c r="AC41" s="10">
        <v>33.840000000000003</v>
      </c>
      <c r="AD41" s="2">
        <f t="shared" si="1"/>
        <v>0.54999999999999716</v>
      </c>
      <c r="AE41" s="137">
        <f t="shared" si="2"/>
        <v>1.0752688172043223E-2</v>
      </c>
    </row>
    <row r="42" spans="1:31" ht="20.25" thickBot="1" x14ac:dyDescent="0.35">
      <c r="A42" t="s">
        <v>365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31.653600000000001</v>
      </c>
      <c r="Q42" s="2"/>
      <c r="T42" s="90" t="s">
        <v>113</v>
      </c>
      <c r="W42" s="132">
        <v>42765</v>
      </c>
      <c r="X42" s="10">
        <v>33.24</v>
      </c>
      <c r="Y42" s="10">
        <v>33.619999999999997</v>
      </c>
      <c r="Z42" s="10">
        <v>33.1</v>
      </c>
      <c r="AA42" s="10">
        <v>33.6</v>
      </c>
      <c r="AB42" s="94">
        <v>4091300</v>
      </c>
      <c r="AC42" s="10">
        <v>33.479999999999997</v>
      </c>
      <c r="AD42" s="2">
        <f t="shared" si="1"/>
        <v>0.51999999999999602</v>
      </c>
      <c r="AE42" s="137">
        <f t="shared" si="2"/>
        <v>7.2202166064980755E-3</v>
      </c>
    </row>
    <row r="43" spans="1:31" ht="15.75" thickTop="1" x14ac:dyDescent="0.25">
      <c r="A43" t="s">
        <v>508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31.363200000000003</v>
      </c>
      <c r="Q43" s="2"/>
      <c r="T43" s="127" t="s">
        <v>98</v>
      </c>
      <c r="U43" s="97">
        <v>28.93</v>
      </c>
      <c r="W43" s="132">
        <v>42762</v>
      </c>
      <c r="X43" s="10">
        <v>33.74</v>
      </c>
      <c r="Y43" s="10">
        <v>33.74</v>
      </c>
      <c r="Z43" s="10">
        <v>32.99</v>
      </c>
      <c r="AA43" s="10">
        <v>33.36</v>
      </c>
      <c r="AB43" s="94">
        <v>5338700</v>
      </c>
      <c r="AC43" s="10">
        <v>33.24</v>
      </c>
      <c r="AD43" s="2">
        <f t="shared" si="1"/>
        <v>0.75</v>
      </c>
      <c r="AE43" s="137">
        <f t="shared" si="2"/>
        <v>-1.1302795954788669E-2</v>
      </c>
    </row>
    <row r="44" spans="1:31" x14ac:dyDescent="0.25">
      <c r="A44" t="s">
        <v>514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31.072800000000001</v>
      </c>
      <c r="Q44" s="2"/>
      <c r="T44" s="92" t="s">
        <v>99</v>
      </c>
      <c r="U44" s="87">
        <v>28.97</v>
      </c>
      <c r="W44" s="132">
        <v>42761</v>
      </c>
      <c r="X44" s="10">
        <v>33.619999999999997</v>
      </c>
      <c r="Y44" s="10">
        <v>34.03</v>
      </c>
      <c r="Z44" s="10">
        <v>33.57</v>
      </c>
      <c r="AA44" s="10">
        <v>33.74</v>
      </c>
      <c r="AB44" s="94">
        <v>5547300</v>
      </c>
      <c r="AC44" s="10">
        <v>33.619999999999997</v>
      </c>
      <c r="AD44" s="2">
        <f t="shared" si="1"/>
        <v>0.46000000000000085</v>
      </c>
      <c r="AE44" s="137">
        <f t="shared" si="2"/>
        <v>8.0959520239878291E-3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30.782399999999999</v>
      </c>
      <c r="Q45" s="2"/>
      <c r="T45" s="92" t="s">
        <v>100</v>
      </c>
      <c r="U45" s="87" t="s">
        <v>129</v>
      </c>
      <c r="W45" s="132">
        <v>42760</v>
      </c>
      <c r="X45" s="10">
        <v>33.57</v>
      </c>
      <c r="Y45" s="10">
        <v>33.94</v>
      </c>
      <c r="Z45" s="10">
        <v>33.22</v>
      </c>
      <c r="AA45" s="10">
        <v>33.47</v>
      </c>
      <c r="AB45" s="94">
        <v>6571700</v>
      </c>
      <c r="AC45" s="10">
        <v>33.35</v>
      </c>
      <c r="AD45" s="2">
        <f t="shared" si="1"/>
        <v>0.71999999999999886</v>
      </c>
      <c r="AE45" s="137">
        <f t="shared" si="2"/>
        <v>2.4045686804929911E-3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30.492000000000001</v>
      </c>
      <c r="Q46" s="2"/>
      <c r="T46" s="92" t="s">
        <v>101</v>
      </c>
      <c r="U46" s="87" t="s">
        <v>129</v>
      </c>
      <c r="W46" s="132">
        <v>42759</v>
      </c>
      <c r="X46" s="10">
        <v>33.450000000000003</v>
      </c>
      <c r="Y46" s="10">
        <v>33.64</v>
      </c>
      <c r="Z46" s="10">
        <v>33.29</v>
      </c>
      <c r="AA46" s="10">
        <v>33.39</v>
      </c>
      <c r="AB46" s="94">
        <v>6923700</v>
      </c>
      <c r="AC46" s="10">
        <v>33.270000000000003</v>
      </c>
      <c r="AD46" s="2">
        <f t="shared" si="1"/>
        <v>0.35000000000000142</v>
      </c>
      <c r="AE46" s="137">
        <f t="shared" si="2"/>
        <v>-4.1903621670156266E-3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30.201599999999999</v>
      </c>
      <c r="Q47" s="2"/>
      <c r="T47" s="92" t="s">
        <v>102</v>
      </c>
      <c r="U47" s="87">
        <v>34.43</v>
      </c>
      <c r="W47" s="132">
        <v>42758</v>
      </c>
      <c r="X47" s="10">
        <v>34.08</v>
      </c>
      <c r="Y47" s="10">
        <v>34.14</v>
      </c>
      <c r="Z47" s="10">
        <v>33.450000000000003</v>
      </c>
      <c r="AA47" s="10">
        <v>33.53</v>
      </c>
      <c r="AB47" s="94">
        <v>5209700</v>
      </c>
      <c r="AC47" s="10">
        <v>33.409999999999997</v>
      </c>
      <c r="AD47" s="2">
        <f t="shared" si="1"/>
        <v>0.68999999999999773</v>
      </c>
      <c r="AE47" s="137">
        <f t="shared" si="2"/>
        <v>-1.6485133941713359E-2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29.911200000000001</v>
      </c>
      <c r="Q48" s="2"/>
      <c r="T48" s="92" t="s">
        <v>103</v>
      </c>
      <c r="U48" s="87">
        <v>0.28600199999999998</v>
      </c>
      <c r="W48" s="132">
        <v>42755</v>
      </c>
      <c r="X48" s="10">
        <v>34.43</v>
      </c>
      <c r="Y48" s="10">
        <v>34.6</v>
      </c>
      <c r="Z48" s="10">
        <v>34.020000000000003</v>
      </c>
      <c r="AA48" s="10">
        <v>34.090000000000003</v>
      </c>
      <c r="AB48" s="94">
        <v>6841300</v>
      </c>
      <c r="AC48" s="10">
        <v>33.97</v>
      </c>
      <c r="AD48" s="2">
        <f t="shared" si="1"/>
        <v>0.57999999999999829</v>
      </c>
      <c r="AE48" s="137">
        <f t="shared" si="2"/>
        <v>-4.9794961921499903E-3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29.620799999999999</v>
      </c>
      <c r="Q49" s="2"/>
      <c r="T49" s="92" t="s">
        <v>104</v>
      </c>
      <c r="U49" s="87" t="s">
        <v>578</v>
      </c>
      <c r="W49" s="132">
        <v>42754</v>
      </c>
      <c r="X49" s="10">
        <v>34.74</v>
      </c>
      <c r="Y49" s="10">
        <v>34.99</v>
      </c>
      <c r="Z49" s="10">
        <v>34.26</v>
      </c>
      <c r="AA49" s="10">
        <v>34.26</v>
      </c>
      <c r="AB49" s="94">
        <v>6845000</v>
      </c>
      <c r="AC49" s="10">
        <v>34.14</v>
      </c>
      <c r="AD49" s="2">
        <f t="shared" si="1"/>
        <v>0.73000000000000398</v>
      </c>
      <c r="AE49" s="137">
        <f t="shared" si="2"/>
        <v>-1.8401380103507781E-2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29.330400000000001</v>
      </c>
      <c r="Q50" s="2"/>
      <c r="T50" s="92"/>
      <c r="U50" s="87"/>
      <c r="W50" s="132">
        <v>42753</v>
      </c>
      <c r="X50" s="10">
        <v>34.89</v>
      </c>
      <c r="Y50" s="10">
        <v>34.99</v>
      </c>
      <c r="Z50" s="10">
        <v>34.340000000000003</v>
      </c>
      <c r="AA50" s="10">
        <v>34.909999999999997</v>
      </c>
      <c r="AB50" s="94">
        <v>5395900</v>
      </c>
      <c r="AC50" s="10">
        <v>34.78</v>
      </c>
      <c r="AD50" s="2">
        <f t="shared" si="1"/>
        <v>0.64999999999999858</v>
      </c>
      <c r="AE50" s="137">
        <f t="shared" si="2"/>
        <v>1.7281105990785139E-3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29.04</v>
      </c>
      <c r="Q51" s="2"/>
      <c r="T51" s="92" t="s">
        <v>105</v>
      </c>
      <c r="U51" s="87" t="s">
        <v>661</v>
      </c>
      <c r="W51" s="132">
        <v>42752</v>
      </c>
      <c r="X51" s="10">
        <v>34.1</v>
      </c>
      <c r="Y51" s="10">
        <v>34.94</v>
      </c>
      <c r="Z51" s="10">
        <v>34</v>
      </c>
      <c r="AA51" s="10">
        <v>34.840000000000003</v>
      </c>
      <c r="AB51" s="94">
        <v>7246700</v>
      </c>
      <c r="AC51" s="10">
        <v>34.72</v>
      </c>
      <c r="AD51" s="2">
        <f t="shared" si="1"/>
        <v>0.93999999999999773</v>
      </c>
      <c r="AE51" s="137">
        <f t="shared" si="2"/>
        <v>2.1777516185991885E-2</v>
      </c>
    </row>
    <row r="52" spans="2:31" x14ac:dyDescent="0.25">
      <c r="O52" s="82">
        <v>0.99</v>
      </c>
      <c r="P52" s="82">
        <f t="shared" si="9"/>
        <v>28.749599999999997</v>
      </c>
      <c r="Q52" s="2"/>
      <c r="T52" s="92" t="s">
        <v>106</v>
      </c>
      <c r="U52" s="87" t="s">
        <v>569</v>
      </c>
      <c r="W52" s="132">
        <v>42748</v>
      </c>
      <c r="X52" s="10">
        <v>33.729999999999997</v>
      </c>
      <c r="Y52" s="10">
        <v>34.43</v>
      </c>
      <c r="Z52" s="10">
        <v>33.6</v>
      </c>
      <c r="AA52" s="10">
        <v>34.1</v>
      </c>
      <c r="AB52" s="94">
        <v>6886900</v>
      </c>
      <c r="AC52" s="10">
        <v>33.979999999999997</v>
      </c>
      <c r="AD52" s="2">
        <f t="shared" si="1"/>
        <v>0.82999999999999829</v>
      </c>
      <c r="AE52" s="137">
        <f t="shared" si="2"/>
        <v>1.7365269461077748E-2</v>
      </c>
    </row>
    <row r="53" spans="2:31" x14ac:dyDescent="0.25">
      <c r="O53" s="82">
        <v>0.98</v>
      </c>
      <c r="P53" s="82">
        <f t="shared" si="9"/>
        <v>28.459199999999999</v>
      </c>
      <c r="Q53" s="2"/>
      <c r="T53" s="92" t="s">
        <v>107</v>
      </c>
      <c r="U53" s="89">
        <v>5636988</v>
      </c>
      <c r="W53" s="132">
        <v>42747</v>
      </c>
      <c r="X53" s="10">
        <v>33</v>
      </c>
      <c r="Y53" s="10">
        <v>33.64</v>
      </c>
      <c r="Z53" s="10">
        <v>32.93</v>
      </c>
      <c r="AA53" s="10">
        <v>33.520000000000003</v>
      </c>
      <c r="AB53" s="94">
        <v>6169900</v>
      </c>
      <c r="AC53" s="10">
        <v>33.4</v>
      </c>
      <c r="AD53" s="2">
        <f t="shared" si="1"/>
        <v>0.71000000000000085</v>
      </c>
      <c r="AE53" s="137">
        <f t="shared" si="2"/>
        <v>1.3657056145675028E-2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28.168799999999997</v>
      </c>
      <c r="T54" s="92" t="s">
        <v>110</v>
      </c>
      <c r="U54" s="89">
        <v>8318360</v>
      </c>
      <c r="W54" s="132">
        <v>42746</v>
      </c>
      <c r="X54" s="10">
        <v>32.950000000000003</v>
      </c>
      <c r="Y54" s="10">
        <v>33.28</v>
      </c>
      <c r="Z54" s="10">
        <v>32.9</v>
      </c>
      <c r="AA54" s="10">
        <v>33.07</v>
      </c>
      <c r="AB54" s="94">
        <v>4616000</v>
      </c>
      <c r="AC54" s="10">
        <v>32.950000000000003</v>
      </c>
      <c r="AD54" s="2">
        <f t="shared" si="1"/>
        <v>0.38000000000000256</v>
      </c>
      <c r="AE54" s="137">
        <f t="shared" si="2"/>
        <v>-3.6286664650739819E-3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27.878399999999999</v>
      </c>
      <c r="T55" s="92" t="s">
        <v>108</v>
      </c>
      <c r="U55" s="87" t="s">
        <v>662</v>
      </c>
      <c r="W55" s="132">
        <v>42745</v>
      </c>
      <c r="X55" s="10">
        <v>32.840000000000003</v>
      </c>
      <c r="Y55" s="10">
        <v>33.450000000000003</v>
      </c>
      <c r="Z55" s="10">
        <v>32.82</v>
      </c>
      <c r="AA55" s="10">
        <v>33.19</v>
      </c>
      <c r="AB55" s="94">
        <v>7138500</v>
      </c>
      <c r="AC55" s="10">
        <v>33.07</v>
      </c>
      <c r="AD55" s="2">
        <f t="shared" si="1"/>
        <v>0.63000000000000256</v>
      </c>
      <c r="AE55" s="137">
        <f t="shared" si="2"/>
        <v>8.2317073170732336E-3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27.587999999999997</v>
      </c>
      <c r="T56" s="92" t="s">
        <v>111</v>
      </c>
      <c r="U56" s="87">
        <v>14.17</v>
      </c>
      <c r="W56" s="132">
        <v>42744</v>
      </c>
      <c r="X56" s="10">
        <v>33.17</v>
      </c>
      <c r="Y56" s="10">
        <v>33.19</v>
      </c>
      <c r="Z56" s="10">
        <v>32.799999999999997</v>
      </c>
      <c r="AA56" s="10">
        <v>32.92</v>
      </c>
      <c r="AB56" s="94">
        <v>5174100</v>
      </c>
      <c r="AC56" s="10">
        <v>32.799999999999997</v>
      </c>
      <c r="AD56" s="2">
        <f t="shared" si="1"/>
        <v>0.39000000000000057</v>
      </c>
      <c r="AE56" s="137">
        <f t="shared" si="2"/>
        <v>-5.7593210063656697E-3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27.297599999999999</v>
      </c>
      <c r="T57" s="92" t="s">
        <v>112</v>
      </c>
      <c r="U57" s="87">
        <v>2.0499999999999998</v>
      </c>
      <c r="W57" s="132">
        <v>42741</v>
      </c>
      <c r="X57" s="10">
        <v>33.119999999999997</v>
      </c>
      <c r="Y57" s="10">
        <v>33.18</v>
      </c>
      <c r="Z57" s="10">
        <v>32.72</v>
      </c>
      <c r="AA57" s="10">
        <v>33.11</v>
      </c>
      <c r="AB57" s="94">
        <v>9289700</v>
      </c>
      <c r="AC57" s="10">
        <v>32.99</v>
      </c>
      <c r="AD57" s="2">
        <f t="shared" si="1"/>
        <v>0.46000000000000085</v>
      </c>
      <c r="AE57" s="137">
        <f t="shared" si="2"/>
        <v>-3.0220610456331842E-3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27.007200000000001</v>
      </c>
      <c r="T58" s="92" t="s">
        <v>109</v>
      </c>
      <c r="U58" s="87" t="s">
        <v>663</v>
      </c>
      <c r="W58" s="132">
        <v>42740</v>
      </c>
      <c r="X58" s="10">
        <v>33.14</v>
      </c>
      <c r="Y58" s="10">
        <v>33.26</v>
      </c>
      <c r="Z58" s="10">
        <v>32.69</v>
      </c>
      <c r="AA58" s="10">
        <v>33.21</v>
      </c>
      <c r="AB58" s="94">
        <v>9937900</v>
      </c>
      <c r="AC58" s="10">
        <v>33.090000000000003</v>
      </c>
      <c r="AD58" s="2">
        <f t="shared" si="1"/>
        <v>0.57000000000000028</v>
      </c>
      <c r="AE58" s="137">
        <f t="shared" si="2"/>
        <v>-9.0579710144911285E-4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26.716799999999999</v>
      </c>
      <c r="W59" s="132">
        <v>42739</v>
      </c>
      <c r="X59" s="10">
        <v>33.78</v>
      </c>
      <c r="Y59" s="10">
        <v>33.840000000000003</v>
      </c>
      <c r="Z59" s="10">
        <v>33.22</v>
      </c>
      <c r="AA59" s="10">
        <v>33.24</v>
      </c>
      <c r="AB59" s="94">
        <v>9158500</v>
      </c>
      <c r="AC59" s="10">
        <v>33.119999999999997</v>
      </c>
      <c r="AD59" s="2">
        <f t="shared" si="1"/>
        <v>0.62000000000000455</v>
      </c>
      <c r="AE59" s="137">
        <f t="shared" si="2"/>
        <v>-1.4285714285714457E-2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26.426400000000001</v>
      </c>
      <c r="W60" s="132">
        <v>42738</v>
      </c>
      <c r="X60" s="10">
        <v>34.5</v>
      </c>
      <c r="Y60" s="10">
        <v>34.51</v>
      </c>
      <c r="Z60" s="10">
        <v>33.42</v>
      </c>
      <c r="AA60" s="10">
        <v>33.72</v>
      </c>
      <c r="AB60" s="94">
        <v>9555700</v>
      </c>
      <c r="AC60" s="10">
        <v>33.6</v>
      </c>
      <c r="AD60" s="2">
        <f t="shared" si="1"/>
        <v>1.0899999999999963</v>
      </c>
      <c r="AE60" s="137">
        <f t="shared" si="2"/>
        <v>-2.297179412619943E-2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26.135999999999999</v>
      </c>
      <c r="W61" s="132">
        <v>42734</v>
      </c>
      <c r="X61" s="10">
        <v>34.630000000000003</v>
      </c>
      <c r="Y61" s="10">
        <v>34.83</v>
      </c>
      <c r="Z61" s="10">
        <v>34.409999999999997</v>
      </c>
      <c r="AA61" s="10">
        <v>34.51</v>
      </c>
      <c r="AB61" s="94">
        <v>3897000</v>
      </c>
      <c r="AC61" s="10">
        <v>34.39</v>
      </c>
      <c r="AD61" s="2">
        <f t="shared" si="1"/>
        <v>0.42000000000000171</v>
      </c>
      <c r="AE61" s="137">
        <f t="shared" si="2"/>
        <v>-2.3208587177254714E-3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42733</v>
      </c>
      <c r="X62" s="10">
        <v>34.67</v>
      </c>
      <c r="Y62" s="10">
        <v>34.880000000000003</v>
      </c>
      <c r="Z62" s="10">
        <v>34.54</v>
      </c>
      <c r="AA62" s="10">
        <v>34.590000000000003</v>
      </c>
      <c r="AB62" s="94">
        <v>3358900</v>
      </c>
      <c r="AC62" s="10">
        <v>34.47</v>
      </c>
      <c r="AD62" s="2">
        <f t="shared" si="1"/>
        <v>0.34000000000000341</v>
      </c>
      <c r="AE62" s="137">
        <f t="shared" si="2"/>
        <v>-2.6041666666667407E-3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42732</v>
      </c>
      <c r="X63" s="10">
        <v>35.159999999999997</v>
      </c>
      <c r="Y63" s="10">
        <v>35.24</v>
      </c>
      <c r="Z63" s="10">
        <v>34.479999999999997</v>
      </c>
      <c r="AA63" s="10">
        <v>34.68</v>
      </c>
      <c r="AB63" s="94">
        <v>4948800</v>
      </c>
      <c r="AC63" s="10">
        <v>34.56</v>
      </c>
      <c r="AD63" s="2">
        <f t="shared" si="1"/>
        <v>0.76000000000000512</v>
      </c>
      <c r="AE63" s="137">
        <f t="shared" si="2"/>
        <v>-1.3698630136986245E-2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42731</v>
      </c>
      <c r="X64" s="10">
        <v>34.97</v>
      </c>
      <c r="Y64" s="10">
        <v>35.270000000000003</v>
      </c>
      <c r="Z64" s="10">
        <v>34.869999999999997</v>
      </c>
      <c r="AA64" s="10">
        <v>35.17</v>
      </c>
      <c r="AB64" s="94">
        <v>3434500</v>
      </c>
      <c r="AC64" s="10">
        <v>35.04</v>
      </c>
      <c r="AD64" s="2">
        <f t="shared" si="1"/>
        <v>0.40000000000000568</v>
      </c>
      <c r="AE64" s="137">
        <f t="shared" si="2"/>
        <v>2.5751072961373023E-3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42727</v>
      </c>
      <c r="X65" s="10">
        <v>35.06</v>
      </c>
      <c r="Y65" s="10">
        <v>35.42</v>
      </c>
      <c r="Z65" s="10">
        <v>34.96</v>
      </c>
      <c r="AA65" s="10">
        <v>35.08</v>
      </c>
      <c r="AB65" s="94">
        <v>3398400</v>
      </c>
      <c r="AC65" s="10">
        <v>34.950000000000003</v>
      </c>
      <c r="AD65" s="2">
        <f t="shared" si="1"/>
        <v>0.46000000000000085</v>
      </c>
      <c r="AE65" s="137">
        <f t="shared" si="2"/>
        <v>2.8694404591105283E-3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42726</v>
      </c>
      <c r="X66" s="10">
        <v>35.15</v>
      </c>
      <c r="Y66" s="10">
        <v>35.46</v>
      </c>
      <c r="Z66" s="10">
        <v>34.75</v>
      </c>
      <c r="AA66" s="10">
        <v>34.979999999999997</v>
      </c>
      <c r="AB66" s="94">
        <v>6412100</v>
      </c>
      <c r="AC66" s="10">
        <v>34.85</v>
      </c>
      <c r="AD66" s="2">
        <f t="shared" si="1"/>
        <v>0.71000000000000085</v>
      </c>
      <c r="AE66" s="137">
        <f t="shared" si="2"/>
        <v>-6.5564424173317759E-3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42725</v>
      </c>
      <c r="X67" s="10">
        <v>35.4</v>
      </c>
      <c r="Y67" s="10">
        <v>35.58</v>
      </c>
      <c r="Z67" s="10">
        <v>35.21</v>
      </c>
      <c r="AA67" s="10">
        <v>35.21</v>
      </c>
      <c r="AB67" s="94">
        <v>6086400</v>
      </c>
      <c r="AC67" s="10">
        <v>35.08</v>
      </c>
      <c r="AD67" s="2">
        <f>Y67-Z67</f>
        <v>0.36999999999999744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42724</v>
      </c>
      <c r="X68" s="10">
        <v>35.880000000000003</v>
      </c>
      <c r="Y68" s="10">
        <v>35.979999999999997</v>
      </c>
      <c r="Z68" s="10">
        <v>35.479999999999997</v>
      </c>
      <c r="AA68" s="10">
        <v>35.49</v>
      </c>
      <c r="AB68" s="94">
        <v>7672200</v>
      </c>
      <c r="AC68" s="10">
        <v>35.36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69" priority="49">
      <formula>F58&gt;0</formula>
    </cfRule>
    <cfRule type="expression" dxfId="868" priority="50">
      <formula>F58&lt;0</formula>
    </cfRule>
  </conditionalFormatting>
  <conditionalFormatting sqref="F63:F76 F79:F123 F126:F127">
    <cfRule type="expression" dxfId="867" priority="45">
      <formula>F63&gt;0</formula>
    </cfRule>
    <cfRule type="expression" dxfId="866" priority="46">
      <formula>F63&lt;0</formula>
    </cfRule>
  </conditionalFormatting>
  <conditionalFormatting sqref="F63:F76 F79:F123 F126:F127">
    <cfRule type="expression" dxfId="865" priority="47">
      <formula>F63&gt;0</formula>
    </cfRule>
    <cfRule type="expression" dxfId="864" priority="48">
      <formula>F63&lt;0</formula>
    </cfRule>
  </conditionalFormatting>
  <conditionalFormatting sqref="H58:H76 H79:H123 H126:H127">
    <cfRule type="expression" dxfId="863" priority="43">
      <formula>H58&gt;0</formula>
    </cfRule>
    <cfRule type="expression" dxfId="862" priority="44">
      <formula>H58&lt;0</formula>
    </cfRule>
  </conditionalFormatting>
  <conditionalFormatting sqref="F54:F57">
    <cfRule type="expression" dxfId="861" priority="37">
      <formula>F54&gt;0</formula>
    </cfRule>
    <cfRule type="expression" dxfId="860" priority="38">
      <formula>F54&lt;0</formula>
    </cfRule>
  </conditionalFormatting>
  <conditionalFormatting sqref="H54:H57">
    <cfRule type="expression" dxfId="859" priority="35">
      <formula>H54&gt;0</formula>
    </cfRule>
    <cfRule type="expression" dxfId="858" priority="36">
      <formula>H54&lt;0</formula>
    </cfRule>
  </conditionalFormatting>
  <conditionalFormatting sqref="Q8">
    <cfRule type="expression" dxfId="857" priority="31">
      <formula>Q8&gt;0</formula>
    </cfRule>
    <cfRule type="expression" dxfId="856" priority="32">
      <formula>Q8&lt;0</formula>
    </cfRule>
  </conditionalFormatting>
  <conditionalFormatting sqref="Q7">
    <cfRule type="expression" dxfId="855" priority="33">
      <formula>Q7&gt;0</formula>
    </cfRule>
    <cfRule type="expression" dxfId="854" priority="34">
      <formula>Q7&lt;0</formula>
    </cfRule>
  </conditionalFormatting>
  <conditionalFormatting sqref="F77">
    <cfRule type="expression" dxfId="853" priority="27">
      <formula>F77&gt;0</formula>
    </cfRule>
    <cfRule type="expression" dxfId="852" priority="28">
      <formula>F77&lt;0</formula>
    </cfRule>
  </conditionalFormatting>
  <conditionalFormatting sqref="F77">
    <cfRule type="expression" dxfId="851" priority="29">
      <formula>F77&gt;0</formula>
    </cfRule>
    <cfRule type="expression" dxfId="850" priority="30">
      <formula>F77&lt;0</formula>
    </cfRule>
  </conditionalFormatting>
  <conditionalFormatting sqref="H77">
    <cfRule type="expression" dxfId="849" priority="25">
      <formula>H77&gt;0</formula>
    </cfRule>
    <cfRule type="expression" dxfId="848" priority="26">
      <formula>H77&lt;0</formula>
    </cfRule>
  </conditionalFormatting>
  <conditionalFormatting sqref="F78">
    <cfRule type="expression" dxfId="847" priority="21">
      <formula>F78&gt;0</formula>
    </cfRule>
    <cfRule type="expression" dxfId="846" priority="22">
      <formula>F78&lt;0</formula>
    </cfRule>
  </conditionalFormatting>
  <conditionalFormatting sqref="F78">
    <cfRule type="expression" dxfId="845" priority="23">
      <formula>F78&gt;0</formula>
    </cfRule>
    <cfRule type="expression" dxfId="844" priority="24">
      <formula>F78&lt;0</formula>
    </cfRule>
  </conditionalFormatting>
  <conditionalFormatting sqref="H78">
    <cfRule type="expression" dxfId="843" priority="19">
      <formula>H78&gt;0</formula>
    </cfRule>
    <cfRule type="expression" dxfId="842" priority="20">
      <formula>H78&lt;0</formula>
    </cfRule>
  </conditionalFormatting>
  <conditionalFormatting sqref="F124:F125">
    <cfRule type="expression" dxfId="841" priority="15">
      <formula>F124&gt;0</formula>
    </cfRule>
    <cfRule type="expression" dxfId="840" priority="16">
      <formula>F124&lt;0</formula>
    </cfRule>
  </conditionalFormatting>
  <conditionalFormatting sqref="F124:F125">
    <cfRule type="expression" dxfId="839" priority="17">
      <formula>F124&gt;0</formula>
    </cfRule>
    <cfRule type="expression" dxfId="838" priority="18">
      <formula>F124&lt;0</formula>
    </cfRule>
  </conditionalFormatting>
  <conditionalFormatting sqref="H124:H125">
    <cfRule type="expression" dxfId="837" priority="13">
      <formula>H124&gt;0</formula>
    </cfRule>
    <cfRule type="expression" dxfId="836" priority="14">
      <formula>H124&lt;0</formula>
    </cfRule>
  </conditionalFormatting>
  <conditionalFormatting sqref="F35:F48">
    <cfRule type="expression" dxfId="835" priority="11">
      <formula>F35&gt;0</formula>
    </cfRule>
    <cfRule type="expression" dxfId="834" priority="12">
      <formula>F35&lt;0</formula>
    </cfRule>
  </conditionalFormatting>
  <conditionalFormatting sqref="H35:H48">
    <cfRule type="expression" dxfId="833" priority="9">
      <formula>H35&gt;0</formula>
    </cfRule>
    <cfRule type="expression" dxfId="832" priority="10">
      <formula>H35&lt;0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45:K45">
    <cfRule type="expression" dxfId="829" priority="5">
      <formula>J45&gt;0</formula>
    </cfRule>
    <cfRule type="expression" dxfId="828" priority="6">
      <formula>J45&lt;0</formula>
    </cfRule>
  </conditionalFormatting>
  <conditionalFormatting sqref="K46">
    <cfRule type="expression" dxfId="827" priority="3">
      <formula>K46&gt;0</formula>
    </cfRule>
    <cfRule type="expression" dxfId="826" priority="4">
      <formula>K46&lt;0</formula>
    </cfRule>
  </conditionalFormatting>
  <conditionalFormatting sqref="K47:K51">
    <cfRule type="expression" dxfId="825" priority="1">
      <formula>K47&gt;0</formula>
    </cfRule>
    <cfRule type="expression" dxfId="824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42821</v>
      </c>
      <c r="X2" s="10">
        <v>11.51</v>
      </c>
      <c r="Y2" s="10">
        <v>11.55</v>
      </c>
      <c r="Z2" s="10">
        <v>11.41</v>
      </c>
      <c r="AA2" s="10">
        <v>11.46</v>
      </c>
      <c r="AB2" s="94">
        <v>57579500</v>
      </c>
      <c r="AC2" s="10">
        <v>11.46</v>
      </c>
      <c r="AD2" s="2">
        <f>Y2-Z2</f>
        <v>0.14000000000000057</v>
      </c>
      <c r="AE2" s="137">
        <f>AC2/AC3-1</f>
        <v>-1.376936316695343E-2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11.65</v>
      </c>
      <c r="T3" s="1"/>
      <c r="W3" s="132">
        <v>42818</v>
      </c>
      <c r="X3" s="10">
        <v>11.66</v>
      </c>
      <c r="Y3" s="10">
        <v>11.77</v>
      </c>
      <c r="Z3" s="10">
        <v>11.55</v>
      </c>
      <c r="AA3" s="10">
        <v>11.62</v>
      </c>
      <c r="AB3" s="94">
        <v>43597200</v>
      </c>
      <c r="AC3" s="10">
        <v>11.62</v>
      </c>
      <c r="AD3" s="2">
        <f t="shared" ref="AD3:AD66" si="0">Y3-Z3</f>
        <v>0.21999999999999886</v>
      </c>
      <c r="AE3" s="137">
        <f t="shared" ref="AE3:AE66" si="1">AC3/AC4-1</f>
        <v>-4.2844901456727813E-3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11.65</v>
      </c>
      <c r="R4" s="499">
        <v>1.66E-2</v>
      </c>
      <c r="T4" s="162"/>
      <c r="W4" s="132">
        <v>42817</v>
      </c>
      <c r="X4" s="10">
        <v>11.57</v>
      </c>
      <c r="Y4" s="10">
        <v>11.75</v>
      </c>
      <c r="Z4" s="10">
        <v>11.5</v>
      </c>
      <c r="AA4" s="10">
        <v>11.67</v>
      </c>
      <c r="AB4" s="94">
        <v>71064000</v>
      </c>
      <c r="AC4" s="10">
        <v>11.67</v>
      </c>
      <c r="AD4" s="2">
        <f t="shared" si="0"/>
        <v>0.25</v>
      </c>
      <c r="AE4" s="137">
        <f t="shared" si="1"/>
        <v>-8.4961767204757566E-3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11.72</v>
      </c>
      <c r="Y5" s="10">
        <v>11.83</v>
      </c>
      <c r="Z5" s="10">
        <v>11.62</v>
      </c>
      <c r="AA5" s="10">
        <v>11.77</v>
      </c>
      <c r="AB5" s="94">
        <v>52014600</v>
      </c>
      <c r="AC5" s="10">
        <v>11.77</v>
      </c>
      <c r="AD5" s="2">
        <f t="shared" si="0"/>
        <v>0.21000000000000085</v>
      </c>
      <c r="AE5" s="137">
        <f t="shared" si="1"/>
        <v>4.2662116040954601E-3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12.3</v>
      </c>
      <c r="Y6" s="10">
        <v>12.32</v>
      </c>
      <c r="Z6" s="10">
        <v>11.7</v>
      </c>
      <c r="AA6" s="10">
        <v>11.72</v>
      </c>
      <c r="AB6" s="94">
        <v>100764400</v>
      </c>
      <c r="AC6" s="10">
        <v>11.72</v>
      </c>
      <c r="AD6" s="2">
        <f t="shared" si="0"/>
        <v>0.62000000000000099</v>
      </c>
      <c r="AE6" s="137">
        <f t="shared" si="1"/>
        <v>-4.5602605863192092E-2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42814</v>
      </c>
      <c r="X7" s="10">
        <v>12.48</v>
      </c>
      <c r="Y7" s="10">
        <v>12.49</v>
      </c>
      <c r="Z7" s="10">
        <v>12.25</v>
      </c>
      <c r="AA7" s="10">
        <v>12.28</v>
      </c>
      <c r="AB7" s="94">
        <v>44791100</v>
      </c>
      <c r="AC7" s="10">
        <v>12.28</v>
      </c>
      <c r="AD7" s="2">
        <f t="shared" si="0"/>
        <v>0.24000000000000021</v>
      </c>
      <c r="AE7" s="137">
        <f t="shared" si="1"/>
        <v>-1.602564102564108E-2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12.74</v>
      </c>
      <c r="Y8" s="10">
        <v>12.74</v>
      </c>
      <c r="Z8" s="10">
        <v>12.45</v>
      </c>
      <c r="AA8" s="10">
        <v>12.48</v>
      </c>
      <c r="AB8" s="94">
        <v>54771300</v>
      </c>
      <c r="AC8" s="10">
        <v>12.48</v>
      </c>
      <c r="AD8" s="2">
        <f t="shared" si="0"/>
        <v>0.29000000000000092</v>
      </c>
      <c r="AE8" s="137">
        <f t="shared" si="1"/>
        <v>-1.7322834645669194E-2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12.65</v>
      </c>
      <c r="Y9" s="10">
        <v>12.72</v>
      </c>
      <c r="Z9" s="10">
        <v>12.59</v>
      </c>
      <c r="AA9" s="10">
        <v>12.7</v>
      </c>
      <c r="AB9" s="94">
        <v>28766800</v>
      </c>
      <c r="AC9" s="10">
        <v>12.7</v>
      </c>
      <c r="AD9" s="2">
        <f t="shared" si="0"/>
        <v>0.13000000000000078</v>
      </c>
      <c r="AE9" s="137">
        <f t="shared" si="1"/>
        <v>3.9525691699604515E-3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42809</v>
      </c>
      <c r="X10" s="10">
        <v>12.56</v>
      </c>
      <c r="Y10" s="10">
        <v>12.65</v>
      </c>
      <c r="Z10" s="10">
        <v>12.52</v>
      </c>
      <c r="AA10" s="10">
        <v>12.65</v>
      </c>
      <c r="AB10" s="94">
        <v>32929600</v>
      </c>
      <c r="AC10" s="10">
        <v>12.65</v>
      </c>
      <c r="AD10" s="2">
        <f t="shared" si="0"/>
        <v>0.13000000000000078</v>
      </c>
      <c r="AE10" s="137">
        <f t="shared" si="1"/>
        <v>7.9681274900398336E-3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5.16E-2</v>
      </c>
      <c r="W11" s="132">
        <v>42808</v>
      </c>
      <c r="X11" s="10">
        <v>12.51</v>
      </c>
      <c r="Y11" s="10">
        <v>12.56</v>
      </c>
      <c r="Z11" s="10">
        <v>12.45</v>
      </c>
      <c r="AA11" s="10">
        <v>12.55</v>
      </c>
      <c r="AB11" s="94">
        <v>26933600</v>
      </c>
      <c r="AC11" s="10">
        <v>12.55</v>
      </c>
      <c r="AD11" s="2">
        <f t="shared" si="0"/>
        <v>0.11000000000000121</v>
      </c>
      <c r="AE11" s="137">
        <f t="shared" si="1"/>
        <v>7.9744816586924117E-4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42807</v>
      </c>
      <c r="X12" s="10">
        <v>12.56</v>
      </c>
      <c r="Y12" s="10">
        <v>12.63</v>
      </c>
      <c r="Z12" s="10">
        <v>12.5</v>
      </c>
      <c r="AA12" s="10">
        <v>12.54</v>
      </c>
      <c r="AB12" s="94">
        <v>22422900</v>
      </c>
      <c r="AC12" s="10">
        <v>12.54</v>
      </c>
      <c r="AD12" s="2">
        <f t="shared" si="0"/>
        <v>0.13000000000000078</v>
      </c>
      <c r="AE12" s="137">
        <f t="shared" si="1"/>
        <v>7.9808459696728562E-4</v>
      </c>
    </row>
    <row r="13" spans="1:31" x14ac:dyDescent="0.25">
      <c r="H13" s="71"/>
      <c r="W13" s="132">
        <v>42804</v>
      </c>
      <c r="X13" s="10">
        <v>12.55</v>
      </c>
      <c r="Y13" s="10">
        <v>12.63</v>
      </c>
      <c r="Z13" s="10">
        <v>12.47</v>
      </c>
      <c r="AA13" s="10">
        <v>12.53</v>
      </c>
      <c r="AB13" s="94">
        <v>34704700</v>
      </c>
      <c r="AC13" s="10">
        <v>12.53</v>
      </c>
      <c r="AD13" s="2">
        <f t="shared" si="0"/>
        <v>0.16000000000000014</v>
      </c>
      <c r="AE13" s="137">
        <f t="shared" si="1"/>
        <v>2.3999999999999577E-3</v>
      </c>
    </row>
    <row r="14" spans="1:31" x14ac:dyDescent="0.25">
      <c r="H14" s="71"/>
      <c r="W14" s="132">
        <v>42803</v>
      </c>
      <c r="X14" s="10">
        <v>12.54</v>
      </c>
      <c r="Y14" s="10">
        <v>12.54</v>
      </c>
      <c r="Z14" s="10">
        <v>12.4</v>
      </c>
      <c r="AA14" s="10">
        <v>12.5</v>
      </c>
      <c r="AB14" s="94">
        <v>29102400</v>
      </c>
      <c r="AC14" s="10">
        <v>12.5</v>
      </c>
      <c r="AD14" s="2">
        <f t="shared" si="0"/>
        <v>0.13999999999999879</v>
      </c>
      <c r="AE14" s="137">
        <f t="shared" si="1"/>
        <v>-2.3942537909017458E-3</v>
      </c>
    </row>
    <row r="15" spans="1:31" x14ac:dyDescent="0.25">
      <c r="H15" s="71"/>
      <c r="W15" s="132">
        <v>42802</v>
      </c>
      <c r="X15" s="10">
        <v>12.5</v>
      </c>
      <c r="Y15" s="10">
        <v>12.64</v>
      </c>
      <c r="Z15" s="10">
        <v>12.46</v>
      </c>
      <c r="AA15" s="10">
        <v>12.53</v>
      </c>
      <c r="AB15" s="94">
        <v>27313000</v>
      </c>
      <c r="AC15" s="10">
        <v>12.53</v>
      </c>
      <c r="AD15" s="2">
        <f t="shared" si="0"/>
        <v>0.17999999999999972</v>
      </c>
      <c r="AE15" s="137">
        <f t="shared" si="1"/>
        <v>5.6179775280897903E-3</v>
      </c>
    </row>
    <row r="16" spans="1:31" x14ac:dyDescent="0.25">
      <c r="H16" s="71"/>
      <c r="W16" s="132">
        <v>42801</v>
      </c>
      <c r="X16" s="10">
        <v>12.51</v>
      </c>
      <c r="Y16" s="10">
        <v>12.53</v>
      </c>
      <c r="Z16" s="10">
        <v>12.42</v>
      </c>
      <c r="AA16" s="10">
        <v>12.46</v>
      </c>
      <c r="AB16" s="94">
        <v>24642200</v>
      </c>
      <c r="AC16" s="10">
        <v>12.46</v>
      </c>
      <c r="AD16" s="2">
        <f t="shared" si="0"/>
        <v>0.10999999999999943</v>
      </c>
      <c r="AE16" s="137">
        <f t="shared" si="1"/>
        <v>-4.7923322683705027E-3</v>
      </c>
    </row>
    <row r="17" spans="1:31" x14ac:dyDescent="0.25">
      <c r="H17" s="71"/>
      <c r="W17" s="132">
        <v>42800</v>
      </c>
      <c r="X17" s="10">
        <v>12.58</v>
      </c>
      <c r="Y17" s="10">
        <v>12.6</v>
      </c>
      <c r="Z17" s="10">
        <v>12.5</v>
      </c>
      <c r="AA17" s="10">
        <v>12.52</v>
      </c>
      <c r="AB17" s="94">
        <v>28603800</v>
      </c>
      <c r="AC17" s="10">
        <v>12.52</v>
      </c>
      <c r="AD17" s="2">
        <f t="shared" si="0"/>
        <v>9.9999999999999645E-2</v>
      </c>
      <c r="AE17" s="137">
        <f t="shared" si="1"/>
        <v>-1.0276679841897285E-2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42797</v>
      </c>
      <c r="X18" s="10">
        <v>12.66</v>
      </c>
      <c r="Y18" s="10">
        <v>12.71</v>
      </c>
      <c r="Z18" s="10">
        <v>12.53</v>
      </c>
      <c r="AA18" s="10">
        <v>12.65</v>
      </c>
      <c r="AB18" s="94">
        <v>30429200</v>
      </c>
      <c r="AC18" s="10">
        <v>12.65</v>
      </c>
      <c r="AD18" s="2">
        <f t="shared" si="0"/>
        <v>0.18000000000000149</v>
      </c>
      <c r="AE18" s="137">
        <f t="shared" si="1"/>
        <v>-7.898894154818592E-4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12.72</v>
      </c>
      <c r="Y19" s="10">
        <v>12.75</v>
      </c>
      <c r="Z19" s="10">
        <v>12.58</v>
      </c>
      <c r="AA19" s="10">
        <v>12.66</v>
      </c>
      <c r="AB19" s="94">
        <v>33171700</v>
      </c>
      <c r="AC19" s="10">
        <v>12.66</v>
      </c>
      <c r="AD19" s="2">
        <f t="shared" si="0"/>
        <v>0.16999999999999993</v>
      </c>
      <c r="AE19" s="137">
        <f t="shared" si="1"/>
        <v>-2.3640661938534313E-3</v>
      </c>
    </row>
    <row r="20" spans="1:31" x14ac:dyDescent="0.25">
      <c r="W20" s="132">
        <v>42795</v>
      </c>
      <c r="X20" s="10">
        <v>12.66</v>
      </c>
      <c r="Y20" s="10">
        <v>12.75</v>
      </c>
      <c r="Z20" s="10">
        <v>12.65</v>
      </c>
      <c r="AA20" s="10">
        <v>12.69</v>
      </c>
      <c r="AB20" s="94">
        <v>36118200</v>
      </c>
      <c r="AC20" s="10">
        <v>12.69</v>
      </c>
      <c r="AD20" s="2">
        <f t="shared" si="0"/>
        <v>9.9999999999999645E-2</v>
      </c>
      <c r="AE20" s="137">
        <f t="shared" si="1"/>
        <v>1.276935355147657E-2</v>
      </c>
    </row>
    <row r="21" spans="1:31" x14ac:dyDescent="0.25">
      <c r="W21" s="132">
        <v>42794</v>
      </c>
      <c r="X21" s="10">
        <v>12.63</v>
      </c>
      <c r="Y21" s="10">
        <v>12.66</v>
      </c>
      <c r="Z21" s="10">
        <v>12.45</v>
      </c>
      <c r="AA21" s="10">
        <v>12.53</v>
      </c>
      <c r="AB21" s="94">
        <v>36020600</v>
      </c>
      <c r="AC21" s="10">
        <v>12.53</v>
      </c>
      <c r="AD21" s="2">
        <f t="shared" si="0"/>
        <v>0.21000000000000085</v>
      </c>
      <c r="AE21" s="137">
        <f t="shared" si="1"/>
        <v>-1.0268562401263837E-2</v>
      </c>
    </row>
    <row r="22" spans="1:31" x14ac:dyDescent="0.25">
      <c r="W22" s="132">
        <v>42793</v>
      </c>
      <c r="X22" s="10">
        <v>12.49</v>
      </c>
      <c r="Y22" s="10">
        <v>12.68</v>
      </c>
      <c r="Z22" s="10">
        <v>12.43</v>
      </c>
      <c r="AA22" s="10">
        <v>12.66</v>
      </c>
      <c r="AB22" s="94">
        <v>41633600</v>
      </c>
      <c r="AC22" s="10">
        <v>12.66</v>
      </c>
      <c r="AD22" s="2">
        <f t="shared" si="0"/>
        <v>0.25</v>
      </c>
      <c r="AE22" s="137">
        <f t="shared" si="1"/>
        <v>1.5236567762630271E-2</v>
      </c>
    </row>
    <row r="23" spans="1:31" x14ac:dyDescent="0.25">
      <c r="W23" s="132">
        <v>42790</v>
      </c>
      <c r="X23" s="10">
        <v>12.51</v>
      </c>
      <c r="Y23" s="10">
        <v>12.51</v>
      </c>
      <c r="Z23" s="10">
        <v>12.38</v>
      </c>
      <c r="AA23" s="10">
        <v>12.47</v>
      </c>
      <c r="AB23" s="94">
        <v>35985500</v>
      </c>
      <c r="AC23" s="10">
        <v>12.47</v>
      </c>
      <c r="AD23" s="2">
        <f t="shared" si="0"/>
        <v>0.12999999999999901</v>
      </c>
      <c r="AE23" s="137">
        <f t="shared" si="1"/>
        <v>-7.1656050955414274E-3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12.7</v>
      </c>
      <c r="Y24" s="10">
        <v>12.72</v>
      </c>
      <c r="Z24" s="10">
        <v>12.55</v>
      </c>
      <c r="AA24" s="10">
        <v>12.56</v>
      </c>
      <c r="AB24" s="94">
        <v>22359700</v>
      </c>
      <c r="AC24" s="10">
        <v>12.56</v>
      </c>
      <c r="AD24" s="2">
        <f t="shared" si="0"/>
        <v>0.16999999999999993</v>
      </c>
      <c r="AE24" s="137">
        <f t="shared" si="1"/>
        <v>-8.6819258089976259E-3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42788</v>
      </c>
      <c r="X25" s="10">
        <v>12.66</v>
      </c>
      <c r="Y25" s="10">
        <v>12.77</v>
      </c>
      <c r="Z25" s="10">
        <v>12.65</v>
      </c>
      <c r="AA25" s="10">
        <v>12.67</v>
      </c>
      <c r="AB25" s="94">
        <v>24697400</v>
      </c>
      <c r="AC25" s="10">
        <v>12.67</v>
      </c>
      <c r="AD25" s="2">
        <f t="shared" si="0"/>
        <v>0.11999999999999922</v>
      </c>
      <c r="AE25" s="137">
        <f t="shared" si="1"/>
        <v>-1.5760441292356209E-3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42787</v>
      </c>
      <c r="X26" s="10">
        <v>12.61</v>
      </c>
      <c r="Y26" s="10">
        <v>12.72</v>
      </c>
      <c r="Z26" s="10">
        <v>12.61</v>
      </c>
      <c r="AA26" s="10">
        <v>12.69</v>
      </c>
      <c r="AB26" s="94">
        <v>28157700</v>
      </c>
      <c r="AC26" s="10">
        <v>12.69</v>
      </c>
      <c r="AD26" s="2">
        <f t="shared" si="0"/>
        <v>0.11000000000000121</v>
      </c>
      <c r="AE26" s="137">
        <f t="shared" si="1"/>
        <v>8.7440381558028246E-3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42783</v>
      </c>
      <c r="X27" s="10">
        <v>12.5</v>
      </c>
      <c r="Y27" s="10">
        <v>12.58</v>
      </c>
      <c r="Z27" s="10">
        <v>12.42</v>
      </c>
      <c r="AA27" s="10">
        <v>12.58</v>
      </c>
      <c r="AB27" s="94">
        <v>26276700</v>
      </c>
      <c r="AC27" s="10">
        <v>12.58</v>
      </c>
      <c r="AD27" s="2">
        <f t="shared" si="0"/>
        <v>0.16000000000000014</v>
      </c>
      <c r="AE27" s="137">
        <f t="shared" si="1"/>
        <v>3.1897926634769647E-3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42782</v>
      </c>
      <c r="X28" s="10">
        <v>12.61</v>
      </c>
      <c r="Y28" s="10">
        <v>12.64</v>
      </c>
      <c r="Z28" s="10">
        <v>12.48</v>
      </c>
      <c r="AA28" s="10">
        <v>12.54</v>
      </c>
      <c r="AB28" s="94">
        <v>22839000</v>
      </c>
      <c r="AC28" s="10">
        <v>12.54</v>
      </c>
      <c r="AD28" s="2">
        <f t="shared" si="0"/>
        <v>0.16000000000000014</v>
      </c>
      <c r="AE28" s="137">
        <f t="shared" si="1"/>
        <v>-7.1258907363421775E-3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42781</v>
      </c>
      <c r="X29" s="10">
        <v>12.62</v>
      </c>
      <c r="Y29" s="10">
        <v>12.64</v>
      </c>
      <c r="Z29" s="10">
        <v>12.55</v>
      </c>
      <c r="AA29" s="10">
        <v>12.63</v>
      </c>
      <c r="AB29" s="94">
        <v>25003400</v>
      </c>
      <c r="AC29" s="10">
        <v>12.63</v>
      </c>
      <c r="AD29" s="2">
        <f t="shared" si="0"/>
        <v>8.9999999999999858E-2</v>
      </c>
      <c r="AE29" s="137">
        <f t="shared" si="1"/>
        <v>-1.5810276679841806E-3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42780</v>
      </c>
      <c r="X30" s="10">
        <v>12.64</v>
      </c>
      <c r="Y30" s="10">
        <v>12.7</v>
      </c>
      <c r="Z30" s="10">
        <v>12.59</v>
      </c>
      <c r="AA30" s="10">
        <v>12.65</v>
      </c>
      <c r="AB30" s="94">
        <v>28320000</v>
      </c>
      <c r="AC30" s="10">
        <v>12.65</v>
      </c>
      <c r="AD30" s="2">
        <f t="shared" si="0"/>
        <v>0.10999999999999943</v>
      </c>
      <c r="AE30" s="137">
        <f t="shared" si="1"/>
        <v>7.1656050955413164E-3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42779</v>
      </c>
      <c r="X31" s="10">
        <v>12.54</v>
      </c>
      <c r="Y31" s="10">
        <v>12.62</v>
      </c>
      <c r="Z31" s="10">
        <v>12.48</v>
      </c>
      <c r="AA31" s="10">
        <v>12.56</v>
      </c>
      <c r="AB31" s="94">
        <v>24474000</v>
      </c>
      <c r="AC31" s="10">
        <v>12.56</v>
      </c>
      <c r="AD31" s="2">
        <f t="shared" si="0"/>
        <v>0.13999999999999879</v>
      </c>
      <c r="AE31" s="137">
        <f t="shared" si="1"/>
        <v>3.9968025579537603E-3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42776</v>
      </c>
      <c r="X32" s="10">
        <v>12.44</v>
      </c>
      <c r="Y32" s="10">
        <v>12.51</v>
      </c>
      <c r="Z32" s="10">
        <v>12.37</v>
      </c>
      <c r="AA32" s="10">
        <v>12.51</v>
      </c>
      <c r="AB32" s="94">
        <v>32996500</v>
      </c>
      <c r="AC32" s="10">
        <v>12.51</v>
      </c>
      <c r="AD32" s="2">
        <f t="shared" si="0"/>
        <v>0.14000000000000057</v>
      </c>
      <c r="AE32" s="137">
        <f t="shared" si="1"/>
        <v>1.050080775444262E-2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42775</v>
      </c>
      <c r="X33" s="10">
        <v>12.38</v>
      </c>
      <c r="Y33" s="10">
        <v>12.47</v>
      </c>
      <c r="Z33" s="10">
        <v>12.35</v>
      </c>
      <c r="AA33" s="10">
        <v>12.38</v>
      </c>
      <c r="AB33" s="94">
        <v>32924600</v>
      </c>
      <c r="AC33" s="10">
        <v>12.38</v>
      </c>
      <c r="AD33" s="2">
        <f t="shared" si="0"/>
        <v>0.12000000000000099</v>
      </c>
      <c r="AE33" s="137">
        <f t="shared" si="1"/>
        <v>0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42774</v>
      </c>
      <c r="X34" s="10">
        <v>12.34</v>
      </c>
      <c r="Y34" s="10">
        <v>12.45</v>
      </c>
      <c r="Z34" s="10">
        <v>12.27</v>
      </c>
      <c r="AA34" s="10">
        <v>12.38</v>
      </c>
      <c r="AB34" s="94">
        <v>26411400</v>
      </c>
      <c r="AC34" s="10">
        <v>12.38</v>
      </c>
      <c r="AD34" s="2">
        <f t="shared" si="0"/>
        <v>0.17999999999999972</v>
      </c>
      <c r="AE34" s="137">
        <f t="shared" si="1"/>
        <v>3.2414910858995505E-3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42773</v>
      </c>
      <c r="X35" s="10">
        <v>12.5</v>
      </c>
      <c r="Y35" s="10">
        <v>12.52</v>
      </c>
      <c r="Z35" s="10">
        <v>12.31</v>
      </c>
      <c r="AA35" s="10">
        <v>12.34</v>
      </c>
      <c r="AB35" s="94">
        <v>32914400</v>
      </c>
      <c r="AC35" s="10">
        <v>12.34</v>
      </c>
      <c r="AD35" s="2">
        <f t="shared" si="0"/>
        <v>0.20999999999999908</v>
      </c>
      <c r="AE35" s="137">
        <f t="shared" si="1"/>
        <v>-1.4376996805111841E-2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42772</v>
      </c>
      <c r="X36" s="10">
        <v>12.55</v>
      </c>
      <c r="Y36" s="10">
        <v>12.62</v>
      </c>
      <c r="Z36" s="10">
        <v>12.46</v>
      </c>
      <c r="AA36" s="10">
        <v>12.52</v>
      </c>
      <c r="AB36" s="94">
        <v>26916800</v>
      </c>
      <c r="AC36" s="10">
        <v>12.52</v>
      </c>
      <c r="AD36" s="2">
        <f t="shared" si="0"/>
        <v>0.15999999999999837</v>
      </c>
      <c r="AE36" s="137">
        <f t="shared" si="1"/>
        <v>-3.1847133757962887E-3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42769</v>
      </c>
      <c r="X37" s="10">
        <v>12.42</v>
      </c>
      <c r="Y37" s="10">
        <v>12.62</v>
      </c>
      <c r="Z37" s="10">
        <v>12.39</v>
      </c>
      <c r="AA37" s="10">
        <v>12.56</v>
      </c>
      <c r="AB37" s="94">
        <v>38245300</v>
      </c>
      <c r="AC37" s="10">
        <v>12.56</v>
      </c>
      <c r="AD37" s="2">
        <f t="shared" si="0"/>
        <v>0.22999999999999865</v>
      </c>
      <c r="AE37" s="137">
        <f t="shared" si="1"/>
        <v>2.2801302931596101E-2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42768</v>
      </c>
      <c r="X38" s="10">
        <v>12.3</v>
      </c>
      <c r="Y38" s="10">
        <v>12.37</v>
      </c>
      <c r="Z38" s="10">
        <v>12.23</v>
      </c>
      <c r="AA38" s="10">
        <v>12.28</v>
      </c>
      <c r="AB38" s="94">
        <v>29035400</v>
      </c>
      <c r="AC38" s="10">
        <v>12.28</v>
      </c>
      <c r="AD38" s="2">
        <f t="shared" si="0"/>
        <v>0.13999999999999879</v>
      </c>
      <c r="AE38" s="137">
        <f t="shared" si="1"/>
        <v>-3.2467532467532756E-3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42767</v>
      </c>
      <c r="X39" s="10">
        <v>12.45</v>
      </c>
      <c r="Y39" s="10">
        <v>12.58</v>
      </c>
      <c r="Z39" s="10">
        <v>12.22</v>
      </c>
      <c r="AA39" s="10">
        <v>12.32</v>
      </c>
      <c r="AB39" s="94">
        <v>44396800</v>
      </c>
      <c r="AC39" s="10">
        <v>12.32</v>
      </c>
      <c r="AD39" s="2">
        <f t="shared" si="0"/>
        <v>0.35999999999999943</v>
      </c>
      <c r="AE39" s="137">
        <f t="shared" si="1"/>
        <v>-3.2362459546925182E-3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8" t="s">
        <v>78</v>
      </c>
      <c r="P40" s="708"/>
      <c r="W40" s="132">
        <v>42766</v>
      </c>
      <c r="X40" s="10">
        <v>12.31</v>
      </c>
      <c r="Y40" s="10">
        <v>12.39</v>
      </c>
      <c r="Z40" s="10">
        <v>12.19</v>
      </c>
      <c r="AA40" s="10">
        <v>12.36</v>
      </c>
      <c r="AB40" s="94">
        <v>46974500</v>
      </c>
      <c r="AC40" s="10">
        <v>12.36</v>
      </c>
      <c r="AD40" s="2">
        <f t="shared" si="0"/>
        <v>0.20000000000000107</v>
      </c>
      <c r="AE40" s="137">
        <f t="shared" si="1"/>
        <v>-8.0840743734844622E-4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12.815000000000001</v>
      </c>
      <c r="Q41" s="2"/>
      <c r="W41" s="132">
        <v>42765</v>
      </c>
      <c r="X41" s="10">
        <v>12.46</v>
      </c>
      <c r="Y41" s="10">
        <v>12.46</v>
      </c>
      <c r="Z41" s="10">
        <v>12.28</v>
      </c>
      <c r="AA41" s="10">
        <v>12.37</v>
      </c>
      <c r="AB41" s="94">
        <v>39254200</v>
      </c>
      <c r="AC41" s="10">
        <v>12.37</v>
      </c>
      <c r="AD41" s="2">
        <f t="shared" si="0"/>
        <v>0.18000000000000149</v>
      </c>
      <c r="AE41" s="137">
        <f t="shared" si="1"/>
        <v>-9.60768614891927E-3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12.698500000000001</v>
      </c>
      <c r="Q42" s="2"/>
      <c r="T42" s="90" t="s">
        <v>113</v>
      </c>
      <c r="W42" s="132">
        <v>42762</v>
      </c>
      <c r="X42" s="10">
        <v>12.48</v>
      </c>
      <c r="Y42" s="10">
        <v>12.54</v>
      </c>
      <c r="Z42" s="10">
        <v>12.38</v>
      </c>
      <c r="AA42" s="10">
        <v>12.49</v>
      </c>
      <c r="AB42" s="94">
        <v>34613900</v>
      </c>
      <c r="AC42" s="10">
        <v>12.49</v>
      </c>
      <c r="AD42" s="2">
        <f t="shared" si="0"/>
        <v>0.15999999999999837</v>
      </c>
      <c r="AE42" s="137">
        <f t="shared" si="1"/>
        <v>9.7008892481811326E-3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12.582000000000001</v>
      </c>
      <c r="Q43" s="2"/>
      <c r="T43" s="127" t="s">
        <v>98</v>
      </c>
      <c r="U43" s="97">
        <v>11.46</v>
      </c>
      <c r="W43" s="132">
        <v>42761</v>
      </c>
      <c r="X43" s="10">
        <v>12.65</v>
      </c>
      <c r="Y43" s="10">
        <v>12.68</v>
      </c>
      <c r="Z43" s="10">
        <v>12.35</v>
      </c>
      <c r="AA43" s="10">
        <v>12.37</v>
      </c>
      <c r="AB43" s="94">
        <v>55672800</v>
      </c>
      <c r="AC43" s="10">
        <v>12.37</v>
      </c>
      <c r="AD43" s="2">
        <f t="shared" si="0"/>
        <v>0.33000000000000007</v>
      </c>
      <c r="AE43" s="137">
        <f t="shared" si="1"/>
        <v>-3.2838154808444098E-2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12.4655</v>
      </c>
      <c r="Q44" s="2"/>
      <c r="T44" s="92" t="s">
        <v>99</v>
      </c>
      <c r="U44" s="87">
        <v>11.51</v>
      </c>
      <c r="W44" s="132">
        <v>42760</v>
      </c>
      <c r="X44" s="10">
        <v>12.71</v>
      </c>
      <c r="Y44" s="10">
        <v>12.8</v>
      </c>
      <c r="Z44" s="10">
        <v>12.64</v>
      </c>
      <c r="AA44" s="10">
        <v>12.79</v>
      </c>
      <c r="AB44" s="94">
        <v>46747800</v>
      </c>
      <c r="AC44" s="10">
        <v>12.79</v>
      </c>
      <c r="AD44" s="2">
        <f t="shared" si="0"/>
        <v>0.16000000000000014</v>
      </c>
      <c r="AE44" s="137">
        <f t="shared" si="1"/>
        <v>1.4274385408405976E-2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12.349</v>
      </c>
      <c r="Q45" s="2"/>
      <c r="T45" s="92" t="s">
        <v>100</v>
      </c>
      <c r="U45" s="87" t="s">
        <v>129</v>
      </c>
      <c r="W45" s="132">
        <v>42759</v>
      </c>
      <c r="X45" s="10">
        <v>12.35</v>
      </c>
      <c r="Y45" s="10">
        <v>12.61</v>
      </c>
      <c r="Z45" s="10">
        <v>12.34</v>
      </c>
      <c r="AA45" s="10">
        <v>12.61</v>
      </c>
      <c r="AB45" s="94">
        <v>34625200</v>
      </c>
      <c r="AC45" s="10">
        <v>12.61</v>
      </c>
      <c r="AD45" s="2">
        <f t="shared" si="0"/>
        <v>0.26999999999999957</v>
      </c>
      <c r="AE45" s="137">
        <f t="shared" si="1"/>
        <v>2.4370430544272903E-2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12.232500000000002</v>
      </c>
      <c r="Q46" s="2"/>
      <c r="T46" s="92" t="s">
        <v>101</v>
      </c>
      <c r="U46" s="87" t="s">
        <v>129</v>
      </c>
      <c r="W46" s="132">
        <v>42758</v>
      </c>
      <c r="X46" s="10">
        <v>12.35</v>
      </c>
      <c r="Y46" s="10">
        <v>12.38</v>
      </c>
      <c r="Z46" s="10">
        <v>12.22</v>
      </c>
      <c r="AA46" s="10">
        <v>12.31</v>
      </c>
      <c r="AB46" s="94">
        <v>31670700</v>
      </c>
      <c r="AC46" s="10">
        <v>12.31</v>
      </c>
      <c r="AD46" s="2">
        <f t="shared" si="0"/>
        <v>0.16000000000000014</v>
      </c>
      <c r="AE46" s="137">
        <f t="shared" si="1"/>
        <v>-4.04530744336562E-3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12.116000000000001</v>
      </c>
      <c r="Q47" s="2"/>
      <c r="T47" s="92" t="s">
        <v>102</v>
      </c>
      <c r="U47" s="87">
        <v>13.18</v>
      </c>
      <c r="W47" s="132">
        <v>42755</v>
      </c>
      <c r="X47" s="10">
        <v>12.45</v>
      </c>
      <c r="Y47" s="10">
        <v>12.48</v>
      </c>
      <c r="Z47" s="10">
        <v>12.31</v>
      </c>
      <c r="AA47" s="10">
        <v>12.36</v>
      </c>
      <c r="AB47" s="94">
        <v>29270000</v>
      </c>
      <c r="AC47" s="10">
        <v>12.36</v>
      </c>
      <c r="AD47" s="2">
        <f t="shared" si="0"/>
        <v>0.16999999999999993</v>
      </c>
      <c r="AE47" s="137">
        <f t="shared" si="1"/>
        <v>-5.6315366049879412E-3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11.999500000000001</v>
      </c>
      <c r="Q48" s="2"/>
      <c r="T48" s="92" t="s">
        <v>103</v>
      </c>
      <c r="U48" s="87">
        <v>1.34107</v>
      </c>
      <c r="W48" s="132">
        <v>42754</v>
      </c>
      <c r="X48" s="10">
        <v>12.4</v>
      </c>
      <c r="Y48" s="10">
        <v>12.56</v>
      </c>
      <c r="Z48" s="10">
        <v>12.34</v>
      </c>
      <c r="AA48" s="10">
        <v>12.43</v>
      </c>
      <c r="AB48" s="94">
        <v>30135600</v>
      </c>
      <c r="AC48" s="10">
        <v>12.43</v>
      </c>
      <c r="AD48" s="2">
        <f t="shared" si="0"/>
        <v>0.22000000000000064</v>
      </c>
      <c r="AE48" s="137">
        <f t="shared" si="1"/>
        <v>1.6116035455278066E-3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11.883000000000001</v>
      </c>
      <c r="Q49" s="2"/>
      <c r="T49" s="92" t="s">
        <v>104</v>
      </c>
      <c r="U49" s="87" t="s">
        <v>405</v>
      </c>
      <c r="W49" s="132">
        <v>42753</v>
      </c>
      <c r="X49" s="10">
        <v>12.43</v>
      </c>
      <c r="Y49" s="10">
        <v>12.45</v>
      </c>
      <c r="Z49" s="10">
        <v>12.3</v>
      </c>
      <c r="AA49" s="10">
        <v>12.41</v>
      </c>
      <c r="AB49" s="94">
        <v>33830800</v>
      </c>
      <c r="AC49" s="10">
        <v>12.41</v>
      </c>
      <c r="AD49" s="2">
        <f t="shared" si="0"/>
        <v>0.14999999999999858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11.766500000000001</v>
      </c>
      <c r="Q50" s="2"/>
      <c r="T50" s="92"/>
      <c r="U50" s="87"/>
      <c r="W50" s="132">
        <v>42753</v>
      </c>
      <c r="X50" s="10" t="s">
        <v>356</v>
      </c>
      <c r="Y50" s="10"/>
      <c r="Z50" s="10"/>
      <c r="AA50" s="10"/>
      <c r="AB50" s="94"/>
      <c r="AC50" s="10"/>
      <c r="AD50" s="2">
        <f t="shared" si="0"/>
        <v>0</v>
      </c>
      <c r="AE50" s="137">
        <f t="shared" si="1"/>
        <v>-1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11.65</v>
      </c>
      <c r="Q51" s="2"/>
      <c r="T51" s="92" t="s">
        <v>105</v>
      </c>
      <c r="U51" s="87" t="s">
        <v>664</v>
      </c>
      <c r="W51" s="132">
        <v>42752</v>
      </c>
      <c r="X51" s="10">
        <v>12.65</v>
      </c>
      <c r="Y51" s="10">
        <v>12.73</v>
      </c>
      <c r="Z51" s="10">
        <v>12.54</v>
      </c>
      <c r="AA51" s="10">
        <v>12.61</v>
      </c>
      <c r="AB51" s="94">
        <v>49069500</v>
      </c>
      <c r="AC51" s="10">
        <v>12.41</v>
      </c>
      <c r="AD51" s="2">
        <f t="shared" si="0"/>
        <v>0.19000000000000128</v>
      </c>
      <c r="AE51" s="137">
        <f t="shared" si="1"/>
        <v>-1.6090104585679832E-3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11.5335</v>
      </c>
      <c r="Q52" s="2"/>
      <c r="T52" s="92" t="s">
        <v>106</v>
      </c>
      <c r="U52" s="87" t="s">
        <v>423</v>
      </c>
      <c r="W52" s="132">
        <v>42748</v>
      </c>
      <c r="X52" s="10">
        <v>12.62</v>
      </c>
      <c r="Y52" s="10">
        <v>12.67</v>
      </c>
      <c r="Z52" s="10">
        <v>12.5</v>
      </c>
      <c r="AA52" s="10">
        <v>12.63</v>
      </c>
      <c r="AB52" s="94">
        <v>29197100</v>
      </c>
      <c r="AC52" s="10">
        <v>12.43</v>
      </c>
      <c r="AD52" s="2">
        <f t="shared" si="0"/>
        <v>0.16999999999999993</v>
      </c>
      <c r="AE52" s="137">
        <f t="shared" si="1"/>
        <v>3.2284100080710587E-3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11.417</v>
      </c>
      <c r="Q53" s="2"/>
      <c r="T53" s="92" t="s">
        <v>107</v>
      </c>
      <c r="U53" s="89">
        <v>57661031</v>
      </c>
      <c r="W53" s="132">
        <v>42747</v>
      </c>
      <c r="X53" s="10">
        <v>12.66</v>
      </c>
      <c r="Y53" s="10">
        <v>12.68</v>
      </c>
      <c r="Z53" s="10">
        <v>12.35</v>
      </c>
      <c r="AA53" s="10">
        <v>12.59</v>
      </c>
      <c r="AB53" s="94">
        <v>36493300</v>
      </c>
      <c r="AC53" s="10">
        <v>12.39</v>
      </c>
      <c r="AD53" s="2">
        <f t="shared" si="0"/>
        <v>0.33000000000000007</v>
      </c>
      <c r="AE53" s="137">
        <f t="shared" si="1"/>
        <v>-6.4153969526864474E-3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11.3005</v>
      </c>
      <c r="T54" s="92" t="s">
        <v>110</v>
      </c>
      <c r="U54" s="89">
        <v>38115700</v>
      </c>
      <c r="W54" s="132">
        <v>42746</v>
      </c>
      <c r="X54" s="10">
        <v>12.71</v>
      </c>
      <c r="Y54" s="10">
        <v>12.72</v>
      </c>
      <c r="Z54" s="10">
        <v>12.51</v>
      </c>
      <c r="AA54" s="10">
        <v>12.67</v>
      </c>
      <c r="AB54" s="94">
        <v>49718700</v>
      </c>
      <c r="AC54" s="10">
        <v>12.47</v>
      </c>
      <c r="AD54" s="2">
        <f t="shared" si="0"/>
        <v>0.21000000000000085</v>
      </c>
      <c r="AE54" s="137">
        <f t="shared" si="1"/>
        <v>-1.4229249011857736E-2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11.183999999999999</v>
      </c>
      <c r="T55" s="92" t="s">
        <v>108</v>
      </c>
      <c r="U55" s="87" t="s">
        <v>665</v>
      </c>
      <c r="W55" s="132">
        <v>42745</v>
      </c>
      <c r="X55" s="10">
        <v>12.7</v>
      </c>
      <c r="Y55" s="10">
        <v>13.02</v>
      </c>
      <c r="Z55" s="10">
        <v>12.66</v>
      </c>
      <c r="AA55" s="10">
        <v>12.85</v>
      </c>
      <c r="AB55" s="94">
        <v>58703500</v>
      </c>
      <c r="AC55" s="10">
        <v>12.65</v>
      </c>
      <c r="AD55" s="2">
        <f t="shared" si="0"/>
        <v>0.35999999999999943</v>
      </c>
      <c r="AE55" s="137">
        <f t="shared" si="1"/>
        <v>1.7699115044247815E-2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11.067499999999999</v>
      </c>
      <c r="T56" s="92" t="s">
        <v>111</v>
      </c>
      <c r="U56" s="87">
        <v>10.130000000000001</v>
      </c>
      <c r="W56" s="132">
        <v>42744</v>
      </c>
      <c r="X56" s="10">
        <v>12.79</v>
      </c>
      <c r="Y56" s="10">
        <v>12.86</v>
      </c>
      <c r="Z56" s="10">
        <v>12.63</v>
      </c>
      <c r="AA56" s="10">
        <v>12.63</v>
      </c>
      <c r="AB56" s="94">
        <v>39183400</v>
      </c>
      <c r="AC56" s="10">
        <v>12.43</v>
      </c>
      <c r="AD56" s="2">
        <f t="shared" si="0"/>
        <v>0.22999999999999865</v>
      </c>
      <c r="AE56" s="137">
        <f t="shared" si="1"/>
        <v>-1.0350318471337605E-2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10.951000000000001</v>
      </c>
      <c r="T57" s="92" t="s">
        <v>112</v>
      </c>
      <c r="U57" s="87">
        <v>1.1499999999999999</v>
      </c>
      <c r="W57" s="132">
        <v>42741</v>
      </c>
      <c r="X57" s="10">
        <v>12.8</v>
      </c>
      <c r="Y57" s="10">
        <v>12.84</v>
      </c>
      <c r="Z57" s="10">
        <v>12.64</v>
      </c>
      <c r="AA57" s="10">
        <v>12.76</v>
      </c>
      <c r="AB57" s="94">
        <v>40315900</v>
      </c>
      <c r="AC57" s="10">
        <v>12.56</v>
      </c>
      <c r="AD57" s="2">
        <f t="shared" si="0"/>
        <v>0.19999999999999929</v>
      </c>
      <c r="AE57" s="137">
        <f t="shared" si="1"/>
        <v>-7.9554494828959488E-4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10.8345</v>
      </c>
      <c r="T58" s="92" t="s">
        <v>109</v>
      </c>
      <c r="U58" s="87" t="s">
        <v>666</v>
      </c>
      <c r="W58" s="132">
        <v>42740</v>
      </c>
      <c r="X58" s="10">
        <v>13.21</v>
      </c>
      <c r="Y58" s="10">
        <v>13.22</v>
      </c>
      <c r="Z58" s="10">
        <v>12.63</v>
      </c>
      <c r="AA58" s="10">
        <v>12.77</v>
      </c>
      <c r="AB58" s="94">
        <v>75628400</v>
      </c>
      <c r="AC58" s="10">
        <v>12.57</v>
      </c>
      <c r="AD58" s="2">
        <f t="shared" si="0"/>
        <v>0.58999999999999986</v>
      </c>
      <c r="AE58" s="137">
        <f t="shared" si="1"/>
        <v>-3.0092592592592671E-2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10.718</v>
      </c>
      <c r="W59" s="132">
        <v>42739</v>
      </c>
      <c r="X59" s="10">
        <v>12.77</v>
      </c>
      <c r="Y59" s="10">
        <v>13.27</v>
      </c>
      <c r="Z59" s="10">
        <v>12.74</v>
      </c>
      <c r="AA59" s="10">
        <v>13.17</v>
      </c>
      <c r="AB59" s="94">
        <v>77638100</v>
      </c>
      <c r="AC59" s="10">
        <v>12.96</v>
      </c>
      <c r="AD59" s="2">
        <f t="shared" si="0"/>
        <v>0.52999999999999936</v>
      </c>
      <c r="AE59" s="137">
        <f t="shared" si="1"/>
        <v>4.6004842615012143E-2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10.601500000000001</v>
      </c>
      <c r="W60" s="132">
        <v>42738</v>
      </c>
      <c r="X60" s="10">
        <v>12.2</v>
      </c>
      <c r="Y60" s="10">
        <v>12.6</v>
      </c>
      <c r="Z60" s="10">
        <v>12.13</v>
      </c>
      <c r="AA60" s="10">
        <v>12.59</v>
      </c>
      <c r="AB60" s="94">
        <v>40510800</v>
      </c>
      <c r="AC60" s="10">
        <v>12.39</v>
      </c>
      <c r="AD60" s="2">
        <f t="shared" si="0"/>
        <v>0.46999999999999886</v>
      </c>
      <c r="AE60" s="137">
        <f t="shared" si="1"/>
        <v>3.7688442211055273E-2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10.485000000000001</v>
      </c>
      <c r="W61" s="132">
        <v>42734</v>
      </c>
      <c r="X61" s="10">
        <v>12.24</v>
      </c>
      <c r="Y61" s="10">
        <v>12.28</v>
      </c>
      <c r="Z61" s="10">
        <v>12.08</v>
      </c>
      <c r="AA61" s="10">
        <v>12.13</v>
      </c>
      <c r="AB61" s="94">
        <v>27405700</v>
      </c>
      <c r="AC61" s="10">
        <v>11.94</v>
      </c>
      <c r="AD61" s="2">
        <f t="shared" si="0"/>
        <v>0.19999999999999929</v>
      </c>
      <c r="AE61" s="137">
        <f t="shared" si="1"/>
        <v>-8.3056478405315604E-3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42733</v>
      </c>
      <c r="X62" s="10">
        <v>12.25</v>
      </c>
      <c r="Y62" s="10">
        <v>12.31</v>
      </c>
      <c r="Z62" s="10">
        <v>12.22</v>
      </c>
      <c r="AA62" s="10">
        <v>12.23</v>
      </c>
      <c r="AB62" s="94">
        <v>19819100</v>
      </c>
      <c r="AC62" s="10">
        <v>12.04</v>
      </c>
      <c r="AD62" s="2">
        <f t="shared" si="0"/>
        <v>8.9999999999999858E-2</v>
      </c>
      <c r="AE62" s="137">
        <f t="shared" si="1"/>
        <v>-1.6583747927032544E-3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42732</v>
      </c>
      <c r="X63" s="10">
        <v>12.37</v>
      </c>
      <c r="Y63" s="10">
        <v>12.45</v>
      </c>
      <c r="Z63" s="10">
        <v>12.22</v>
      </c>
      <c r="AA63" s="10">
        <v>12.25</v>
      </c>
      <c r="AB63" s="94">
        <v>26875400</v>
      </c>
      <c r="AC63" s="10">
        <v>12.06</v>
      </c>
      <c r="AD63" s="2">
        <f t="shared" si="0"/>
        <v>0.22999999999999865</v>
      </c>
      <c r="AE63" s="137">
        <f t="shared" si="1"/>
        <v>-1.066447908121404E-2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42731</v>
      </c>
      <c r="X64" s="10">
        <v>12.43</v>
      </c>
      <c r="Y64" s="10">
        <v>12.51</v>
      </c>
      <c r="Z64" s="10">
        <v>12.36</v>
      </c>
      <c r="AA64" s="10">
        <v>12.39</v>
      </c>
      <c r="AB64" s="94">
        <v>19467400</v>
      </c>
      <c r="AC64" s="10">
        <v>12.19</v>
      </c>
      <c r="AD64" s="2">
        <f t="shared" si="0"/>
        <v>0.15000000000000036</v>
      </c>
      <c r="AE64" s="137">
        <f t="shared" si="1"/>
        <v>-5.7096247960848334E-3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42727</v>
      </c>
      <c r="X65" s="10">
        <v>12.43</v>
      </c>
      <c r="Y65" s="10">
        <v>12.46</v>
      </c>
      <c r="Z65" s="10">
        <v>12.36</v>
      </c>
      <c r="AA65" s="10">
        <v>12.46</v>
      </c>
      <c r="AB65" s="94">
        <v>15621200</v>
      </c>
      <c r="AC65" s="10">
        <v>12.26</v>
      </c>
      <c r="AD65" s="2">
        <f t="shared" si="0"/>
        <v>0.10000000000000142</v>
      </c>
      <c r="AE65" s="137">
        <f t="shared" si="1"/>
        <v>4.9180327868851847E-3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42726</v>
      </c>
      <c r="X66" s="10">
        <v>12.63</v>
      </c>
      <c r="Y66" s="10">
        <v>12.64</v>
      </c>
      <c r="Z66" s="10">
        <v>12.4</v>
      </c>
      <c r="AA66" s="10">
        <v>12.4</v>
      </c>
      <c r="AB66" s="94">
        <v>27821100</v>
      </c>
      <c r="AC66" s="10">
        <v>12.2</v>
      </c>
      <c r="AD66" s="2">
        <f t="shared" si="0"/>
        <v>0.24000000000000021</v>
      </c>
      <c r="AE66" s="137">
        <f t="shared" si="1"/>
        <v>-1.9292604501607746E-2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42725</v>
      </c>
      <c r="X67" s="10">
        <v>12.73</v>
      </c>
      <c r="Y67" s="10">
        <v>12.77</v>
      </c>
      <c r="Z67" s="10">
        <v>12.64</v>
      </c>
      <c r="AA67" s="10">
        <v>12.64</v>
      </c>
      <c r="AB67" s="94">
        <v>18117100</v>
      </c>
      <c r="AC67" s="10">
        <v>12.44</v>
      </c>
      <c r="AD67" s="2">
        <f>Y67-Z67</f>
        <v>0.12999999999999901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42724</v>
      </c>
      <c r="X68" s="10">
        <v>12.7</v>
      </c>
      <c r="Y68" s="10">
        <v>12.82</v>
      </c>
      <c r="Z68" s="10">
        <v>12.68</v>
      </c>
      <c r="AA68" s="10">
        <v>12.78</v>
      </c>
      <c r="AB68" s="94">
        <v>17834000</v>
      </c>
      <c r="AC68" s="10">
        <v>12.58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3" priority="25">
      <formula>F30&gt;0</formula>
    </cfRule>
    <cfRule type="expression" dxfId="822" priority="26">
      <formula>F30&lt;0</formula>
    </cfRule>
  </conditionalFormatting>
  <conditionalFormatting sqref="F34:F42 F46:F74">
    <cfRule type="expression" dxfId="821" priority="21">
      <formula>F34&gt;0</formula>
    </cfRule>
    <cfRule type="expression" dxfId="820" priority="22">
      <formula>F34&lt;0</formula>
    </cfRule>
  </conditionalFormatting>
  <conditionalFormatting sqref="F34:F42 F46:F74">
    <cfRule type="expression" dxfId="819" priority="23">
      <formula>F34&gt;0</formula>
    </cfRule>
    <cfRule type="expression" dxfId="818" priority="24">
      <formula>F34&lt;0</formula>
    </cfRule>
  </conditionalFormatting>
  <conditionalFormatting sqref="H30:H42 H46:H74">
    <cfRule type="expression" dxfId="817" priority="19">
      <formula>H30&gt;0</formula>
    </cfRule>
    <cfRule type="expression" dxfId="816" priority="20">
      <formula>H30&lt;0</formula>
    </cfRule>
  </conditionalFormatting>
  <conditionalFormatting sqref="F25:F29">
    <cfRule type="expression" dxfId="815" priority="13">
      <formula>F25&gt;0</formula>
    </cfRule>
    <cfRule type="expression" dxfId="814" priority="14">
      <formula>F25&lt;0</formula>
    </cfRule>
  </conditionalFormatting>
  <conditionalFormatting sqref="H25:H29">
    <cfRule type="expression" dxfId="813" priority="11">
      <formula>H25&gt;0</formula>
    </cfRule>
    <cfRule type="expression" dxfId="812" priority="12">
      <formula>H25&lt;0</formula>
    </cfRule>
  </conditionalFormatting>
  <conditionalFormatting sqref="Q7">
    <cfRule type="expression" dxfId="811" priority="9">
      <formula>Q7&gt;0</formula>
    </cfRule>
    <cfRule type="expression" dxfId="810" priority="10">
      <formula>Q7&lt;0</formula>
    </cfRule>
  </conditionalFormatting>
  <conditionalFormatting sqref="Q8">
    <cfRule type="expression" dxfId="809" priority="7">
      <formula>Q8&gt;0</formula>
    </cfRule>
    <cfRule type="expression" dxfId="808" priority="8">
      <formula>Q8&lt;0</formula>
    </cfRule>
  </conditionalFormatting>
  <conditionalFormatting sqref="F43:F45">
    <cfRule type="expression" dxfId="807" priority="3">
      <formula>F43&gt;0</formula>
    </cfRule>
    <cfRule type="expression" dxfId="806" priority="4">
      <formula>F43&lt;0</formula>
    </cfRule>
  </conditionalFormatting>
  <conditionalFormatting sqref="F43:F45">
    <cfRule type="expression" dxfId="805" priority="5">
      <formula>F43&gt;0</formula>
    </cfRule>
    <cfRule type="expression" dxfId="804" priority="6">
      <formula>F43&lt;0</formula>
    </cfRule>
  </conditionalFormatting>
  <conditionalFormatting sqref="H43:H45">
    <cfRule type="expression" dxfId="803" priority="1">
      <formula>H43&gt;0</formula>
    </cfRule>
    <cfRule type="expression" dxfId="8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42821</v>
      </c>
      <c r="X2" s="10">
        <v>125.16</v>
      </c>
      <c r="Y2" s="10">
        <v>126.14</v>
      </c>
      <c r="Z2" s="10">
        <v>125.15</v>
      </c>
      <c r="AA2" s="10">
        <v>125.8</v>
      </c>
      <c r="AB2" s="94">
        <v>4989900</v>
      </c>
      <c r="AC2" s="10">
        <v>125.8</v>
      </c>
      <c r="AD2" s="2">
        <f>Y2-Z2</f>
        <v>0.98999999999999488</v>
      </c>
      <c r="AE2" s="137">
        <f>AC2/AC3-1</f>
        <v>2.5502072043352975E-3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125.66</v>
      </c>
      <c r="T3" s="1" t="s">
        <v>246</v>
      </c>
      <c r="W3" s="132">
        <v>42818</v>
      </c>
      <c r="X3" s="10">
        <v>125.86</v>
      </c>
      <c r="Y3" s="10">
        <v>126.36</v>
      </c>
      <c r="Z3" s="10">
        <v>125.13</v>
      </c>
      <c r="AA3" s="10">
        <v>125.48</v>
      </c>
      <c r="AB3" s="94">
        <v>6405700</v>
      </c>
      <c r="AC3" s="10">
        <v>125.48</v>
      </c>
      <c r="AD3" s="2">
        <f t="shared" ref="AD3:AD66" si="0">Y3-Z3</f>
        <v>1.230000000000004</v>
      </c>
      <c r="AE3" s="137">
        <f t="shared" ref="AE3:AE66" si="1">AC3/AC4-1</f>
        <v>-3.3359809372518479E-3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125.66</v>
      </c>
      <c r="R4" s="499">
        <v>-1.1000000000000001E-3</v>
      </c>
      <c r="T4" s="162"/>
      <c r="U4" s="1"/>
      <c r="W4" s="132">
        <v>42817</v>
      </c>
      <c r="X4" s="10">
        <v>126.1</v>
      </c>
      <c r="Y4" s="10">
        <v>127</v>
      </c>
      <c r="Z4" s="10">
        <v>125.66</v>
      </c>
      <c r="AA4" s="10">
        <v>125.9</v>
      </c>
      <c r="AB4" s="94">
        <v>8489100</v>
      </c>
      <c r="AC4" s="10">
        <v>125.9</v>
      </c>
      <c r="AD4" s="2">
        <f t="shared" si="0"/>
        <v>1.3400000000000034</v>
      </c>
      <c r="AE4" s="137">
        <f t="shared" si="1"/>
        <v>-2.8512593061935654E-3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127.05</v>
      </c>
      <c r="Y5" s="10">
        <v>127.65</v>
      </c>
      <c r="Z5" s="10">
        <v>126.21</v>
      </c>
      <c r="AA5" s="10">
        <v>126.26</v>
      </c>
      <c r="AB5" s="94">
        <v>10204600</v>
      </c>
      <c r="AC5" s="10">
        <v>126.26</v>
      </c>
      <c r="AD5" s="2">
        <f t="shared" si="0"/>
        <v>1.4400000000000119</v>
      </c>
      <c r="AE5" s="137">
        <f t="shared" si="1"/>
        <v>-7.7799607072691623E-3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128.38</v>
      </c>
      <c r="Y6" s="10">
        <v>128.44999999999999</v>
      </c>
      <c r="Z6" s="10">
        <v>127.14</v>
      </c>
      <c r="AA6" s="10">
        <v>127.25</v>
      </c>
      <c r="AB6" s="94">
        <v>7526800</v>
      </c>
      <c r="AC6" s="10">
        <v>127.25</v>
      </c>
      <c r="AD6" s="2">
        <f t="shared" si="0"/>
        <v>1.3099999999999881</v>
      </c>
      <c r="AE6" s="137">
        <f t="shared" si="1"/>
        <v>-6.4027484969156889E-3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42814</v>
      </c>
      <c r="X7" s="10">
        <v>128.04</v>
      </c>
      <c r="Y7" s="10">
        <v>128.41999999999999</v>
      </c>
      <c r="Z7" s="10">
        <v>127.97</v>
      </c>
      <c r="AA7" s="10">
        <v>128.07</v>
      </c>
      <c r="AB7" s="94">
        <v>5378100</v>
      </c>
      <c r="AC7" s="10">
        <v>128.07</v>
      </c>
      <c r="AD7" s="2">
        <f t="shared" si="0"/>
        <v>0.44999999999998863</v>
      </c>
      <c r="AE7" s="137">
        <f t="shared" si="1"/>
        <v>7.808839606426865E-5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128.44999999999999</v>
      </c>
      <c r="Y8" s="10">
        <v>128.94</v>
      </c>
      <c r="Z8" s="10">
        <v>127.95</v>
      </c>
      <c r="AA8" s="10">
        <v>128.06</v>
      </c>
      <c r="AB8" s="94">
        <v>13193000</v>
      </c>
      <c r="AC8" s="10">
        <v>128.06</v>
      </c>
      <c r="AD8" s="2">
        <f t="shared" si="0"/>
        <v>0.98999999999999488</v>
      </c>
      <c r="AE8" s="137">
        <f t="shared" si="1"/>
        <v>-3.1138097462245495E-3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128.44</v>
      </c>
      <c r="Y9" s="10">
        <v>128.69999999999999</v>
      </c>
      <c r="Z9" s="10">
        <v>127.77</v>
      </c>
      <c r="AA9" s="10">
        <v>128.46</v>
      </c>
      <c r="AB9" s="94">
        <v>7575200</v>
      </c>
      <c r="AC9" s="10">
        <v>128.46</v>
      </c>
      <c r="AD9" s="2">
        <f t="shared" si="0"/>
        <v>0.92999999999999261</v>
      </c>
      <c r="AE9" s="137">
        <f t="shared" si="1"/>
        <v>-3.8771712158809368E-3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42809</v>
      </c>
      <c r="X10" s="10">
        <v>127.05</v>
      </c>
      <c r="Y10" s="10">
        <v>129</v>
      </c>
      <c r="Z10" s="10">
        <v>126.6</v>
      </c>
      <c r="AA10" s="10">
        <v>128.96</v>
      </c>
      <c r="AB10" s="94">
        <v>8207200</v>
      </c>
      <c r="AC10" s="10">
        <v>128.96</v>
      </c>
      <c r="AD10" s="2">
        <f t="shared" si="0"/>
        <v>2.4000000000000057</v>
      </c>
      <c r="AE10" s="137">
        <f t="shared" si="1"/>
        <v>1.5033451397087783E-2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42808</v>
      </c>
      <c r="X11" s="10">
        <v>126.86</v>
      </c>
      <c r="Y11" s="10">
        <v>127.75</v>
      </c>
      <c r="Z11" s="10">
        <v>126.77</v>
      </c>
      <c r="AA11" s="10">
        <v>127.05</v>
      </c>
      <c r="AB11" s="94">
        <v>7598700</v>
      </c>
      <c r="AC11" s="10">
        <v>127.05</v>
      </c>
      <c r="AD11" s="2">
        <f t="shared" si="0"/>
        <v>0.98000000000000398</v>
      </c>
      <c r="AE11" s="137">
        <f t="shared" si="1"/>
        <v>2.9207451847172994E-3</v>
      </c>
    </row>
    <row r="12" spans="1:31" x14ac:dyDescent="0.25">
      <c r="G12" s="30"/>
      <c r="H12" s="71"/>
      <c r="W12" s="132">
        <v>42807</v>
      </c>
      <c r="X12" s="10">
        <v>125.83</v>
      </c>
      <c r="Y12" s="10">
        <v>126.95</v>
      </c>
      <c r="Z12" s="10">
        <v>125.79</v>
      </c>
      <c r="AA12" s="10">
        <v>126.68</v>
      </c>
      <c r="AB12" s="94">
        <v>7002300</v>
      </c>
      <c r="AC12" s="10">
        <v>126.68</v>
      </c>
      <c r="AD12" s="2">
        <f t="shared" si="0"/>
        <v>1.1599999999999966</v>
      </c>
      <c r="AE12" s="137">
        <f t="shared" si="1"/>
        <v>3.723952143253495E-3</v>
      </c>
    </row>
    <row r="13" spans="1:31" x14ac:dyDescent="0.25">
      <c r="G13" s="30"/>
      <c r="H13" s="71"/>
      <c r="W13" s="132">
        <v>42804</v>
      </c>
      <c r="X13" s="10">
        <v>126.04</v>
      </c>
      <c r="Y13" s="10">
        <v>126.49</v>
      </c>
      <c r="Z13" s="10">
        <v>125.54</v>
      </c>
      <c r="AA13" s="10">
        <v>126.21</v>
      </c>
      <c r="AB13" s="94">
        <v>7388500</v>
      </c>
      <c r="AC13" s="10">
        <v>126.21</v>
      </c>
      <c r="AD13" s="2">
        <f t="shared" si="0"/>
        <v>0.94999999999998863</v>
      </c>
      <c r="AE13" s="137">
        <f t="shared" si="1"/>
        <v>2.0643112346168113E-3</v>
      </c>
    </row>
    <row r="14" spans="1:31" x14ac:dyDescent="0.25">
      <c r="G14" s="30"/>
      <c r="H14" s="71"/>
      <c r="W14" s="132">
        <v>42803</v>
      </c>
      <c r="X14" s="10">
        <v>124.58</v>
      </c>
      <c r="Y14" s="10">
        <v>126.21</v>
      </c>
      <c r="Z14" s="10">
        <v>124.17</v>
      </c>
      <c r="AA14" s="10">
        <v>125.95</v>
      </c>
      <c r="AB14" s="94">
        <v>8547100</v>
      </c>
      <c r="AC14" s="10">
        <v>125.95</v>
      </c>
      <c r="AD14" s="2">
        <f t="shared" si="0"/>
        <v>2.039999999999992</v>
      </c>
      <c r="AE14" s="137">
        <f t="shared" si="1"/>
        <v>1.4907332796132211E-2</v>
      </c>
    </row>
    <row r="15" spans="1:31" x14ac:dyDescent="0.25">
      <c r="G15" s="30"/>
      <c r="H15" s="71"/>
      <c r="W15" s="132">
        <v>42802</v>
      </c>
      <c r="X15" s="10">
        <v>123.75</v>
      </c>
      <c r="Y15" s="10">
        <v>124.68</v>
      </c>
      <c r="Z15" s="10">
        <v>123.5</v>
      </c>
      <c r="AA15" s="10">
        <v>124.1</v>
      </c>
      <c r="AB15" s="94">
        <v>7879100</v>
      </c>
      <c r="AC15" s="10">
        <v>124.1</v>
      </c>
      <c r="AD15" s="2">
        <f t="shared" si="0"/>
        <v>1.1800000000000068</v>
      </c>
      <c r="AE15" s="137">
        <f t="shared" si="1"/>
        <v>2.180408624727459E-3</v>
      </c>
    </row>
    <row r="16" spans="1:31" x14ac:dyDescent="0.25">
      <c r="G16" s="30"/>
      <c r="H16" s="71"/>
      <c r="W16" s="132">
        <v>42801</v>
      </c>
      <c r="X16" s="10">
        <v>122.58</v>
      </c>
      <c r="Y16" s="10">
        <v>124.46</v>
      </c>
      <c r="Z16" s="10">
        <v>122.39</v>
      </c>
      <c r="AA16" s="10">
        <v>123.83</v>
      </c>
      <c r="AB16" s="94">
        <v>6508200</v>
      </c>
      <c r="AC16" s="10">
        <v>123.83</v>
      </c>
      <c r="AD16" s="2">
        <f t="shared" si="0"/>
        <v>2.0699999999999932</v>
      </c>
      <c r="AE16" s="137">
        <f t="shared" si="1"/>
        <v>9.7001050844713887E-4</v>
      </c>
    </row>
    <row r="17" spans="1:31" x14ac:dyDescent="0.25">
      <c r="G17" s="30"/>
      <c r="W17" s="132">
        <v>42800</v>
      </c>
      <c r="X17" s="10">
        <v>123.01</v>
      </c>
      <c r="Y17" s="10">
        <v>124.43</v>
      </c>
      <c r="Z17" s="10">
        <v>122.6</v>
      </c>
      <c r="AA17" s="10">
        <v>123.71</v>
      </c>
      <c r="AB17" s="94">
        <v>6657000</v>
      </c>
      <c r="AC17" s="10">
        <v>123.71</v>
      </c>
      <c r="AD17" s="2">
        <f t="shared" si="0"/>
        <v>1.8300000000000125</v>
      </c>
      <c r="AE17" s="137">
        <f t="shared" si="1"/>
        <v>-6.4625575571541916E-4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42797</v>
      </c>
      <c r="X18" s="10">
        <v>123.63</v>
      </c>
      <c r="Y18" s="10">
        <v>123.93</v>
      </c>
      <c r="Z18" s="10">
        <v>123.23</v>
      </c>
      <c r="AA18" s="10">
        <v>123.79</v>
      </c>
      <c r="AB18" s="94">
        <v>5585200</v>
      </c>
      <c r="AC18" s="10">
        <v>123.79</v>
      </c>
      <c r="AD18" s="2">
        <f t="shared" si="0"/>
        <v>0.70000000000000284</v>
      </c>
      <c r="AE18" s="137">
        <f t="shared" si="1"/>
        <v>1.2941842594840214E-3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123.75</v>
      </c>
      <c r="Y19" s="10">
        <v>124.36</v>
      </c>
      <c r="Z19" s="10">
        <v>123.02</v>
      </c>
      <c r="AA19" s="10">
        <v>123.63</v>
      </c>
      <c r="AB19" s="94">
        <v>6950200</v>
      </c>
      <c r="AC19" s="10">
        <v>123.63</v>
      </c>
      <c r="AD19" s="2">
        <f t="shared" si="0"/>
        <v>1.3400000000000034</v>
      </c>
      <c r="AE19" s="137">
        <f t="shared" si="1"/>
        <v>-1.8569352494752778E-3</v>
      </c>
    </row>
    <row r="20" spans="1:31" x14ac:dyDescent="0.25">
      <c r="W20" s="132">
        <v>42795</v>
      </c>
      <c r="X20" s="10">
        <v>122.49</v>
      </c>
      <c r="Y20" s="10">
        <v>124.45</v>
      </c>
      <c r="Z20" s="10">
        <v>122.42</v>
      </c>
      <c r="AA20" s="10">
        <v>123.86</v>
      </c>
      <c r="AB20" s="94">
        <v>9393900</v>
      </c>
      <c r="AC20" s="10">
        <v>123.86</v>
      </c>
      <c r="AD20" s="2">
        <f t="shared" si="0"/>
        <v>2.0300000000000011</v>
      </c>
      <c r="AE20" s="137">
        <f t="shared" si="1"/>
        <v>1.3501350135013634E-2</v>
      </c>
    </row>
    <row r="21" spans="1:31" x14ac:dyDescent="0.25">
      <c r="W21" s="132">
        <v>42794</v>
      </c>
      <c r="X21" s="10">
        <v>122.01</v>
      </c>
      <c r="Y21" s="10">
        <v>122.65</v>
      </c>
      <c r="Z21" s="10">
        <v>121.94</v>
      </c>
      <c r="AA21" s="10">
        <v>122.21</v>
      </c>
      <c r="AB21" s="94">
        <v>8885500</v>
      </c>
      <c r="AC21" s="10">
        <v>122.21</v>
      </c>
      <c r="AD21" s="2">
        <f t="shared" si="0"/>
        <v>0.71000000000000796</v>
      </c>
      <c r="AE21" s="137">
        <f t="shared" si="1"/>
        <v>-1.5522875816994519E-3</v>
      </c>
    </row>
    <row r="22" spans="1:31" x14ac:dyDescent="0.25">
      <c r="W22" s="132">
        <v>42793</v>
      </c>
      <c r="X22" s="10">
        <v>122.13</v>
      </c>
      <c r="Y22" s="10">
        <v>122.88</v>
      </c>
      <c r="Z22" s="10">
        <v>122.1</v>
      </c>
      <c r="AA22" s="10">
        <v>122.4</v>
      </c>
      <c r="AB22" s="94">
        <v>5946200</v>
      </c>
      <c r="AC22" s="10">
        <v>122.4</v>
      </c>
      <c r="AD22" s="2">
        <f t="shared" si="0"/>
        <v>0.78000000000000114</v>
      </c>
      <c r="AE22" s="137">
        <f t="shared" si="1"/>
        <v>-2.6888291371303108E-3</v>
      </c>
    </row>
    <row r="23" spans="1:31" x14ac:dyDescent="0.25">
      <c r="W23" s="132">
        <v>42790</v>
      </c>
      <c r="X23" s="10">
        <v>121.5</v>
      </c>
      <c r="Y23" s="10">
        <v>122.74</v>
      </c>
      <c r="Z23" s="10">
        <v>120.9</v>
      </c>
      <c r="AA23" s="10">
        <v>122.73</v>
      </c>
      <c r="AB23" s="94">
        <v>10835000</v>
      </c>
      <c r="AC23" s="10">
        <v>122.73</v>
      </c>
      <c r="AD23" s="2">
        <f t="shared" si="0"/>
        <v>1.8399999999999892</v>
      </c>
      <c r="AE23" s="137" t="e">
        <f t="shared" si="1"/>
        <v>#DIV/0!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42790</v>
      </c>
      <c r="X24" s="10" t="s">
        <v>280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42789</v>
      </c>
      <c r="X25" s="10">
        <v>119.52</v>
      </c>
      <c r="Y25" s="10">
        <v>121.9</v>
      </c>
      <c r="Z25" s="10">
        <v>119.48</v>
      </c>
      <c r="AA25" s="10">
        <v>121.7</v>
      </c>
      <c r="AB25" s="94">
        <v>9980900</v>
      </c>
      <c r="AC25" s="10">
        <v>120.9</v>
      </c>
      <c r="AD25" s="2">
        <f t="shared" si="0"/>
        <v>2.4200000000000017</v>
      </c>
      <c r="AE25" s="137">
        <f t="shared" si="1"/>
        <v>1.8276762402088753E-2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42788</v>
      </c>
      <c r="X26" s="10">
        <v>119.28</v>
      </c>
      <c r="Y26" s="10">
        <v>119.77</v>
      </c>
      <c r="Z26" s="10">
        <v>119.25</v>
      </c>
      <c r="AA26" s="10">
        <v>119.52</v>
      </c>
      <c r="AB26" s="94">
        <v>5103900</v>
      </c>
      <c r="AC26" s="10">
        <v>118.73</v>
      </c>
      <c r="AD26" s="2">
        <f t="shared" si="0"/>
        <v>0.51999999999999602</v>
      </c>
      <c r="AE26" s="137">
        <f t="shared" si="1"/>
        <v>-1.1777572137628978E-3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42787</v>
      </c>
      <c r="X27" s="10">
        <v>118.4</v>
      </c>
      <c r="Y27" s="10">
        <v>119.89</v>
      </c>
      <c r="Z27" s="10">
        <v>118.32</v>
      </c>
      <c r="AA27" s="10">
        <v>119.66</v>
      </c>
      <c r="AB27" s="94">
        <v>8595100</v>
      </c>
      <c r="AC27" s="10">
        <v>118.87</v>
      </c>
      <c r="AD27" s="2">
        <f t="shared" si="0"/>
        <v>1.5700000000000074</v>
      </c>
      <c r="AE27" s="137">
        <f t="shared" si="1"/>
        <v>6.6903794037940223E-3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42783</v>
      </c>
      <c r="X28" s="10">
        <v>118.19</v>
      </c>
      <c r="Y28" s="10">
        <v>118.9</v>
      </c>
      <c r="Z28" s="10">
        <v>118.05</v>
      </c>
      <c r="AA28" s="10">
        <v>118.86</v>
      </c>
      <c r="AB28" s="94">
        <v>8691400</v>
      </c>
      <c r="AC28" s="10">
        <v>118.08</v>
      </c>
      <c r="AD28" s="2">
        <f t="shared" si="0"/>
        <v>0.85000000000000853</v>
      </c>
      <c r="AE28" s="137">
        <f t="shared" si="1"/>
        <v>6.6496163682865372E-3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42782</v>
      </c>
      <c r="X29" s="10">
        <v>117</v>
      </c>
      <c r="Y29" s="10">
        <v>118.28</v>
      </c>
      <c r="Z29" s="10">
        <v>117</v>
      </c>
      <c r="AA29" s="10">
        <v>118.08</v>
      </c>
      <c r="AB29" s="94">
        <v>7119300</v>
      </c>
      <c r="AC29" s="10">
        <v>117.3</v>
      </c>
      <c r="AD29" s="2">
        <f t="shared" si="0"/>
        <v>1.2800000000000011</v>
      </c>
      <c r="AE29" s="137">
        <f t="shared" si="1"/>
        <v>7.4723009533623763E-3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42781</v>
      </c>
      <c r="X30" s="10">
        <v>115.9</v>
      </c>
      <c r="Y30" s="10">
        <v>117.46</v>
      </c>
      <c r="Z30" s="10">
        <v>115.59</v>
      </c>
      <c r="AA30" s="10">
        <v>117.2</v>
      </c>
      <c r="AB30" s="94">
        <v>5979700</v>
      </c>
      <c r="AC30" s="10">
        <v>116.43</v>
      </c>
      <c r="AD30" s="2">
        <f t="shared" si="0"/>
        <v>1.8699999999999903</v>
      </c>
      <c r="AE30" s="137">
        <f t="shared" si="1"/>
        <v>7.1799307958477776E-3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42780</v>
      </c>
      <c r="X31" s="10">
        <v>115.44</v>
      </c>
      <c r="Y31" s="10">
        <v>116.4</v>
      </c>
      <c r="Z31" s="10">
        <v>115.32</v>
      </c>
      <c r="AA31" s="10">
        <v>116.36</v>
      </c>
      <c r="AB31" s="94">
        <v>5539100</v>
      </c>
      <c r="AC31" s="10">
        <v>115.6</v>
      </c>
      <c r="AD31" s="2">
        <f t="shared" si="0"/>
        <v>1.0800000000000125</v>
      </c>
      <c r="AE31" s="137">
        <f t="shared" si="1"/>
        <v>4.1695621959694229E-3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42779</v>
      </c>
      <c r="X32" s="10">
        <v>115.28</v>
      </c>
      <c r="Y32" s="10">
        <v>116.12</v>
      </c>
      <c r="Z32" s="10">
        <v>115.22</v>
      </c>
      <c r="AA32" s="10">
        <v>115.88</v>
      </c>
      <c r="AB32" s="94">
        <v>5710800</v>
      </c>
      <c r="AC32" s="10">
        <v>115.12</v>
      </c>
      <c r="AD32" s="2">
        <f t="shared" si="0"/>
        <v>0.90000000000000568</v>
      </c>
      <c r="AE32" s="137">
        <f t="shared" si="1"/>
        <v>5.5904961565338418E-3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42776</v>
      </c>
      <c r="X33" s="10">
        <v>114.32</v>
      </c>
      <c r="Y33" s="10">
        <v>115.99</v>
      </c>
      <c r="Z33" s="10">
        <v>114.23</v>
      </c>
      <c r="AA33" s="10">
        <v>115.24</v>
      </c>
      <c r="AB33" s="94">
        <v>6438500</v>
      </c>
      <c r="AC33" s="10">
        <v>114.48</v>
      </c>
      <c r="AD33" s="2">
        <f t="shared" si="0"/>
        <v>1.7599999999999909</v>
      </c>
      <c r="AE33" s="137">
        <f t="shared" si="1"/>
        <v>1.0147357275213986E-2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42775</v>
      </c>
      <c r="X34" s="10">
        <v>113.4</v>
      </c>
      <c r="Y34" s="10">
        <v>114.65</v>
      </c>
      <c r="Z34" s="10">
        <v>113.4</v>
      </c>
      <c r="AA34" s="10">
        <v>114.08</v>
      </c>
      <c r="AB34" s="94">
        <v>5854600</v>
      </c>
      <c r="AC34" s="10">
        <v>113.33</v>
      </c>
      <c r="AD34" s="2">
        <f t="shared" si="0"/>
        <v>1.25</v>
      </c>
      <c r="AE34" s="137">
        <f t="shared" si="1"/>
        <v>6.0363959165556924E-3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42774</v>
      </c>
      <c r="X35" s="10">
        <v>113.3</v>
      </c>
      <c r="Y35" s="10">
        <v>113.69</v>
      </c>
      <c r="Z35" s="10">
        <v>113.15</v>
      </c>
      <c r="AA35" s="10">
        <v>113.4</v>
      </c>
      <c r="AB35" s="94">
        <v>5272000</v>
      </c>
      <c r="AC35" s="10">
        <v>112.65</v>
      </c>
      <c r="AD35" s="2">
        <f t="shared" si="0"/>
        <v>0.53999999999999204</v>
      </c>
      <c r="AE35" s="137">
        <f t="shared" si="1"/>
        <v>-7.096602501551752E-4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42773</v>
      </c>
      <c r="X36" s="10">
        <v>113.6</v>
      </c>
      <c r="Y36" s="10">
        <v>113.62</v>
      </c>
      <c r="Z36" s="10">
        <v>113.05</v>
      </c>
      <c r="AA36" s="10">
        <v>113.48</v>
      </c>
      <c r="AB36" s="94">
        <v>5507900</v>
      </c>
      <c r="AC36" s="10">
        <v>112.73</v>
      </c>
      <c r="AD36" s="2">
        <f t="shared" si="0"/>
        <v>0.57000000000000739</v>
      </c>
      <c r="AE36" s="137">
        <f t="shared" si="1"/>
        <v>7.1016422547720559E-4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42772</v>
      </c>
      <c r="X37" s="10">
        <v>113.46</v>
      </c>
      <c r="Y37" s="10">
        <v>113.59</v>
      </c>
      <c r="Z37" s="10">
        <v>112.62</v>
      </c>
      <c r="AA37" s="10">
        <v>113.4</v>
      </c>
      <c r="AB37" s="94">
        <v>6178400</v>
      </c>
      <c r="AC37" s="10">
        <v>112.65</v>
      </c>
      <c r="AD37" s="2">
        <f t="shared" si="0"/>
        <v>0.96999999999999886</v>
      </c>
      <c r="AE37" s="137">
        <f t="shared" si="1"/>
        <v>-2.1259633271325518E-3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42769</v>
      </c>
      <c r="X38" s="10">
        <v>113.5</v>
      </c>
      <c r="Y38" s="10">
        <v>113.66</v>
      </c>
      <c r="Z38" s="10">
        <v>112.66</v>
      </c>
      <c r="AA38" s="10">
        <v>113.64</v>
      </c>
      <c r="AB38" s="94">
        <v>7267600</v>
      </c>
      <c r="AC38" s="10">
        <v>112.89</v>
      </c>
      <c r="AD38" s="2">
        <f t="shared" si="0"/>
        <v>1</v>
      </c>
      <c r="AE38" s="137">
        <f t="shared" si="1"/>
        <v>6.2045736571536558E-4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42768</v>
      </c>
      <c r="X39" s="10">
        <v>112.82</v>
      </c>
      <c r="Y39" s="10">
        <v>113.62</v>
      </c>
      <c r="Z39" s="10">
        <v>112.77</v>
      </c>
      <c r="AA39" s="10">
        <v>113.57</v>
      </c>
      <c r="AB39" s="94">
        <v>7826300</v>
      </c>
      <c r="AC39" s="10">
        <v>112.82</v>
      </c>
      <c r="AD39" s="2">
        <f t="shared" si="0"/>
        <v>0.85000000000000853</v>
      </c>
      <c r="AE39" s="137">
        <f t="shared" si="1"/>
        <v>2.9335940972530228E-3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42767</v>
      </c>
      <c r="X40" s="10">
        <v>112.48</v>
      </c>
      <c r="Y40" s="10">
        <v>113.32</v>
      </c>
      <c r="Z40" s="10">
        <v>112.47</v>
      </c>
      <c r="AA40" s="10">
        <v>113.23</v>
      </c>
      <c r="AB40" s="94">
        <v>7082300</v>
      </c>
      <c r="AC40" s="10">
        <v>112.49</v>
      </c>
      <c r="AD40" s="2">
        <f t="shared" si="0"/>
        <v>0.84999999999999432</v>
      </c>
      <c r="AE40" s="137">
        <f t="shared" si="1"/>
        <v>-1.7776197671326432E-4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138.226</v>
      </c>
      <c r="Q41" s="2"/>
      <c r="W41" s="132">
        <v>42766</v>
      </c>
      <c r="X41" s="10">
        <v>112.79</v>
      </c>
      <c r="Y41" s="10">
        <v>113.4</v>
      </c>
      <c r="Z41" s="10">
        <v>112.43</v>
      </c>
      <c r="AA41" s="10">
        <v>113.25</v>
      </c>
      <c r="AB41" s="94">
        <v>8713400</v>
      </c>
      <c r="AC41" s="10">
        <v>112.51</v>
      </c>
      <c r="AD41" s="2">
        <f t="shared" si="0"/>
        <v>0.96999999999999886</v>
      </c>
      <c r="AE41" s="137">
        <f t="shared" si="1"/>
        <v>1.0677106504137779E-3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136.96940000000001</v>
      </c>
      <c r="Q42" s="2"/>
      <c r="T42" s="90" t="s">
        <v>113</v>
      </c>
      <c r="W42" s="132">
        <v>42765</v>
      </c>
      <c r="X42" s="10">
        <v>113.4</v>
      </c>
      <c r="Y42" s="10">
        <v>113.6</v>
      </c>
      <c r="Z42" s="10">
        <v>112.85</v>
      </c>
      <c r="AA42" s="10">
        <v>113.13</v>
      </c>
      <c r="AB42" s="94">
        <v>6969400</v>
      </c>
      <c r="AC42" s="10">
        <v>112.39</v>
      </c>
      <c r="AD42" s="2">
        <f t="shared" si="0"/>
        <v>0.75</v>
      </c>
      <c r="AE42" s="137">
        <f t="shared" si="1"/>
        <v>-2.1308709935186076E-3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135.71280000000002</v>
      </c>
      <c r="Q43" s="2"/>
      <c r="T43" s="127" t="s">
        <v>98</v>
      </c>
      <c r="U43" s="128">
        <v>125.8</v>
      </c>
      <c r="W43" s="132">
        <v>42762</v>
      </c>
      <c r="X43" s="10">
        <v>112</v>
      </c>
      <c r="Y43" s="10">
        <v>113.54</v>
      </c>
      <c r="Z43" s="10">
        <v>111.9</v>
      </c>
      <c r="AA43" s="10">
        <v>113.38</v>
      </c>
      <c r="AB43" s="94">
        <v>8886100</v>
      </c>
      <c r="AC43" s="10">
        <v>112.63</v>
      </c>
      <c r="AD43" s="2">
        <f t="shared" si="0"/>
        <v>1.6400000000000006</v>
      </c>
      <c r="AE43" s="137">
        <f t="shared" si="1"/>
        <v>1.3771377137713703E-2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134.4562</v>
      </c>
      <c r="Q44" s="2"/>
      <c r="T44" s="92" t="s">
        <v>99</v>
      </c>
      <c r="U44" s="129">
        <v>125.62</v>
      </c>
      <c r="W44" s="132">
        <v>42761</v>
      </c>
      <c r="X44" s="10">
        <v>112</v>
      </c>
      <c r="Y44" s="10">
        <v>112.84</v>
      </c>
      <c r="Z44" s="10">
        <v>111.6</v>
      </c>
      <c r="AA44" s="10">
        <v>111.84</v>
      </c>
      <c r="AB44" s="94">
        <v>10164300</v>
      </c>
      <c r="AC44" s="10">
        <v>111.1</v>
      </c>
      <c r="AD44" s="2">
        <f t="shared" si="0"/>
        <v>1.2400000000000091</v>
      </c>
      <c r="AE44" s="137">
        <f t="shared" si="1"/>
        <v>-8.5668391932893773E-3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133.1996</v>
      </c>
      <c r="Q45" s="2"/>
      <c r="T45" s="92" t="s">
        <v>100</v>
      </c>
      <c r="U45" s="129" t="s">
        <v>129</v>
      </c>
      <c r="W45" s="132">
        <v>42760</v>
      </c>
      <c r="X45" s="10">
        <v>111.93</v>
      </c>
      <c r="Y45" s="10">
        <v>112.8</v>
      </c>
      <c r="Z45" s="10">
        <v>110.76</v>
      </c>
      <c r="AA45" s="10">
        <v>112.8</v>
      </c>
      <c r="AB45" s="94">
        <v>9385500</v>
      </c>
      <c r="AC45" s="10">
        <v>112.06</v>
      </c>
      <c r="AD45" s="2">
        <f t="shared" si="0"/>
        <v>2.039999999999992</v>
      </c>
      <c r="AE45" s="137">
        <f t="shared" si="1"/>
        <v>9.2767720435917855E-3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131.94300000000001</v>
      </c>
      <c r="Q46" s="2"/>
      <c r="T46" s="92" t="s">
        <v>101</v>
      </c>
      <c r="U46" s="129" t="s">
        <v>129</v>
      </c>
      <c r="W46" s="132">
        <v>42759</v>
      </c>
      <c r="X46" s="10">
        <v>112.91</v>
      </c>
      <c r="Y46" s="10">
        <v>113.3</v>
      </c>
      <c r="Z46" s="10">
        <v>111.15</v>
      </c>
      <c r="AA46" s="10">
        <v>111.76</v>
      </c>
      <c r="AB46" s="94">
        <v>12450300</v>
      </c>
      <c r="AC46" s="10">
        <v>111.03</v>
      </c>
      <c r="AD46" s="2">
        <f t="shared" si="0"/>
        <v>2.1499999999999915</v>
      </c>
      <c r="AE46" s="137">
        <f t="shared" si="1"/>
        <v>-1.8822905620360486E-2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130.68639999999999</v>
      </c>
      <c r="Q47" s="2"/>
      <c r="T47" s="92" t="s">
        <v>102</v>
      </c>
      <c r="U47" s="129">
        <v>127.47</v>
      </c>
      <c r="W47" s="132">
        <v>42758</v>
      </c>
      <c r="X47" s="10">
        <v>114.51</v>
      </c>
      <c r="Y47" s="10">
        <v>114.77</v>
      </c>
      <c r="Z47" s="10">
        <v>113.8</v>
      </c>
      <c r="AA47" s="10">
        <v>113.91</v>
      </c>
      <c r="AB47" s="94">
        <v>7989800</v>
      </c>
      <c r="AC47" s="10">
        <v>113.16</v>
      </c>
      <c r="AD47" s="2">
        <f t="shared" si="0"/>
        <v>0.96999999999999886</v>
      </c>
      <c r="AE47" s="137">
        <f t="shared" si="1"/>
        <v>-2.1164021164021829E-3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129.4298</v>
      </c>
      <c r="Q48" s="2"/>
      <c r="T48" s="92" t="s">
        <v>103</v>
      </c>
      <c r="U48" s="129">
        <v>0.67624099999999998</v>
      </c>
      <c r="W48" s="132">
        <v>42755</v>
      </c>
      <c r="X48" s="10">
        <v>114.49</v>
      </c>
      <c r="Y48" s="10">
        <v>115.03</v>
      </c>
      <c r="Z48" s="10">
        <v>114.08</v>
      </c>
      <c r="AA48" s="10">
        <v>114.15</v>
      </c>
      <c r="AB48" s="94">
        <v>7502400</v>
      </c>
      <c r="AC48" s="10">
        <v>113.4</v>
      </c>
      <c r="AD48" s="2">
        <f t="shared" si="0"/>
        <v>0.95000000000000284</v>
      </c>
      <c r="AE48" s="137">
        <f t="shared" si="1"/>
        <v>-4.4072278536799736E-4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128.17320000000001</v>
      </c>
      <c r="Q49" s="2"/>
      <c r="T49" s="92" t="s">
        <v>104</v>
      </c>
      <c r="U49" s="129" t="s">
        <v>387</v>
      </c>
      <c r="W49" s="132">
        <v>42754</v>
      </c>
      <c r="X49" s="10">
        <v>114.68</v>
      </c>
      <c r="Y49" s="10">
        <v>114.9</v>
      </c>
      <c r="Z49" s="10">
        <v>113.92</v>
      </c>
      <c r="AA49" s="10">
        <v>114.2</v>
      </c>
      <c r="AB49" s="94">
        <v>5540800</v>
      </c>
      <c r="AC49" s="10">
        <v>113.45</v>
      </c>
      <c r="AD49" s="2">
        <f t="shared" si="0"/>
        <v>0.98000000000000398</v>
      </c>
      <c r="AE49" s="137">
        <f t="shared" si="1"/>
        <v>-4.3878894251865308E-3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126.9166</v>
      </c>
      <c r="Q50" s="2"/>
      <c r="T50" s="92"/>
      <c r="U50" s="129"/>
      <c r="W50" s="132">
        <v>42753</v>
      </c>
      <c r="X50" s="10">
        <v>114.87</v>
      </c>
      <c r="Y50" s="10">
        <v>115.1</v>
      </c>
      <c r="Z50" s="10">
        <v>114.41</v>
      </c>
      <c r="AA50" s="10">
        <v>114.7</v>
      </c>
      <c r="AB50" s="94">
        <v>5014600</v>
      </c>
      <c r="AC50" s="10">
        <v>113.95</v>
      </c>
      <c r="AD50" s="2">
        <f t="shared" si="0"/>
        <v>0.68999999999999773</v>
      </c>
      <c r="AE50" s="137">
        <f t="shared" si="1"/>
        <v>-1.4021558145648205E-3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125.66</v>
      </c>
      <c r="Q51" s="2"/>
      <c r="T51" s="92" t="s">
        <v>105</v>
      </c>
      <c r="U51" s="129" t="s">
        <v>667</v>
      </c>
      <c r="W51" s="132">
        <v>42752</v>
      </c>
      <c r="X51" s="10">
        <v>113.94</v>
      </c>
      <c r="Y51" s="10">
        <v>115.05</v>
      </c>
      <c r="Z51" s="10">
        <v>113.67</v>
      </c>
      <c r="AA51" s="10">
        <v>114.87</v>
      </c>
      <c r="AB51" s="94">
        <v>6255400</v>
      </c>
      <c r="AC51" s="10">
        <v>114.11</v>
      </c>
      <c r="AD51" s="2">
        <f t="shared" si="0"/>
        <v>1.3799999999999955</v>
      </c>
      <c r="AE51" s="137">
        <f t="shared" si="1"/>
        <v>2.283706631532656E-3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124.40339999999999</v>
      </c>
      <c r="Q52" s="2"/>
      <c r="T52" s="92" t="s">
        <v>106</v>
      </c>
      <c r="U52" s="129" t="s">
        <v>587</v>
      </c>
      <c r="W52" s="132">
        <v>42748</v>
      </c>
      <c r="X52" s="10">
        <v>114.94</v>
      </c>
      <c r="Y52" s="10">
        <v>115.02</v>
      </c>
      <c r="Z52" s="10">
        <v>114.44</v>
      </c>
      <c r="AA52" s="10">
        <v>114.6</v>
      </c>
      <c r="AB52" s="94">
        <v>4935200</v>
      </c>
      <c r="AC52" s="10">
        <v>113.85</v>
      </c>
      <c r="AD52" s="2">
        <f t="shared" si="0"/>
        <v>0.57999999999999829</v>
      </c>
      <c r="AE52" s="137">
        <f t="shared" si="1"/>
        <v>-1.7563888644955838E-4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123.1468</v>
      </c>
      <c r="Q53" s="2"/>
      <c r="T53" s="92" t="s">
        <v>107</v>
      </c>
      <c r="U53" s="130">
        <v>5287536</v>
      </c>
      <c r="W53" s="132">
        <v>42747</v>
      </c>
      <c r="X53" s="10">
        <v>114.27</v>
      </c>
      <c r="Y53" s="10">
        <v>114.73</v>
      </c>
      <c r="Z53" s="10">
        <v>113.37</v>
      </c>
      <c r="AA53" s="10">
        <v>114.62</v>
      </c>
      <c r="AB53" s="94">
        <v>6627300</v>
      </c>
      <c r="AC53" s="10">
        <v>113.87</v>
      </c>
      <c r="AD53" s="2">
        <f t="shared" si="0"/>
        <v>1.3599999999999994</v>
      </c>
      <c r="AE53" s="137">
        <f t="shared" si="1"/>
        <v>-9.6508159326191834E-4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121.89019999999999</v>
      </c>
      <c r="T54" s="92" t="s">
        <v>110</v>
      </c>
      <c r="U54" s="130">
        <v>7080950</v>
      </c>
      <c r="W54" s="132">
        <v>42746</v>
      </c>
      <c r="X54" s="10">
        <v>116.08</v>
      </c>
      <c r="Y54" s="10">
        <v>116.25</v>
      </c>
      <c r="Z54" s="10">
        <v>114.02</v>
      </c>
      <c r="AA54" s="10">
        <v>114.73</v>
      </c>
      <c r="AB54" s="94">
        <v>8887200</v>
      </c>
      <c r="AC54" s="10">
        <v>113.98</v>
      </c>
      <c r="AD54" s="2">
        <f t="shared" si="0"/>
        <v>2.230000000000004</v>
      </c>
      <c r="AE54" s="137">
        <f t="shared" si="1"/>
        <v>-1.2305025996533825E-2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120.63359999999999</v>
      </c>
      <c r="T55" s="92" t="s">
        <v>108</v>
      </c>
      <c r="U55" s="129" t="s">
        <v>668</v>
      </c>
      <c r="W55" s="132">
        <v>42745</v>
      </c>
      <c r="X55" s="10">
        <v>116.03</v>
      </c>
      <c r="Y55" s="10">
        <v>117</v>
      </c>
      <c r="Z55" s="10">
        <v>115.87</v>
      </c>
      <c r="AA55" s="10">
        <v>116.16</v>
      </c>
      <c r="AB55" s="94">
        <v>5312800</v>
      </c>
      <c r="AC55" s="10">
        <v>115.4</v>
      </c>
      <c r="AD55" s="2">
        <f t="shared" si="0"/>
        <v>1.1299999999999955</v>
      </c>
      <c r="AE55" s="137">
        <f t="shared" si="1"/>
        <v>-1.0387811634348099E-3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119.377</v>
      </c>
      <c r="T56" s="92" t="s">
        <v>111</v>
      </c>
      <c r="U56" s="129">
        <v>21.19</v>
      </c>
      <c r="W56" s="132">
        <v>42744</v>
      </c>
      <c r="X56" s="10">
        <v>116.35</v>
      </c>
      <c r="Y56" s="10">
        <v>116.61</v>
      </c>
      <c r="Z56" s="10">
        <v>115.89</v>
      </c>
      <c r="AA56" s="10">
        <v>116.28</v>
      </c>
      <c r="AB56" s="94">
        <v>5436600</v>
      </c>
      <c r="AC56" s="10">
        <v>115.52</v>
      </c>
      <c r="AD56" s="2">
        <f t="shared" si="0"/>
        <v>0.71999999999999886</v>
      </c>
      <c r="AE56" s="137">
        <f t="shared" si="1"/>
        <v>-1.7310022503036482E-4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118.12039999999999</v>
      </c>
      <c r="T57" s="92" t="s">
        <v>112</v>
      </c>
      <c r="U57" s="129">
        <v>5.93</v>
      </c>
      <c r="W57" s="132">
        <v>42741</v>
      </c>
      <c r="X57" s="10">
        <v>116.67</v>
      </c>
      <c r="Y57" s="10">
        <v>117</v>
      </c>
      <c r="Z57" s="10">
        <v>115.76</v>
      </c>
      <c r="AA57" s="10">
        <v>116.3</v>
      </c>
      <c r="AB57" s="94">
        <v>5221400</v>
      </c>
      <c r="AC57" s="10">
        <v>115.54</v>
      </c>
      <c r="AD57" s="2">
        <f t="shared" si="0"/>
        <v>1.2399999999999949</v>
      </c>
      <c r="AE57" s="137">
        <f t="shared" si="1"/>
        <v>-4.7377035059005257E-3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116.8638</v>
      </c>
      <c r="T58" s="92" t="s">
        <v>109</v>
      </c>
      <c r="U58" s="129" t="s">
        <v>669</v>
      </c>
      <c r="W58" s="132">
        <v>42740</v>
      </c>
      <c r="X58" s="10">
        <v>116</v>
      </c>
      <c r="Y58" s="10">
        <v>116.97</v>
      </c>
      <c r="Z58" s="10">
        <v>115.44</v>
      </c>
      <c r="AA58" s="10">
        <v>116.86</v>
      </c>
      <c r="AB58" s="94">
        <v>6217200</v>
      </c>
      <c r="AC58" s="10">
        <v>116.09</v>
      </c>
      <c r="AD58" s="2">
        <f t="shared" si="0"/>
        <v>1.5300000000000011</v>
      </c>
      <c r="AE58" s="137">
        <f t="shared" si="1"/>
        <v>1.044477326138038E-2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115.60720000000001</v>
      </c>
      <c r="W59" s="132">
        <v>42739</v>
      </c>
      <c r="X59" s="10">
        <v>115.5</v>
      </c>
      <c r="Y59" s="10">
        <v>116.23</v>
      </c>
      <c r="Z59" s="10">
        <v>115.31</v>
      </c>
      <c r="AA59" s="10">
        <v>115.65</v>
      </c>
      <c r="AB59" s="94">
        <v>5828900</v>
      </c>
      <c r="AC59" s="10">
        <v>114.89</v>
      </c>
      <c r="AD59" s="2">
        <f t="shared" si="0"/>
        <v>0.92000000000000171</v>
      </c>
      <c r="AE59" s="137">
        <f t="shared" si="1"/>
        <v>-1.6510253736531366E-3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114.3506</v>
      </c>
      <c r="W60" s="132">
        <v>42738</v>
      </c>
      <c r="X60" s="10">
        <v>115.78</v>
      </c>
      <c r="Y60" s="10">
        <v>116</v>
      </c>
      <c r="Z60" s="10">
        <v>115.23</v>
      </c>
      <c r="AA60" s="10">
        <v>115.84</v>
      </c>
      <c r="AB60" s="94">
        <v>5953000</v>
      </c>
      <c r="AC60" s="10">
        <v>115.08</v>
      </c>
      <c r="AD60" s="2">
        <f t="shared" si="0"/>
        <v>0.76999999999999602</v>
      </c>
      <c r="AE60" s="137">
        <f t="shared" si="1"/>
        <v>5.5045871559633586E-3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113.09399999999999</v>
      </c>
      <c r="W61" s="132">
        <v>42734</v>
      </c>
      <c r="X61" s="10">
        <v>115.8</v>
      </c>
      <c r="Y61" s="10">
        <v>115.99</v>
      </c>
      <c r="Z61" s="10">
        <v>114.98</v>
      </c>
      <c r="AA61" s="10">
        <v>115.21</v>
      </c>
      <c r="AB61" s="94">
        <v>5506700</v>
      </c>
      <c r="AC61" s="10">
        <v>114.45</v>
      </c>
      <c r="AD61" s="2">
        <f t="shared" si="0"/>
        <v>1.0099999999999909</v>
      </c>
      <c r="AE61" s="137">
        <f t="shared" si="1"/>
        <v>-2.4405125076265577E-3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42733</v>
      </c>
      <c r="X62" s="10">
        <v>115.23</v>
      </c>
      <c r="Y62" s="10">
        <v>115.87</v>
      </c>
      <c r="Z62" s="10">
        <v>115.01</v>
      </c>
      <c r="AA62" s="10">
        <v>115.49</v>
      </c>
      <c r="AB62" s="94">
        <v>2993600</v>
      </c>
      <c r="AC62" s="10">
        <v>114.73</v>
      </c>
      <c r="AD62" s="2">
        <f t="shared" si="0"/>
        <v>0.85999999999999943</v>
      </c>
      <c r="AE62" s="137">
        <f t="shared" si="1"/>
        <v>3.4108798320797717E-3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42732</v>
      </c>
      <c r="X63" s="10">
        <v>115.88</v>
      </c>
      <c r="Y63" s="10">
        <v>116.16</v>
      </c>
      <c r="Z63" s="10">
        <v>115.05</v>
      </c>
      <c r="AA63" s="10">
        <v>115.1</v>
      </c>
      <c r="AB63" s="94">
        <v>3278300</v>
      </c>
      <c r="AC63" s="10">
        <v>114.34</v>
      </c>
      <c r="AD63" s="2">
        <f t="shared" si="0"/>
        <v>1.1099999999999994</v>
      </c>
      <c r="AE63" s="137">
        <f t="shared" si="1"/>
        <v>-7.0343030829352893E-3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42731</v>
      </c>
      <c r="X64" s="10">
        <v>115.89</v>
      </c>
      <c r="Y64" s="10">
        <v>116</v>
      </c>
      <c r="Z64" s="10">
        <v>115.38</v>
      </c>
      <c r="AA64" s="10">
        <v>115.91</v>
      </c>
      <c r="AB64" s="94">
        <v>3232600</v>
      </c>
      <c r="AC64" s="10">
        <v>115.15</v>
      </c>
      <c r="AD64" s="2">
        <f t="shared" si="0"/>
        <v>0.62000000000000455</v>
      </c>
      <c r="AE64" s="137">
        <f t="shared" si="1"/>
        <v>-4.3402777777779011E-4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42727</v>
      </c>
      <c r="X65" s="10">
        <v>115.4</v>
      </c>
      <c r="Y65" s="10">
        <v>116.32</v>
      </c>
      <c r="Z65" s="10">
        <v>115.3</v>
      </c>
      <c r="AA65" s="10">
        <v>115.96</v>
      </c>
      <c r="AB65" s="94">
        <v>2992500</v>
      </c>
      <c r="AC65" s="10">
        <v>115.2</v>
      </c>
      <c r="AD65" s="2">
        <f t="shared" si="0"/>
        <v>1.019999999999996</v>
      </c>
      <c r="AE65" s="137">
        <f t="shared" si="1"/>
        <v>4.5343564701778583E-3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42726</v>
      </c>
      <c r="X66" s="10">
        <v>115</v>
      </c>
      <c r="Y66" s="10">
        <v>115.53</v>
      </c>
      <c r="Z66" s="10">
        <v>113.88</v>
      </c>
      <c r="AA66" s="10">
        <v>115.44</v>
      </c>
      <c r="AB66" s="94">
        <v>4602300</v>
      </c>
      <c r="AC66" s="10">
        <v>114.68</v>
      </c>
      <c r="AD66" s="2">
        <f t="shared" si="0"/>
        <v>1.6500000000000057</v>
      </c>
      <c r="AE66" s="137">
        <f t="shared" si="1"/>
        <v>1.1348756001747784E-3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42725</v>
      </c>
      <c r="X67" s="10">
        <v>116.2</v>
      </c>
      <c r="Y67" s="10">
        <v>116.2</v>
      </c>
      <c r="Z67" s="10">
        <v>114.74</v>
      </c>
      <c r="AA67" s="10">
        <v>115.31</v>
      </c>
      <c r="AB67" s="94">
        <v>5907600</v>
      </c>
      <c r="AC67" s="10">
        <v>114.55</v>
      </c>
      <c r="AD67" s="2">
        <f>Y67-Z67</f>
        <v>1.460000000000008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42724</v>
      </c>
      <c r="X68" s="10">
        <v>115.98</v>
      </c>
      <c r="Y68" s="10">
        <v>116.25</v>
      </c>
      <c r="Z68" s="10">
        <v>114.91</v>
      </c>
      <c r="AA68" s="10">
        <v>115.66</v>
      </c>
      <c r="AB68" s="94">
        <v>5715200</v>
      </c>
      <c r="AC68" s="10">
        <v>114.9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391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435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452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1" priority="19">
      <formula>F25&gt;0</formula>
    </cfRule>
    <cfRule type="expression" dxfId="800" priority="20">
      <formula>F25&lt;0</formula>
    </cfRule>
  </conditionalFormatting>
  <conditionalFormatting sqref="Q7">
    <cfRule type="expression" dxfId="799" priority="17">
      <formula>Q7&gt;0</formula>
    </cfRule>
    <cfRule type="expression" dxfId="798" priority="18">
      <formula>Q7&lt;0</formula>
    </cfRule>
  </conditionalFormatting>
  <conditionalFormatting sqref="Q8">
    <cfRule type="expression" dxfId="797" priority="15">
      <formula>Q8&gt;0</formula>
    </cfRule>
    <cfRule type="expression" dxfId="796" priority="16">
      <formula>Q8&lt;0</formula>
    </cfRule>
  </conditionalFormatting>
  <conditionalFormatting sqref="M74">
    <cfRule type="expression" dxfId="795" priority="9">
      <formula>M74&gt;0</formula>
    </cfRule>
    <cfRule type="expression" dxfId="794" priority="10">
      <formula>M74&lt;0</formula>
    </cfRule>
  </conditionalFormatting>
  <conditionalFormatting sqref="F113:F149 H113:H149">
    <cfRule type="expression" dxfId="793" priority="7">
      <formula>F113&gt;0</formula>
    </cfRule>
    <cfRule type="expression" dxfId="792" priority="8">
      <formula>F113&lt;0</formula>
    </cfRule>
  </conditionalFormatting>
  <conditionalFormatting sqref="F105:F112">
    <cfRule type="expression" dxfId="791" priority="5">
      <formula>F105&gt;0</formula>
    </cfRule>
    <cfRule type="expression" dxfId="790" priority="6">
      <formula>F105&lt;0</formula>
    </cfRule>
  </conditionalFormatting>
  <conditionalFormatting sqref="H105:H112">
    <cfRule type="expression" dxfId="789" priority="3">
      <formula>H105&gt;0</formula>
    </cfRule>
    <cfRule type="expression" dxfId="788" priority="4">
      <formula>H105&lt;0</formula>
    </cfRule>
  </conditionalFormatting>
  <conditionalFormatting sqref="Q10">
    <cfRule type="expression" dxfId="787" priority="1">
      <formula>Q10&gt;0</formula>
    </cfRule>
    <cfRule type="expression" dxfId="78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93" activePane="bottomLeft" state="frozen"/>
      <selection activeCell="A2" sqref="A2"/>
      <selection pane="bottomLeft" activeCell="H95" sqref="H95:K96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2700</v>
      </c>
      <c r="T2" s="157"/>
      <c r="W2" s="122">
        <v>42821</v>
      </c>
      <c r="X2" s="41">
        <v>10.78</v>
      </c>
      <c r="Y2" s="41">
        <v>10.86</v>
      </c>
      <c r="Z2" s="41">
        <v>10.62</v>
      </c>
      <c r="AA2" s="41">
        <v>10.77</v>
      </c>
      <c r="AB2" s="103">
        <v>1949900</v>
      </c>
      <c r="AC2" s="9">
        <v>10.77</v>
      </c>
      <c r="AD2" s="2">
        <f>Y2-Z2</f>
        <v>0.24000000000000021</v>
      </c>
      <c r="AE2" s="137">
        <f>AC2/AC3-1</f>
        <v>-2.7777777777778789E-3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20.968925925926005</v>
      </c>
      <c r="T3" s="162"/>
      <c r="W3" s="122">
        <v>42818</v>
      </c>
      <c r="X3" s="41">
        <v>10.72</v>
      </c>
      <c r="Y3" s="41">
        <v>10.86</v>
      </c>
      <c r="Z3" s="41">
        <v>10.69</v>
      </c>
      <c r="AA3" s="41">
        <v>10.8</v>
      </c>
      <c r="AB3" s="103">
        <v>2522300</v>
      </c>
      <c r="AC3" s="9">
        <v>10.8</v>
      </c>
      <c r="AD3" s="2">
        <f t="shared" ref="AD3:AD66" si="1">Y3-Z3</f>
        <v>0.16999999999999993</v>
      </c>
      <c r="AE3" s="137">
        <f t="shared" ref="AE3:AE66" si="2">AC3/AC4-1</f>
        <v>6.5237651444547406E-3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10.75</v>
      </c>
      <c r="R4" s="499">
        <v>-1.9E-3</v>
      </c>
      <c r="T4" s="1" t="s">
        <v>502</v>
      </c>
      <c r="W4" s="122">
        <v>42817</v>
      </c>
      <c r="X4" s="41">
        <v>10.59</v>
      </c>
      <c r="Y4" s="41">
        <v>10.78</v>
      </c>
      <c r="Z4" s="41">
        <v>10.59</v>
      </c>
      <c r="AA4" s="41">
        <v>10.73</v>
      </c>
      <c r="AB4" s="103">
        <v>2203100</v>
      </c>
      <c r="AC4" s="9">
        <v>10.73</v>
      </c>
      <c r="AD4" s="2">
        <f t="shared" si="1"/>
        <v>0.1899999999999995</v>
      </c>
      <c r="AE4" s="137">
        <f t="shared" si="2"/>
        <v>6.5666041275798115E-3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29025</v>
      </c>
      <c r="T5" s="1"/>
      <c r="W5" s="122">
        <v>42816</v>
      </c>
      <c r="X5" s="41">
        <v>10.89</v>
      </c>
      <c r="Y5" s="41">
        <v>10.97</v>
      </c>
      <c r="Z5" s="41">
        <v>10.53</v>
      </c>
      <c r="AA5" s="41">
        <v>10.66</v>
      </c>
      <c r="AB5" s="103">
        <v>3250200</v>
      </c>
      <c r="AC5" s="9">
        <v>10.66</v>
      </c>
      <c r="AD5" s="2">
        <f t="shared" si="1"/>
        <v>0.44000000000000128</v>
      </c>
      <c r="AE5" s="137">
        <f t="shared" si="2"/>
        <v>-2.2018348623853212E-2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56616.10000000021</v>
      </c>
      <c r="T6" t="s">
        <v>503</v>
      </c>
      <c r="W6" s="122">
        <v>42815</v>
      </c>
      <c r="X6" s="41">
        <v>10.72</v>
      </c>
      <c r="Y6" s="41">
        <v>10.93</v>
      </c>
      <c r="Z6" s="41">
        <v>10.59</v>
      </c>
      <c r="AA6" s="41">
        <v>10.9</v>
      </c>
      <c r="AB6" s="103">
        <v>3422600</v>
      </c>
      <c r="AC6" s="9">
        <v>10.9</v>
      </c>
      <c r="AD6" s="2">
        <f t="shared" si="1"/>
        <v>0.33999999999999986</v>
      </c>
      <c r="AE6" s="137">
        <f t="shared" si="2"/>
        <v>2.3474178403755763E-2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-27591.10000000021</v>
      </c>
      <c r="R7">
        <v>2300</v>
      </c>
      <c r="W7" s="122">
        <v>42814</v>
      </c>
      <c r="X7" s="41">
        <v>10.88</v>
      </c>
      <c r="Y7" s="41">
        <v>10.88</v>
      </c>
      <c r="Z7" s="41">
        <v>10.64</v>
      </c>
      <c r="AA7" s="41">
        <v>10.65</v>
      </c>
      <c r="AB7" s="103">
        <v>2933800</v>
      </c>
      <c r="AC7" s="9">
        <v>10.65</v>
      </c>
      <c r="AD7" s="2">
        <f t="shared" si="1"/>
        <v>0.24000000000000021</v>
      </c>
      <c r="AE7" s="137">
        <f t="shared" si="2"/>
        <v>-2.1139705882353033E-2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-27591.10000000021</v>
      </c>
      <c r="R8" s="165"/>
      <c r="W8" s="122">
        <v>42811</v>
      </c>
      <c r="X8" s="41">
        <v>11.11</v>
      </c>
      <c r="Y8" s="41">
        <v>11.24</v>
      </c>
      <c r="Z8" s="41">
        <v>10.84</v>
      </c>
      <c r="AA8" s="41">
        <v>10.88</v>
      </c>
      <c r="AB8" s="103">
        <v>4222800</v>
      </c>
      <c r="AC8" s="9">
        <v>10.88</v>
      </c>
      <c r="AD8" s="2">
        <f t="shared" si="1"/>
        <v>0.40000000000000036</v>
      </c>
      <c r="AE8" s="137">
        <f t="shared" si="2"/>
        <v>-2.857142857142847E-2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-0.48733664099081547</v>
      </c>
      <c r="W9" s="122">
        <v>42810</v>
      </c>
      <c r="X9" s="41">
        <v>11.05</v>
      </c>
      <c r="Y9" s="41">
        <v>11.21</v>
      </c>
      <c r="Z9" s="41">
        <v>10.98</v>
      </c>
      <c r="AA9" s="41">
        <v>11.2</v>
      </c>
      <c r="AB9" s="103">
        <v>2335700</v>
      </c>
      <c r="AC9" s="9">
        <v>11.2</v>
      </c>
      <c r="AD9" s="2">
        <f t="shared" si="1"/>
        <v>0.23000000000000043</v>
      </c>
      <c r="AE9" s="137">
        <f t="shared" si="2"/>
        <v>1.3574660633484115E-2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42809</v>
      </c>
      <c r="X10" s="41">
        <v>10.78</v>
      </c>
      <c r="Y10" s="41">
        <v>11.14</v>
      </c>
      <c r="Z10" s="41">
        <v>10.77</v>
      </c>
      <c r="AA10" s="41">
        <v>11.05</v>
      </c>
      <c r="AB10" s="103">
        <v>2896900</v>
      </c>
      <c r="AC10" s="9">
        <v>11.05</v>
      </c>
      <c r="AD10" s="2">
        <f t="shared" si="1"/>
        <v>0.37000000000000099</v>
      </c>
      <c r="AE10" s="137">
        <f t="shared" si="2"/>
        <v>2.6951672862453702E-2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42808</v>
      </c>
      <c r="X11" s="41">
        <v>10.9</v>
      </c>
      <c r="Y11" s="41">
        <v>10.9</v>
      </c>
      <c r="Z11" s="41">
        <v>10.57</v>
      </c>
      <c r="AA11" s="41">
        <v>10.76</v>
      </c>
      <c r="AB11" s="103">
        <v>3260900</v>
      </c>
      <c r="AC11" s="9">
        <v>10.76</v>
      </c>
      <c r="AD11" s="2">
        <f t="shared" si="1"/>
        <v>0.33000000000000007</v>
      </c>
      <c r="AE11" s="137">
        <f t="shared" si="2"/>
        <v>-1.3748854262144894E-2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42807</v>
      </c>
      <c r="X12" s="41">
        <v>11.02</v>
      </c>
      <c r="Y12" s="41">
        <v>11.07</v>
      </c>
      <c r="Z12" s="41">
        <v>10.87</v>
      </c>
      <c r="AA12" s="41">
        <v>10.91</v>
      </c>
      <c r="AB12" s="103">
        <v>1993100</v>
      </c>
      <c r="AC12" s="9">
        <v>10.91</v>
      </c>
      <c r="AD12" s="2">
        <f t="shared" si="1"/>
        <v>0.20000000000000107</v>
      </c>
      <c r="AE12" s="137">
        <f t="shared" si="2"/>
        <v>-9.0826521344232747E-3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42804</v>
      </c>
      <c r="X13" s="41">
        <v>11.13</v>
      </c>
      <c r="Y13" s="41">
        <v>11.18</v>
      </c>
      <c r="Z13" s="41">
        <v>10.99</v>
      </c>
      <c r="AA13" s="41">
        <v>11.01</v>
      </c>
      <c r="AB13" s="103">
        <v>2583500</v>
      </c>
      <c r="AC13" s="9">
        <v>11.01</v>
      </c>
      <c r="AD13" s="2">
        <f t="shared" si="1"/>
        <v>0.1899999999999995</v>
      </c>
      <c r="AE13" s="137">
        <f t="shared" si="2"/>
        <v>-6.3176895306858993E-3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42803</v>
      </c>
      <c r="X14" s="41">
        <v>10.98</v>
      </c>
      <c r="Y14" s="41">
        <v>11.15</v>
      </c>
      <c r="Z14" s="41">
        <v>10.94</v>
      </c>
      <c r="AA14" s="41">
        <v>11.08</v>
      </c>
      <c r="AB14" s="103">
        <v>2866700</v>
      </c>
      <c r="AC14" s="9">
        <v>11.08</v>
      </c>
      <c r="AD14" s="2">
        <f t="shared" si="1"/>
        <v>0.21000000000000085</v>
      </c>
      <c r="AE14" s="137">
        <f t="shared" si="2"/>
        <v>1.0027347310847645E-2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42802</v>
      </c>
      <c r="X15" s="41">
        <v>11.17</v>
      </c>
      <c r="Y15" s="41">
        <v>11.21</v>
      </c>
      <c r="Z15" s="41">
        <v>10.72</v>
      </c>
      <c r="AA15" s="41">
        <v>10.97</v>
      </c>
      <c r="AB15" s="103">
        <v>5303100</v>
      </c>
      <c r="AC15" s="9">
        <v>10.97</v>
      </c>
      <c r="AD15" s="2">
        <f t="shared" si="1"/>
        <v>0.49000000000000021</v>
      </c>
      <c r="AE15" s="137">
        <f t="shared" si="2"/>
        <v>-2.4021352313167266E-2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42801</v>
      </c>
      <c r="X16" s="41">
        <v>11.71</v>
      </c>
      <c r="Y16" s="41">
        <v>11.78</v>
      </c>
      <c r="Z16" s="41">
        <v>11.18</v>
      </c>
      <c r="AA16" s="41">
        <v>11.24</v>
      </c>
      <c r="AB16" s="103">
        <v>4097900</v>
      </c>
      <c r="AC16" s="9">
        <v>11.24</v>
      </c>
      <c r="AD16" s="2">
        <f t="shared" si="1"/>
        <v>0.59999999999999964</v>
      </c>
      <c r="AE16" s="137">
        <f t="shared" si="2"/>
        <v>-3.8494439692044469E-2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42800</v>
      </c>
      <c r="X17" s="41">
        <v>11.86</v>
      </c>
      <c r="Y17" s="41">
        <v>11.92</v>
      </c>
      <c r="Z17" s="41">
        <v>11.62</v>
      </c>
      <c r="AA17" s="41">
        <v>11.69</v>
      </c>
      <c r="AB17" s="103">
        <v>4746700</v>
      </c>
      <c r="AC17" s="9">
        <v>11.69</v>
      </c>
      <c r="AD17" s="2">
        <f t="shared" si="1"/>
        <v>0.30000000000000071</v>
      </c>
      <c r="AE17" s="137">
        <f t="shared" si="2"/>
        <v>-1.433389544688024E-2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42797</v>
      </c>
      <c r="X18" s="41">
        <v>11.83</v>
      </c>
      <c r="Y18" s="41">
        <v>11.92</v>
      </c>
      <c r="Z18" s="41">
        <v>11.71</v>
      </c>
      <c r="AA18" s="41">
        <v>11.86</v>
      </c>
      <c r="AB18" s="103">
        <v>2018300</v>
      </c>
      <c r="AC18" s="9">
        <v>11.86</v>
      </c>
      <c r="AD18" s="2">
        <f t="shared" si="1"/>
        <v>0.20999999999999908</v>
      </c>
      <c r="AE18" s="137">
        <f t="shared" si="2"/>
        <v>0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42796</v>
      </c>
      <c r="X19" s="41">
        <v>11.6</v>
      </c>
      <c r="Y19" s="41">
        <v>12</v>
      </c>
      <c r="Z19" s="41">
        <v>11.53</v>
      </c>
      <c r="AA19" s="41">
        <v>11.86</v>
      </c>
      <c r="AB19" s="103">
        <v>2712400</v>
      </c>
      <c r="AC19" s="9">
        <v>11.86</v>
      </c>
      <c r="AD19" s="2">
        <f t="shared" si="1"/>
        <v>0.47000000000000064</v>
      </c>
      <c r="AE19" s="137">
        <f t="shared" si="2"/>
        <v>2.0654044750430423E-2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42795</v>
      </c>
      <c r="X20" s="41">
        <v>11.7</v>
      </c>
      <c r="Y20" s="41">
        <v>11.89</v>
      </c>
      <c r="Z20" s="41">
        <v>11.59</v>
      </c>
      <c r="AA20" s="41">
        <v>11.62</v>
      </c>
      <c r="AB20" s="103">
        <v>3373400</v>
      </c>
      <c r="AC20" s="9">
        <v>11.62</v>
      </c>
      <c r="AD20" s="2">
        <f t="shared" si="1"/>
        <v>0.30000000000000071</v>
      </c>
      <c r="AE20" s="137">
        <f t="shared" si="2"/>
        <v>-7.6857386848848686E-3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42794</v>
      </c>
      <c r="X21" s="41">
        <v>11.67</v>
      </c>
      <c r="Y21" s="41">
        <v>11.91</v>
      </c>
      <c r="Z21" s="41">
        <v>11.57</v>
      </c>
      <c r="AA21" s="41">
        <v>11.71</v>
      </c>
      <c r="AB21" s="103">
        <v>6079000</v>
      </c>
      <c r="AC21" s="9">
        <v>11.71</v>
      </c>
      <c r="AD21" s="2">
        <f t="shared" si="1"/>
        <v>0.33999999999999986</v>
      </c>
      <c r="AE21" s="137">
        <f t="shared" si="2"/>
        <v>8.5470085470107371E-4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42793</v>
      </c>
      <c r="X22" s="41">
        <v>11.62</v>
      </c>
      <c r="Y22" s="41">
        <v>11.71</v>
      </c>
      <c r="Z22" s="41">
        <v>11.51</v>
      </c>
      <c r="AA22" s="41">
        <v>11.7</v>
      </c>
      <c r="AB22" s="103">
        <v>5164400</v>
      </c>
      <c r="AC22" s="9">
        <v>11.7</v>
      </c>
      <c r="AD22" s="2">
        <f t="shared" si="1"/>
        <v>0.20000000000000107</v>
      </c>
      <c r="AE22" s="137">
        <f t="shared" si="2"/>
        <v>-5.1020408163265918E-3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42790</v>
      </c>
      <c r="X23" s="41">
        <v>11.77</v>
      </c>
      <c r="Y23" s="41">
        <v>11.91</v>
      </c>
      <c r="Z23" s="41">
        <v>11.72</v>
      </c>
      <c r="AA23" s="41">
        <v>11.76</v>
      </c>
      <c r="AB23" s="103">
        <v>3480100</v>
      </c>
      <c r="AC23" s="9">
        <v>11.76</v>
      </c>
      <c r="AD23" s="2">
        <f t="shared" si="1"/>
        <v>0.1899999999999995</v>
      </c>
      <c r="AE23" s="137">
        <f t="shared" si="2"/>
        <v>-3.3898305084746339E-3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42789</v>
      </c>
      <c r="X24" s="41">
        <v>11.85</v>
      </c>
      <c r="Y24" s="41">
        <v>11.95</v>
      </c>
      <c r="Z24" s="41">
        <v>11.67</v>
      </c>
      <c r="AA24" s="41">
        <v>11.8</v>
      </c>
      <c r="AB24" s="103">
        <v>4529600</v>
      </c>
      <c r="AC24" s="9">
        <v>11.8</v>
      </c>
      <c r="AD24" s="2">
        <f t="shared" si="1"/>
        <v>0.27999999999999936</v>
      </c>
      <c r="AE24" s="137">
        <f t="shared" si="2"/>
        <v>8.4817642069556776E-4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42788</v>
      </c>
      <c r="X25" s="41">
        <v>11.73</v>
      </c>
      <c r="Y25" s="41">
        <v>11.81</v>
      </c>
      <c r="Z25" s="41">
        <v>11.65</v>
      </c>
      <c r="AA25" s="41">
        <v>11.79</v>
      </c>
      <c r="AB25" s="103">
        <v>2318600</v>
      </c>
      <c r="AC25" s="9">
        <v>11.79</v>
      </c>
      <c r="AD25" s="2">
        <f t="shared" si="1"/>
        <v>0.16000000000000014</v>
      </c>
      <c r="AE25" s="137">
        <f t="shared" si="2"/>
        <v>4.2589437819420262E-3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42787</v>
      </c>
      <c r="X26" s="41">
        <v>11.51</v>
      </c>
      <c r="Y26" s="41">
        <v>11.87</v>
      </c>
      <c r="Z26" s="41">
        <v>11.51</v>
      </c>
      <c r="AA26" s="41">
        <v>11.74</v>
      </c>
      <c r="AB26" s="103">
        <v>4274600</v>
      </c>
      <c r="AC26" s="9">
        <v>11.74</v>
      </c>
      <c r="AD26" s="2">
        <f t="shared" si="1"/>
        <v>0.35999999999999943</v>
      </c>
      <c r="AE26" s="137">
        <f t="shared" si="2"/>
        <v>2.3539668700959027E-2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42783</v>
      </c>
      <c r="X27" s="41">
        <v>11.56</v>
      </c>
      <c r="Y27" s="41">
        <v>11.56</v>
      </c>
      <c r="Z27" s="41">
        <v>11.29</v>
      </c>
      <c r="AA27" s="41">
        <v>11.47</v>
      </c>
      <c r="AB27" s="103">
        <v>2346000</v>
      </c>
      <c r="AC27" s="9">
        <v>11.47</v>
      </c>
      <c r="AD27" s="2">
        <f t="shared" si="1"/>
        <v>0.27000000000000135</v>
      </c>
      <c r="AE27" s="137">
        <f t="shared" si="2"/>
        <v>-7.7854671280276344E-3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42782</v>
      </c>
      <c r="X28" s="41">
        <v>11.72</v>
      </c>
      <c r="Y28" s="41">
        <v>11.76</v>
      </c>
      <c r="Z28" s="41">
        <v>11.48</v>
      </c>
      <c r="AA28" s="41">
        <v>11.56</v>
      </c>
      <c r="AB28" s="103">
        <v>2065300</v>
      </c>
      <c r="AC28" s="9">
        <v>11.56</v>
      </c>
      <c r="AD28" s="2">
        <f t="shared" si="1"/>
        <v>0.27999999999999936</v>
      </c>
      <c r="AE28" s="137">
        <f t="shared" si="2"/>
        <v>-1.112061591103497E-2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42781</v>
      </c>
      <c r="X29" s="41">
        <v>11.33</v>
      </c>
      <c r="Y29" s="41">
        <v>11.72</v>
      </c>
      <c r="Z29" s="41">
        <v>11.3</v>
      </c>
      <c r="AA29" s="41">
        <v>11.69</v>
      </c>
      <c r="AB29" s="103">
        <v>3249500</v>
      </c>
      <c r="AC29" s="9">
        <v>11.69</v>
      </c>
      <c r="AD29" s="2">
        <f t="shared" si="1"/>
        <v>0.41999999999999993</v>
      </c>
      <c r="AE29" s="137">
        <f t="shared" si="2"/>
        <v>2.9049295774647987E-2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42780</v>
      </c>
      <c r="X30" s="41">
        <v>11.61</v>
      </c>
      <c r="Y30" s="41">
        <v>11.66</v>
      </c>
      <c r="Z30" s="41">
        <v>11.35</v>
      </c>
      <c r="AA30" s="41">
        <v>11.36</v>
      </c>
      <c r="AB30" s="103">
        <v>2429100</v>
      </c>
      <c r="AC30" s="9">
        <v>11.36</v>
      </c>
      <c r="AD30" s="2">
        <f t="shared" si="1"/>
        <v>0.3100000000000005</v>
      </c>
      <c r="AE30" s="137">
        <f t="shared" si="2"/>
        <v>-2.9888983774551736E-2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42779</v>
      </c>
      <c r="X31" s="41">
        <v>11.66</v>
      </c>
      <c r="Y31" s="41">
        <v>11.83</v>
      </c>
      <c r="Z31" s="41">
        <v>11.61</v>
      </c>
      <c r="AA31" s="41">
        <v>11.71</v>
      </c>
      <c r="AB31" s="103">
        <v>4117600</v>
      </c>
      <c r="AC31" s="9">
        <v>11.71</v>
      </c>
      <c r="AD31" s="2">
        <f t="shared" si="1"/>
        <v>0.22000000000000064</v>
      </c>
      <c r="AE31" s="137">
        <f t="shared" si="2"/>
        <v>5.1502145922748266E-3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42776</v>
      </c>
      <c r="X32" s="41">
        <v>11.31</v>
      </c>
      <c r="Y32" s="41">
        <v>11.69</v>
      </c>
      <c r="Z32" s="41">
        <v>11.1</v>
      </c>
      <c r="AA32" s="41">
        <v>11.65</v>
      </c>
      <c r="AB32" s="103">
        <v>9965700</v>
      </c>
      <c r="AC32" s="9">
        <v>11.65</v>
      </c>
      <c r="AD32" s="2">
        <f t="shared" si="1"/>
        <v>0.58999999999999986</v>
      </c>
      <c r="AE32" s="137">
        <f t="shared" si="2"/>
        <v>5.1444043321299704E-2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42775</v>
      </c>
      <c r="X33" s="41">
        <v>11.32</v>
      </c>
      <c r="Y33" s="41">
        <v>11.54</v>
      </c>
      <c r="Z33" s="41">
        <v>10.9</v>
      </c>
      <c r="AA33" s="41">
        <v>11.08</v>
      </c>
      <c r="AB33" s="103">
        <v>14488300</v>
      </c>
      <c r="AC33" s="9">
        <v>11.08</v>
      </c>
      <c r="AD33" s="2">
        <f t="shared" si="1"/>
        <v>0.63999999999999879</v>
      </c>
      <c r="AE33" s="137">
        <f t="shared" si="2"/>
        <v>-2.9772329246935181E-2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42774</v>
      </c>
      <c r="X34" s="41">
        <v>11.05</v>
      </c>
      <c r="Y34" s="41">
        <v>11.43</v>
      </c>
      <c r="Z34" s="41">
        <v>11.04</v>
      </c>
      <c r="AA34" s="41">
        <v>11.42</v>
      </c>
      <c r="AB34" s="103">
        <v>11810100</v>
      </c>
      <c r="AC34" s="9">
        <v>11.42</v>
      </c>
      <c r="AD34" s="2">
        <f t="shared" si="1"/>
        <v>0.39000000000000057</v>
      </c>
      <c r="AE34" s="137">
        <f t="shared" si="2"/>
        <v>2.8828828828828756E-2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42773</v>
      </c>
      <c r="X35" s="41">
        <v>11.05</v>
      </c>
      <c r="Y35" s="41">
        <v>11.14</v>
      </c>
      <c r="Z35" s="41">
        <v>11.01</v>
      </c>
      <c r="AA35" s="41">
        <v>11.1</v>
      </c>
      <c r="AB35" s="103">
        <v>3934300</v>
      </c>
      <c r="AC35" s="9">
        <v>11.1</v>
      </c>
      <c r="AD35" s="2">
        <f t="shared" si="1"/>
        <v>0.13000000000000078</v>
      </c>
      <c r="AE35" s="137">
        <f t="shared" si="2"/>
        <v>-1.7985611510791255E-3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42772</v>
      </c>
      <c r="X36" s="41">
        <v>11.41</v>
      </c>
      <c r="Y36" s="41">
        <v>11.47</v>
      </c>
      <c r="Z36" s="41">
        <v>11.06</v>
      </c>
      <c r="AA36" s="41">
        <v>11.12</v>
      </c>
      <c r="AB36" s="103">
        <v>4954500</v>
      </c>
      <c r="AC36" s="9">
        <v>11.12</v>
      </c>
      <c r="AD36" s="2">
        <f t="shared" si="1"/>
        <v>0.41000000000000014</v>
      </c>
      <c r="AE36" s="137">
        <f t="shared" si="2"/>
        <v>-4.549356223175971E-2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42769</v>
      </c>
      <c r="X37" s="41">
        <v>11.64</v>
      </c>
      <c r="Y37" s="41">
        <v>11.82</v>
      </c>
      <c r="Z37" s="41">
        <v>11.56</v>
      </c>
      <c r="AA37" s="41">
        <v>11.65</v>
      </c>
      <c r="AB37" s="103">
        <v>2252900</v>
      </c>
      <c r="AC37" s="9">
        <v>11.65</v>
      </c>
      <c r="AD37" s="2">
        <f t="shared" si="1"/>
        <v>0.25999999999999979</v>
      </c>
      <c r="AE37" s="137">
        <f t="shared" si="2"/>
        <v>1.2163336229365829E-2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42768</v>
      </c>
      <c r="X38" s="41">
        <v>11.49</v>
      </c>
      <c r="Y38" s="41">
        <v>11.6</v>
      </c>
      <c r="Z38" s="41">
        <v>11.31</v>
      </c>
      <c r="AA38" s="41">
        <v>11.51</v>
      </c>
      <c r="AB38" s="103">
        <v>3936400</v>
      </c>
      <c r="AC38" s="9">
        <v>11.51</v>
      </c>
      <c r="AD38" s="2">
        <f t="shared" si="1"/>
        <v>0.28999999999999915</v>
      </c>
      <c r="AE38" s="137">
        <f t="shared" si="2"/>
        <v>3.4873583260679464E-3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42767</v>
      </c>
      <c r="X39" s="41">
        <v>11.81</v>
      </c>
      <c r="Y39" s="41">
        <v>11.88</v>
      </c>
      <c r="Z39" s="41">
        <v>11.42</v>
      </c>
      <c r="AA39" s="41">
        <v>11.47</v>
      </c>
      <c r="AB39" s="103">
        <v>4503900</v>
      </c>
      <c r="AC39" s="9">
        <v>11.47</v>
      </c>
      <c r="AD39" s="2">
        <f t="shared" si="1"/>
        <v>0.46000000000000085</v>
      </c>
      <c r="AE39" s="137">
        <f t="shared" si="2"/>
        <v>-2.7966101694915313E-2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42766</v>
      </c>
      <c r="X40" s="41">
        <v>11.46</v>
      </c>
      <c r="Y40" s="41">
        <v>11.85</v>
      </c>
      <c r="Z40" s="41">
        <v>11.46</v>
      </c>
      <c r="AA40" s="41">
        <v>11.8</v>
      </c>
      <c r="AB40" s="103">
        <v>3043800</v>
      </c>
      <c r="AC40" s="9">
        <v>11.8</v>
      </c>
      <c r="AD40" s="2">
        <f t="shared" si="1"/>
        <v>0.38999999999999879</v>
      </c>
      <c r="AE40" s="137">
        <f t="shared" si="2"/>
        <v>2.1645021645021689E-2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42765</v>
      </c>
      <c r="X41" s="41">
        <v>11.75</v>
      </c>
      <c r="Y41" s="41">
        <v>11.77</v>
      </c>
      <c r="Z41" s="41">
        <v>11.43</v>
      </c>
      <c r="AA41" s="41">
        <v>11.55</v>
      </c>
      <c r="AB41" s="103">
        <v>2967600</v>
      </c>
      <c r="AC41" s="9">
        <v>11.55</v>
      </c>
      <c r="AD41" s="2">
        <f t="shared" si="1"/>
        <v>0.33999999999999986</v>
      </c>
      <c r="AE41" s="137">
        <f t="shared" si="2"/>
        <v>-1.869158878504662E-2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42762</v>
      </c>
      <c r="X42" s="41">
        <v>11.77</v>
      </c>
      <c r="Y42" s="41">
        <v>11.83</v>
      </c>
      <c r="Z42" s="41">
        <v>11.66</v>
      </c>
      <c r="AA42" s="41">
        <v>11.77</v>
      </c>
      <c r="AB42" s="103">
        <v>2288800</v>
      </c>
      <c r="AC42" s="9">
        <v>11.77</v>
      </c>
      <c r="AD42" s="2">
        <f t="shared" si="1"/>
        <v>0.16999999999999993</v>
      </c>
      <c r="AE42" s="137">
        <f t="shared" si="2"/>
        <v>0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11.825000000000001</v>
      </c>
      <c r="T43" s="107" t="s">
        <v>98</v>
      </c>
      <c r="U43" s="105">
        <v>10.77</v>
      </c>
      <c r="W43" s="122">
        <v>42761</v>
      </c>
      <c r="X43" s="41">
        <v>11.83</v>
      </c>
      <c r="Y43" s="41">
        <v>11.91</v>
      </c>
      <c r="Z43" s="41">
        <v>11.67</v>
      </c>
      <c r="AA43" s="41">
        <v>11.77</v>
      </c>
      <c r="AB43" s="103">
        <v>8485200</v>
      </c>
      <c r="AC43" s="9">
        <v>11.77</v>
      </c>
      <c r="AD43" s="2">
        <f t="shared" si="1"/>
        <v>0.24000000000000021</v>
      </c>
      <c r="AE43" s="137">
        <f t="shared" si="2"/>
        <v>-3.3869602032177148E-3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11.717500000000001</v>
      </c>
      <c r="T44" s="107" t="s">
        <v>99</v>
      </c>
      <c r="U44" s="105">
        <v>10.72</v>
      </c>
      <c r="W44" s="122">
        <v>42760</v>
      </c>
      <c r="X44" s="41">
        <v>11.87</v>
      </c>
      <c r="Y44" s="41">
        <v>11.94</v>
      </c>
      <c r="Z44" s="41">
        <v>11.76</v>
      </c>
      <c r="AA44" s="41">
        <v>11.81</v>
      </c>
      <c r="AB44" s="103">
        <v>6298600</v>
      </c>
      <c r="AC44" s="9">
        <v>11.81</v>
      </c>
      <c r="AD44" s="2">
        <f t="shared" si="1"/>
        <v>0.17999999999999972</v>
      </c>
      <c r="AE44" s="137">
        <f t="shared" si="2"/>
        <v>-2.5337837837837718E-3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11.610000000000001</v>
      </c>
      <c r="Q45" s="2"/>
      <c r="T45" s="107" t="s">
        <v>100</v>
      </c>
      <c r="U45" s="105" t="s">
        <v>129</v>
      </c>
      <c r="W45" s="122">
        <v>42759</v>
      </c>
      <c r="X45" s="41">
        <v>11.76</v>
      </c>
      <c r="Y45" s="41">
        <v>11.96</v>
      </c>
      <c r="Z45" s="41">
        <v>11.72</v>
      </c>
      <c r="AA45" s="41">
        <v>11.84</v>
      </c>
      <c r="AB45" s="103">
        <v>3617400</v>
      </c>
      <c r="AC45" s="9">
        <v>11.84</v>
      </c>
      <c r="AD45" s="2">
        <f t="shared" si="1"/>
        <v>0.24000000000000021</v>
      </c>
      <c r="AE45" s="137">
        <f t="shared" si="2"/>
        <v>1.1101622544833489E-2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11.502500000000001</v>
      </c>
      <c r="Q46" s="2"/>
      <c r="T46" s="107" t="s">
        <v>101</v>
      </c>
      <c r="U46" s="105" t="s">
        <v>129</v>
      </c>
      <c r="W46" s="122">
        <v>42758</v>
      </c>
      <c r="X46" s="41">
        <v>12.08</v>
      </c>
      <c r="Y46" s="41">
        <v>12.16</v>
      </c>
      <c r="Z46" s="41">
        <v>11.63</v>
      </c>
      <c r="AA46" s="41">
        <v>11.71</v>
      </c>
      <c r="AB46" s="103">
        <v>5840800</v>
      </c>
      <c r="AC46" s="9">
        <v>11.71</v>
      </c>
      <c r="AD46" s="2">
        <f t="shared" si="1"/>
        <v>0.52999999999999936</v>
      </c>
      <c r="AE46" s="137">
        <f t="shared" si="2"/>
        <v>-2.9826014913007404E-2</v>
      </c>
    </row>
    <row r="47" spans="2:41" x14ac:dyDescent="0.25">
      <c r="B47" s="709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11.395000000000001</v>
      </c>
      <c r="Q47" s="2"/>
      <c r="T47" s="107" t="s">
        <v>102</v>
      </c>
      <c r="U47" s="105">
        <v>15.07</v>
      </c>
      <c r="W47" s="122">
        <v>42755</v>
      </c>
      <c r="X47" s="41">
        <v>12.33</v>
      </c>
      <c r="Y47" s="41">
        <v>12.43</v>
      </c>
      <c r="Z47" s="41">
        <v>12</v>
      </c>
      <c r="AA47" s="41">
        <v>12.07</v>
      </c>
      <c r="AB47" s="103">
        <v>4522900</v>
      </c>
      <c r="AC47" s="9">
        <v>12.07</v>
      </c>
      <c r="AD47" s="2">
        <f t="shared" si="1"/>
        <v>0.42999999999999972</v>
      </c>
      <c r="AE47" s="137">
        <f t="shared" si="2"/>
        <v>-9.8441345365052335E-3</v>
      </c>
    </row>
    <row r="48" spans="2:41" x14ac:dyDescent="0.25">
      <c r="B48" s="709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11.2875</v>
      </c>
      <c r="Q48" s="2"/>
      <c r="T48" s="107" t="s">
        <v>103</v>
      </c>
      <c r="U48" s="105">
        <v>1.21851</v>
      </c>
      <c r="W48" s="122">
        <v>42754</v>
      </c>
      <c r="X48" s="41">
        <v>12.18</v>
      </c>
      <c r="Y48" s="41">
        <v>12.29</v>
      </c>
      <c r="Z48" s="41">
        <v>12.09</v>
      </c>
      <c r="AA48" s="41">
        <v>12.19</v>
      </c>
      <c r="AB48" s="103">
        <v>3993400</v>
      </c>
      <c r="AC48" s="9">
        <v>12.19</v>
      </c>
      <c r="AD48" s="2">
        <f t="shared" si="1"/>
        <v>0.19999999999999929</v>
      </c>
      <c r="AE48" s="137">
        <f t="shared" si="2"/>
        <v>-8.1967213114753079E-4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11.18</v>
      </c>
      <c r="Q49" s="2"/>
      <c r="T49" s="107" t="s">
        <v>122</v>
      </c>
      <c r="U49" s="105" t="s">
        <v>461</v>
      </c>
      <c r="W49" s="122">
        <v>42753</v>
      </c>
      <c r="X49" s="41">
        <v>12.37</v>
      </c>
      <c r="Y49" s="41">
        <v>12.44</v>
      </c>
      <c r="Z49" s="41">
        <v>12.19</v>
      </c>
      <c r="AA49" s="41">
        <v>12.2</v>
      </c>
      <c r="AB49" s="103">
        <v>3716800</v>
      </c>
      <c r="AC49" s="9">
        <v>12.2</v>
      </c>
      <c r="AD49" s="2">
        <f t="shared" si="1"/>
        <v>0.25</v>
      </c>
      <c r="AE49" s="137">
        <f t="shared" si="2"/>
        <v>-1.6921837228041969E-2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11.0725</v>
      </c>
      <c r="Q50" s="2"/>
      <c r="T50" s="107"/>
      <c r="U50" s="105"/>
      <c r="W50" s="122">
        <v>42752</v>
      </c>
      <c r="X50" s="41">
        <v>12.35</v>
      </c>
      <c r="Y50" s="41">
        <v>12.6</v>
      </c>
      <c r="Z50" s="41">
        <v>12.19</v>
      </c>
      <c r="AA50" s="41">
        <v>12.41</v>
      </c>
      <c r="AB50" s="103">
        <v>3685700</v>
      </c>
      <c r="AC50" s="9">
        <v>12.41</v>
      </c>
      <c r="AD50" s="2">
        <f t="shared" si="1"/>
        <v>0.41000000000000014</v>
      </c>
      <c r="AE50" s="137">
        <f t="shared" si="2"/>
        <v>1.4717906786590351E-2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10.965</v>
      </c>
      <c r="Q51" s="2"/>
      <c r="T51" s="107" t="s">
        <v>105</v>
      </c>
      <c r="U51" s="105" t="s">
        <v>670</v>
      </c>
      <c r="W51" s="122">
        <v>42748</v>
      </c>
      <c r="X51" s="41">
        <v>12.09</v>
      </c>
      <c r="Y51" s="41">
        <v>12.24</v>
      </c>
      <c r="Z51" s="41">
        <v>12.09</v>
      </c>
      <c r="AA51" s="41">
        <v>12.23</v>
      </c>
      <c r="AB51" s="103">
        <v>2467800</v>
      </c>
      <c r="AC51" s="9">
        <v>12.23</v>
      </c>
      <c r="AD51" s="2">
        <f t="shared" si="1"/>
        <v>0.15000000000000036</v>
      </c>
      <c r="AE51" s="137">
        <f t="shared" si="2"/>
        <v>8.2440230832645511E-3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10.8575</v>
      </c>
      <c r="Q52" s="2"/>
      <c r="T52" s="107" t="s">
        <v>106</v>
      </c>
      <c r="U52" s="105" t="s">
        <v>579</v>
      </c>
      <c r="W52" s="122">
        <v>42747</v>
      </c>
      <c r="X52" s="41">
        <v>12.04</v>
      </c>
      <c r="Y52" s="41">
        <v>12.18</v>
      </c>
      <c r="Z52" s="41">
        <v>11.99</v>
      </c>
      <c r="AA52" s="41">
        <v>12.13</v>
      </c>
      <c r="AB52" s="103">
        <v>2737000</v>
      </c>
      <c r="AC52" s="9">
        <v>12.13</v>
      </c>
      <c r="AD52" s="2">
        <f t="shared" si="1"/>
        <v>0.1899999999999995</v>
      </c>
      <c r="AE52" s="137">
        <f t="shared" si="2"/>
        <v>8.2508250825097385E-4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10.75</v>
      </c>
      <c r="Q53" s="2"/>
      <c r="T53" s="107" t="s">
        <v>107</v>
      </c>
      <c r="U53" s="106">
        <v>1756045</v>
      </c>
      <c r="W53" s="122">
        <v>42746</v>
      </c>
      <c r="X53" s="41">
        <v>11.89</v>
      </c>
      <c r="Y53" s="41">
        <v>12.16</v>
      </c>
      <c r="Z53" s="41">
        <v>11.89</v>
      </c>
      <c r="AA53" s="41">
        <v>12.12</v>
      </c>
      <c r="AB53" s="103">
        <v>2583900</v>
      </c>
      <c r="AC53" s="9">
        <v>12.12</v>
      </c>
      <c r="AD53" s="2">
        <f t="shared" si="1"/>
        <v>0.26999999999999957</v>
      </c>
      <c r="AE53" s="137">
        <f t="shared" si="2"/>
        <v>2.2784810126582178E-2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10.6425</v>
      </c>
      <c r="Q54" s="2"/>
      <c r="T54" s="107" t="s">
        <v>110</v>
      </c>
      <c r="U54" s="106">
        <v>3993880</v>
      </c>
      <c r="W54" s="122">
        <v>42745</v>
      </c>
      <c r="X54" s="41">
        <v>11.87</v>
      </c>
      <c r="Y54" s="41">
        <v>11.89</v>
      </c>
      <c r="Z54" s="41">
        <v>11.7</v>
      </c>
      <c r="AA54" s="41">
        <v>11.85</v>
      </c>
      <c r="AB54" s="103">
        <v>2020600</v>
      </c>
      <c r="AC54" s="9">
        <v>11.85</v>
      </c>
      <c r="AD54" s="2">
        <f t="shared" si="1"/>
        <v>0.19000000000000128</v>
      </c>
      <c r="AE54" s="137">
        <f t="shared" si="2"/>
        <v>1.6906170752324368E-3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10.535</v>
      </c>
      <c r="T55" s="107" t="s">
        <v>108</v>
      </c>
      <c r="U55" s="105" t="s">
        <v>671</v>
      </c>
      <c r="W55" s="122">
        <v>42744</v>
      </c>
      <c r="X55" s="41">
        <v>12.04</v>
      </c>
      <c r="Y55" s="41">
        <v>12.04</v>
      </c>
      <c r="Z55" s="41">
        <v>11.77</v>
      </c>
      <c r="AA55" s="41">
        <v>11.83</v>
      </c>
      <c r="AB55" s="103">
        <v>2341900</v>
      </c>
      <c r="AC55" s="9">
        <v>11.83</v>
      </c>
      <c r="AD55" s="2">
        <f t="shared" si="1"/>
        <v>0.26999999999999957</v>
      </c>
      <c r="AE55" s="137">
        <f t="shared" si="2"/>
        <v>-1.988400994200501E-2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10.4275</v>
      </c>
      <c r="T56" s="107" t="s">
        <v>111</v>
      </c>
      <c r="U56" s="105">
        <v>41.35</v>
      </c>
      <c r="W56" s="122">
        <v>42741</v>
      </c>
      <c r="X56" s="41">
        <v>11.7</v>
      </c>
      <c r="Y56" s="41">
        <v>12.09</v>
      </c>
      <c r="Z56" s="41">
        <v>11.59</v>
      </c>
      <c r="AA56" s="41">
        <v>12.07</v>
      </c>
      <c r="AB56" s="103">
        <v>3296700</v>
      </c>
      <c r="AC56" s="9">
        <v>12.07</v>
      </c>
      <c r="AD56" s="2">
        <f t="shared" si="1"/>
        <v>0.5</v>
      </c>
      <c r="AE56" s="137">
        <f t="shared" si="2"/>
        <v>3.5162950257289882E-2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10.32</v>
      </c>
      <c r="T57" s="107" t="s">
        <v>112</v>
      </c>
      <c r="U57" s="105">
        <v>0.26</v>
      </c>
      <c r="W57" s="122">
        <v>42740</v>
      </c>
      <c r="X57" s="41">
        <v>11.76</v>
      </c>
      <c r="Y57" s="41">
        <v>11.82</v>
      </c>
      <c r="Z57" s="41">
        <v>11.6</v>
      </c>
      <c r="AA57" s="41">
        <v>11.66</v>
      </c>
      <c r="AB57" s="103">
        <v>5572300</v>
      </c>
      <c r="AC57" s="9">
        <v>11.66</v>
      </c>
      <c r="AD57" s="2">
        <f t="shared" si="1"/>
        <v>0.22000000000000064</v>
      </c>
      <c r="AE57" s="137">
        <f t="shared" si="2"/>
        <v>-3.4188034188032956E-3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10.2125</v>
      </c>
      <c r="T58" s="107" t="s">
        <v>109</v>
      </c>
      <c r="U58" s="105" t="s">
        <v>123</v>
      </c>
      <c r="W58" s="122">
        <v>42739</v>
      </c>
      <c r="X58" s="41">
        <v>11.42</v>
      </c>
      <c r="Y58" s="41">
        <v>11.8</v>
      </c>
      <c r="Z58" s="41">
        <v>11.42</v>
      </c>
      <c r="AA58" s="41">
        <v>11.7</v>
      </c>
      <c r="AB58" s="103">
        <v>5951100</v>
      </c>
      <c r="AC58" s="9">
        <v>11.7</v>
      </c>
      <c r="AD58" s="2">
        <f t="shared" si="1"/>
        <v>0.38000000000000078</v>
      </c>
      <c r="AE58" s="137">
        <f t="shared" si="2"/>
        <v>2.1834061135371119E-2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10.104999999999999</v>
      </c>
      <c r="W59" s="122">
        <v>42738</v>
      </c>
      <c r="X59" s="41">
        <v>11.46</v>
      </c>
      <c r="Y59" s="41">
        <v>11.54</v>
      </c>
      <c r="Z59" s="41">
        <v>11.32</v>
      </c>
      <c r="AA59" s="41">
        <v>11.45</v>
      </c>
      <c r="AB59" s="103">
        <v>3167400</v>
      </c>
      <c r="AC59" s="9">
        <v>11.45</v>
      </c>
      <c r="AD59" s="2">
        <f t="shared" si="1"/>
        <v>0.21999999999999886</v>
      </c>
      <c r="AE59" s="137">
        <f t="shared" si="2"/>
        <v>1.7497812773403787E-3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9.9975000000000005</v>
      </c>
      <c r="W60" s="122">
        <v>42734</v>
      </c>
      <c r="X60" s="41">
        <v>11.61</v>
      </c>
      <c r="Y60" s="41">
        <v>11.61</v>
      </c>
      <c r="Z60" s="41">
        <v>11.4</v>
      </c>
      <c r="AA60" s="41">
        <v>11.43</v>
      </c>
      <c r="AB60" s="103">
        <v>2775400</v>
      </c>
      <c r="AC60" s="9">
        <v>11.43</v>
      </c>
      <c r="AD60" s="2">
        <f t="shared" si="1"/>
        <v>0.20999999999999908</v>
      </c>
      <c r="AE60" s="137">
        <f t="shared" si="2"/>
        <v>-1.8041237113402109E-2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9.89</v>
      </c>
      <c r="W61" s="122">
        <v>42733</v>
      </c>
      <c r="X61" s="41">
        <v>11.45</v>
      </c>
      <c r="Y61" s="41">
        <v>11.65</v>
      </c>
      <c r="Z61" s="41">
        <v>11.39</v>
      </c>
      <c r="AA61" s="41">
        <v>11.64</v>
      </c>
      <c r="AB61" s="103">
        <v>2924800</v>
      </c>
      <c r="AC61" s="9">
        <v>11.64</v>
      </c>
      <c r="AD61" s="2">
        <f t="shared" si="1"/>
        <v>0.25999999999999979</v>
      </c>
      <c r="AE61" s="137">
        <f t="shared" si="2"/>
        <v>1.5706806282722585E-2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9.7825000000000006</v>
      </c>
      <c r="W62" s="122">
        <v>42732</v>
      </c>
      <c r="X62" s="41">
        <v>11.78</v>
      </c>
      <c r="Y62" s="41">
        <v>11.79</v>
      </c>
      <c r="Z62" s="41">
        <v>11.46</v>
      </c>
      <c r="AA62" s="41">
        <v>11.46</v>
      </c>
      <c r="AB62" s="103">
        <v>3649000</v>
      </c>
      <c r="AC62" s="9">
        <v>11.46</v>
      </c>
      <c r="AD62" s="2">
        <f t="shared" si="1"/>
        <v>0.32999999999999829</v>
      </c>
      <c r="AE62" s="137">
        <f t="shared" si="2"/>
        <v>-2.1349274124679796E-2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9.6750000000000007</v>
      </c>
      <c r="W63" s="122">
        <v>42731</v>
      </c>
      <c r="X63" s="41">
        <v>11.69</v>
      </c>
      <c r="Y63" s="41">
        <v>11.81</v>
      </c>
      <c r="Z63" s="41">
        <v>11.6</v>
      </c>
      <c r="AA63" s="41">
        <v>11.71</v>
      </c>
      <c r="AB63" s="103">
        <v>2661400</v>
      </c>
      <c r="AC63" s="9">
        <v>11.71</v>
      </c>
      <c r="AD63" s="2">
        <f t="shared" si="1"/>
        <v>0.21000000000000085</v>
      </c>
      <c r="AE63" s="137">
        <f t="shared" si="2"/>
        <v>6.0137457044673326E-3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42727</v>
      </c>
      <c r="X64" s="41">
        <v>11.58</v>
      </c>
      <c r="Y64" s="41">
        <v>11.67</v>
      </c>
      <c r="Z64" s="41">
        <v>11.47</v>
      </c>
      <c r="AA64" s="41">
        <v>11.64</v>
      </c>
      <c r="AB64" s="103">
        <v>1850000</v>
      </c>
      <c r="AC64" s="9">
        <v>11.64</v>
      </c>
      <c r="AD64" s="2">
        <f t="shared" si="1"/>
        <v>0.19999999999999929</v>
      </c>
      <c r="AE64" s="137">
        <f t="shared" si="2"/>
        <v>8.6655112651647936E-3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42726</v>
      </c>
      <c r="X65" s="41">
        <v>11.53</v>
      </c>
      <c r="Y65" s="41">
        <v>11.64</v>
      </c>
      <c r="Z65" s="41">
        <v>11.45</v>
      </c>
      <c r="AA65" s="41">
        <v>11.54</v>
      </c>
      <c r="AB65" s="103">
        <v>4786100</v>
      </c>
      <c r="AC65" s="9">
        <v>11.54</v>
      </c>
      <c r="AD65" s="2">
        <f t="shared" si="1"/>
        <v>0.19000000000000128</v>
      </c>
      <c r="AE65" s="137">
        <f t="shared" si="2"/>
        <v>2.6064291920069316E-3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42725</v>
      </c>
      <c r="X66" s="41">
        <v>11.49</v>
      </c>
      <c r="Y66" s="41">
        <v>11.67</v>
      </c>
      <c r="Z66" s="41">
        <v>11.44</v>
      </c>
      <c r="AA66" s="41">
        <v>11.51</v>
      </c>
      <c r="AB66" s="103">
        <v>2531700</v>
      </c>
      <c r="AC66" s="9">
        <v>11.51</v>
      </c>
      <c r="AD66" s="2">
        <f t="shared" si="1"/>
        <v>0.23000000000000043</v>
      </c>
      <c r="AE66" s="137">
        <f t="shared" si="2"/>
        <v>3.4873583260679464E-3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42724</v>
      </c>
      <c r="X67" s="41">
        <v>11.63</v>
      </c>
      <c r="Y67" s="41">
        <v>11.69</v>
      </c>
      <c r="Z67" s="41">
        <v>11.43</v>
      </c>
      <c r="AA67" s="41">
        <v>11.47</v>
      </c>
      <c r="AB67" s="103">
        <v>2599500</v>
      </c>
      <c r="AC67" s="9">
        <v>11.47</v>
      </c>
      <c r="AD67" s="2">
        <f>Y67-Z67</f>
        <v>0.25999999999999979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550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551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10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10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4">
        <v>200</v>
      </c>
      <c r="D107" s="239">
        <v>10.75</v>
      </c>
      <c r="E107" s="3">
        <v>0</v>
      </c>
      <c r="F107" s="3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509730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342</v>
      </c>
      <c r="J235" s="40"/>
      <c r="K235" s="40"/>
    </row>
    <row r="236" spans="1:11" x14ac:dyDescent="0.25">
      <c r="A236" t="s">
        <v>359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389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389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409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413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430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438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441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446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447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448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453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453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453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" si="38">C252*(E252-D252)</f>
        <v>-27456.300000000003</v>
      </c>
      <c r="G252" s="40">
        <f t="shared" ref="G252" si="39">IF(C252=0, 0,D252*C252)</f>
        <v>56616.3</v>
      </c>
      <c r="H252" s="231">
        <f t="shared" ref="H252" si="40">IF(C252=0, D252, (E252-D252)/D252)</f>
        <v>-0.48495397968429588</v>
      </c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5" priority="74">
      <formula>F12&gt;0</formula>
    </cfRule>
    <cfRule type="expression" dxfId="7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3" priority="67">
      <formula>F124&gt;0</formula>
    </cfRule>
    <cfRule type="expression" dxfId="782" priority="68">
      <formula>F124&lt;0</formula>
    </cfRule>
  </conditionalFormatting>
  <conditionalFormatting sqref="H124:H130">
    <cfRule type="expression" dxfId="781" priority="55">
      <formula>H124&gt;0</formula>
    </cfRule>
    <cfRule type="expression" dxfId="780" priority="56">
      <formula>H124&lt;0</formula>
    </cfRule>
  </conditionalFormatting>
  <conditionalFormatting sqref="H131">
    <cfRule type="expression" dxfId="779" priority="53">
      <formula>H131&gt;0</formula>
    </cfRule>
    <cfRule type="expression" dxfId="778" priority="54">
      <formula>H131&lt;0</formula>
    </cfRule>
  </conditionalFormatting>
  <conditionalFormatting sqref="H132">
    <cfRule type="expression" dxfId="777" priority="51">
      <formula>H132&gt;0</formula>
    </cfRule>
    <cfRule type="expression" dxfId="776" priority="52">
      <formula>H132&lt;0</formula>
    </cfRule>
  </conditionalFormatting>
  <conditionalFormatting sqref="H133:H135">
    <cfRule type="expression" dxfId="775" priority="49">
      <formula>H133&gt;0</formula>
    </cfRule>
    <cfRule type="expression" dxfId="774" priority="50">
      <formula>H133&lt;0</formula>
    </cfRule>
  </conditionalFormatting>
  <conditionalFormatting sqref="H136">
    <cfRule type="expression" dxfId="773" priority="45">
      <formula>H136&gt;0</formula>
    </cfRule>
    <cfRule type="expression" dxfId="772" priority="46">
      <formula>H136&lt;0</formula>
    </cfRule>
  </conditionalFormatting>
  <conditionalFormatting sqref="Q7">
    <cfRule type="expression" dxfId="771" priority="39">
      <formula>Q7&gt;0</formula>
    </cfRule>
    <cfRule type="expression" dxfId="770" priority="40">
      <formula>Q7&lt;0</formula>
    </cfRule>
  </conditionalFormatting>
  <conditionalFormatting sqref="Q8">
    <cfRule type="expression" dxfId="769" priority="37">
      <formula>Q8&gt;0</formula>
    </cfRule>
    <cfRule type="expression" dxfId="768" priority="38">
      <formula>Q8&lt;0</formula>
    </cfRule>
  </conditionalFormatting>
  <conditionalFormatting sqref="F167:F178 H167:H178">
    <cfRule type="expression" dxfId="767" priority="35">
      <formula>F167&gt;0</formula>
    </cfRule>
    <cfRule type="expression" dxfId="766" priority="36">
      <formula>F167&lt;0</formula>
    </cfRule>
  </conditionalFormatting>
  <conditionalFormatting sqref="F183:F197 H183:H197">
    <cfRule type="expression" dxfId="765" priority="33">
      <formula>F183&gt;0</formula>
    </cfRule>
    <cfRule type="expression" dxfId="764" priority="34">
      <formula>F183&lt;0</formula>
    </cfRule>
  </conditionalFormatting>
  <conditionalFormatting sqref="F198:F206 H198:H206">
    <cfRule type="expression" dxfId="763" priority="31">
      <formula>F198&gt;0</formula>
    </cfRule>
    <cfRule type="expression" dxfId="762" priority="32">
      <formula>F198&lt;0</formula>
    </cfRule>
  </conditionalFormatting>
  <conditionalFormatting sqref="F141:F147 H141:H147">
    <cfRule type="expression" dxfId="761" priority="29">
      <formula>F141&gt;0</formula>
    </cfRule>
    <cfRule type="expression" dxfId="760" priority="30">
      <formula>F141&lt;0</formula>
    </cfRule>
  </conditionalFormatting>
  <conditionalFormatting sqref="H149:H152 F149:F152">
    <cfRule type="expression" dxfId="759" priority="27">
      <formula>F149&gt;0</formula>
    </cfRule>
    <cfRule type="expression" dxfId="758" priority="28">
      <formula>F149&lt;0</formula>
    </cfRule>
  </conditionalFormatting>
  <conditionalFormatting sqref="F226 H215:H218 H257:H260 F257:F260 H226 H231:H233 F231:F233 F235:F244 H235:H244">
    <cfRule type="expression" dxfId="757" priority="25">
      <formula>F215&gt;0</formula>
    </cfRule>
    <cfRule type="expression" dxfId="756" priority="26">
      <formula>F215&lt;0</formula>
    </cfRule>
  </conditionalFormatting>
  <conditionalFormatting sqref="F207:F218">
    <cfRule type="expression" dxfId="755" priority="23">
      <formula>F207&gt;0</formula>
    </cfRule>
    <cfRule type="expression" dxfId="754" priority="24">
      <formula>F207&lt;0</formula>
    </cfRule>
  </conditionalFormatting>
  <conditionalFormatting sqref="H207:H208">
    <cfRule type="expression" dxfId="753" priority="21">
      <formula>H207&gt;0</formula>
    </cfRule>
    <cfRule type="expression" dxfId="752" priority="22">
      <formula>H207&lt;0</formula>
    </cfRule>
  </conditionalFormatting>
  <conditionalFormatting sqref="H209">
    <cfRule type="expression" dxfId="751" priority="19">
      <formula>H209&gt;0</formula>
    </cfRule>
    <cfRule type="expression" dxfId="750" priority="20">
      <formula>H209&lt;0</formula>
    </cfRule>
  </conditionalFormatting>
  <conditionalFormatting sqref="H210">
    <cfRule type="expression" dxfId="749" priority="17">
      <formula>H210&gt;0</formula>
    </cfRule>
    <cfRule type="expression" dxfId="748" priority="18">
      <formula>H210&lt;0</formula>
    </cfRule>
  </conditionalFormatting>
  <conditionalFormatting sqref="H211:H213">
    <cfRule type="expression" dxfId="747" priority="15">
      <formula>H211&gt;0</formula>
    </cfRule>
    <cfRule type="expression" dxfId="746" priority="16">
      <formula>H211&lt;0</formula>
    </cfRule>
  </conditionalFormatting>
  <conditionalFormatting sqref="H214">
    <cfRule type="expression" dxfId="745" priority="13">
      <formula>H214&gt;0</formula>
    </cfRule>
    <cfRule type="expression" dxfId="744" priority="14">
      <formula>H214&lt;0</formula>
    </cfRule>
  </conditionalFormatting>
  <conditionalFormatting sqref="F245:F256 H245:H256">
    <cfRule type="expression" dxfId="743" priority="11">
      <formula>F245&gt;0</formula>
    </cfRule>
    <cfRule type="expression" dxfId="742" priority="12">
      <formula>F245&lt;0</formula>
    </cfRule>
  </conditionalFormatting>
  <conditionalFormatting sqref="F261:F275 H261:H275">
    <cfRule type="expression" dxfId="741" priority="9">
      <formula>F261&gt;0</formula>
    </cfRule>
    <cfRule type="expression" dxfId="740" priority="10">
      <formula>F261&lt;0</formula>
    </cfRule>
  </conditionalFormatting>
  <conditionalFormatting sqref="F276:F283 H276:H283">
    <cfRule type="expression" dxfId="739" priority="7">
      <formula>F276&gt;0</formula>
    </cfRule>
    <cfRule type="expression" dxfId="738" priority="8">
      <formula>F276&lt;0</formula>
    </cfRule>
  </conditionalFormatting>
  <conditionalFormatting sqref="F219:F225 H219:H225">
    <cfRule type="expression" dxfId="737" priority="5">
      <formula>F219&gt;0</formula>
    </cfRule>
    <cfRule type="expression" dxfId="736" priority="6">
      <formula>F219&lt;0</formula>
    </cfRule>
  </conditionalFormatting>
  <conditionalFormatting sqref="H227:H230 F227:F230">
    <cfRule type="expression" dxfId="735" priority="3">
      <formula>F227&gt;0</formula>
    </cfRule>
    <cfRule type="expression" dxfId="734" priority="4">
      <formula>F227&lt;0</formula>
    </cfRule>
  </conditionalFormatting>
  <conditionalFormatting sqref="H234 F234">
    <cfRule type="expression" dxfId="733" priority="1">
      <formula>F234&gt;0</formula>
    </cfRule>
    <cfRule type="expression" dxfId="7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42821</v>
      </c>
      <c r="X2" s="10">
        <v>95.47</v>
      </c>
      <c r="Y2" s="10">
        <v>96.35</v>
      </c>
      <c r="Z2" s="10">
        <v>94.47</v>
      </c>
      <c r="AA2" s="10">
        <v>95.87</v>
      </c>
      <c r="AB2" s="94">
        <v>1870700</v>
      </c>
      <c r="AC2" s="10">
        <v>95.87</v>
      </c>
      <c r="AD2" s="2">
        <f>Y2-Z2</f>
        <v>1.8799999999999955</v>
      </c>
      <c r="AE2" s="137">
        <f>AC2/AC3-1</f>
        <v>2.9291766921226703E-3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94.39</v>
      </c>
      <c r="T3" s="1"/>
      <c r="W3" s="132">
        <v>42818</v>
      </c>
      <c r="X3" s="10">
        <v>94.29</v>
      </c>
      <c r="Y3" s="10">
        <v>96.03</v>
      </c>
      <c r="Z3" s="10">
        <v>94.26</v>
      </c>
      <c r="AA3" s="10">
        <v>95.59</v>
      </c>
      <c r="AB3" s="94">
        <v>1943100</v>
      </c>
      <c r="AC3" s="10">
        <v>95.59</v>
      </c>
      <c r="AD3" s="2">
        <f t="shared" ref="AD3:AD66" si="0">Y3-Z3</f>
        <v>1.769999999999996</v>
      </c>
      <c r="AE3" s="137">
        <f t="shared" ref="AE3:AE66" si="1">AC3/AC4-1</f>
        <v>1.3679745493107243E-2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94.39</v>
      </c>
      <c r="R4" s="499">
        <v>-1.54E-2</v>
      </c>
      <c r="T4" s="162"/>
      <c r="U4" s="1"/>
      <c r="W4" s="132">
        <v>42817</v>
      </c>
      <c r="X4" s="10">
        <v>93.47</v>
      </c>
      <c r="Y4" s="10">
        <v>95.32</v>
      </c>
      <c r="Z4" s="10">
        <v>93.22</v>
      </c>
      <c r="AA4" s="10">
        <v>94.3</v>
      </c>
      <c r="AB4" s="94">
        <v>1666500</v>
      </c>
      <c r="AC4" s="10">
        <v>94.3</v>
      </c>
      <c r="AD4" s="2">
        <f t="shared" si="0"/>
        <v>2.0999999999999943</v>
      </c>
      <c r="AE4" s="137">
        <f t="shared" si="1"/>
        <v>8.8798544987696015E-3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92.91</v>
      </c>
      <c r="Y5" s="10">
        <v>93.57</v>
      </c>
      <c r="Z5" s="10">
        <v>92.35</v>
      </c>
      <c r="AA5" s="10">
        <v>93.47</v>
      </c>
      <c r="AB5" s="94">
        <v>1372800</v>
      </c>
      <c r="AC5" s="10">
        <v>93.47</v>
      </c>
      <c r="AD5" s="2">
        <f t="shared" si="0"/>
        <v>1.2199999999999989</v>
      </c>
      <c r="AE5" s="137">
        <f t="shared" si="1"/>
        <v>6.5690286452724234E-3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94.15</v>
      </c>
      <c r="Y6" s="10">
        <v>94.93</v>
      </c>
      <c r="Z6" s="10">
        <v>92.66</v>
      </c>
      <c r="AA6" s="10">
        <v>92.86</v>
      </c>
      <c r="AB6" s="94">
        <v>1676900</v>
      </c>
      <c r="AC6" s="10">
        <v>92.86</v>
      </c>
      <c r="AD6" s="2">
        <f t="shared" si="0"/>
        <v>2.2700000000000102</v>
      </c>
      <c r="AE6" s="137">
        <f t="shared" si="1"/>
        <v>-1.296768707482987E-2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42814</v>
      </c>
      <c r="X7" s="10">
        <v>94.24</v>
      </c>
      <c r="Y7" s="10">
        <v>94.44</v>
      </c>
      <c r="Z7" s="10">
        <v>93.71</v>
      </c>
      <c r="AA7" s="10">
        <v>94.08</v>
      </c>
      <c r="AB7" s="94">
        <v>1460600</v>
      </c>
      <c r="AC7" s="10">
        <v>94.08</v>
      </c>
      <c r="AD7" s="2">
        <f t="shared" si="0"/>
        <v>0.73000000000000398</v>
      </c>
      <c r="AE7" s="137">
        <f t="shared" si="1"/>
        <v>-3.3898305084746339E-3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92.75</v>
      </c>
      <c r="Y8" s="10">
        <v>95.79</v>
      </c>
      <c r="Z8" s="10">
        <v>91.3</v>
      </c>
      <c r="AA8" s="10">
        <v>94.4</v>
      </c>
      <c r="AB8" s="94">
        <v>3006500</v>
      </c>
      <c r="AC8" s="10">
        <v>94.4</v>
      </c>
      <c r="AD8" s="2">
        <f t="shared" si="0"/>
        <v>4.4900000000000091</v>
      </c>
      <c r="AE8" s="137">
        <f t="shared" si="1"/>
        <v>1.559978483055402E-2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93.95</v>
      </c>
      <c r="Y9" s="10">
        <v>94.36</v>
      </c>
      <c r="Z9" s="10">
        <v>92.64</v>
      </c>
      <c r="AA9" s="10">
        <v>92.95</v>
      </c>
      <c r="AB9" s="94">
        <v>1277300</v>
      </c>
      <c r="AC9" s="10">
        <v>92.95</v>
      </c>
      <c r="AD9" s="2">
        <f t="shared" si="0"/>
        <v>1.7199999999999989</v>
      </c>
      <c r="AE9" s="137">
        <f t="shared" si="1"/>
        <v>-1.0643959552953719E-2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42809</v>
      </c>
      <c r="X10" s="10">
        <v>93.93</v>
      </c>
      <c r="Y10" s="10">
        <v>94.48</v>
      </c>
      <c r="Z10" s="10">
        <v>93.63</v>
      </c>
      <c r="AA10" s="10">
        <v>93.95</v>
      </c>
      <c r="AB10" s="94">
        <v>1941800</v>
      </c>
      <c r="AC10" s="10">
        <v>93.95</v>
      </c>
      <c r="AD10" s="2">
        <f t="shared" si="0"/>
        <v>0.85000000000000853</v>
      </c>
      <c r="AE10" s="137">
        <f t="shared" si="1"/>
        <v>9.5887492009372188E-4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93.2</v>
      </c>
      <c r="Y11" s="10">
        <v>94.55</v>
      </c>
      <c r="Z11" s="10">
        <v>93.09</v>
      </c>
      <c r="AA11" s="10">
        <v>93.86</v>
      </c>
      <c r="AB11" s="94">
        <v>1609300</v>
      </c>
      <c r="AC11" s="10">
        <v>93.86</v>
      </c>
      <c r="AD11" s="2">
        <f t="shared" si="0"/>
        <v>1.4599999999999937</v>
      </c>
      <c r="AE11" s="137">
        <f t="shared" si="1"/>
        <v>2.7777777777777679E-3</v>
      </c>
    </row>
    <row r="12" spans="1:31" x14ac:dyDescent="0.25">
      <c r="G12" s="30"/>
      <c r="H12" s="71"/>
      <c r="W12" s="132">
        <v>42807</v>
      </c>
      <c r="X12" s="10">
        <v>92.74</v>
      </c>
      <c r="Y12" s="10">
        <v>93.95</v>
      </c>
      <c r="Z12" s="10">
        <v>92.43</v>
      </c>
      <c r="AA12" s="10">
        <v>93.6</v>
      </c>
      <c r="AB12" s="94">
        <v>1571400</v>
      </c>
      <c r="AC12" s="10">
        <v>93.6</v>
      </c>
      <c r="AD12" s="2">
        <f t="shared" si="0"/>
        <v>1.519999999999996</v>
      </c>
      <c r="AE12" s="137">
        <f t="shared" si="1"/>
        <v>9.2732370066852532E-3</v>
      </c>
    </row>
    <row r="13" spans="1:31" x14ac:dyDescent="0.25">
      <c r="G13" s="30"/>
      <c r="H13" s="71"/>
      <c r="W13" s="132">
        <v>42804</v>
      </c>
      <c r="X13" s="10">
        <v>93.21</v>
      </c>
      <c r="Y13" s="10">
        <v>93.51</v>
      </c>
      <c r="Z13" s="10">
        <v>91.96</v>
      </c>
      <c r="AA13" s="10">
        <v>92.74</v>
      </c>
      <c r="AB13" s="94">
        <v>2911000</v>
      </c>
      <c r="AC13" s="10">
        <v>92.74</v>
      </c>
      <c r="AD13" s="2">
        <f t="shared" si="0"/>
        <v>1.5500000000000114</v>
      </c>
      <c r="AE13" s="137">
        <f t="shared" si="1"/>
        <v>-3.438641736514203E-3</v>
      </c>
    </row>
    <row r="14" spans="1:31" x14ac:dyDescent="0.25">
      <c r="G14" s="30"/>
      <c r="H14" s="71"/>
      <c r="W14" s="132">
        <v>42803</v>
      </c>
      <c r="X14" s="10">
        <v>89.42</v>
      </c>
      <c r="Y14" s="10">
        <v>93.36</v>
      </c>
      <c r="Z14" s="10">
        <v>89.2</v>
      </c>
      <c r="AA14" s="10">
        <v>93.06</v>
      </c>
      <c r="AB14" s="94">
        <v>3831800</v>
      </c>
      <c r="AC14" s="10">
        <v>93.06</v>
      </c>
      <c r="AD14" s="2">
        <f t="shared" si="0"/>
        <v>4.1599999999999966</v>
      </c>
      <c r="AE14" s="137">
        <f t="shared" si="1"/>
        <v>3.942812465095491E-2</v>
      </c>
    </row>
    <row r="15" spans="1:31" x14ac:dyDescent="0.25">
      <c r="G15" s="30"/>
      <c r="H15" s="71"/>
      <c r="W15" s="132">
        <v>42802</v>
      </c>
      <c r="X15" s="10">
        <v>90.44</v>
      </c>
      <c r="Y15" s="10">
        <v>91.49</v>
      </c>
      <c r="Z15" s="10">
        <v>89.46</v>
      </c>
      <c r="AA15" s="10">
        <v>89.53</v>
      </c>
      <c r="AB15" s="94">
        <v>2906200</v>
      </c>
      <c r="AC15" s="10">
        <v>89.53</v>
      </c>
      <c r="AD15" s="2">
        <f t="shared" si="0"/>
        <v>2.0300000000000011</v>
      </c>
      <c r="AE15" s="137">
        <f t="shared" si="1"/>
        <v>-1.1155290479346158E-2</v>
      </c>
    </row>
    <row r="16" spans="1:31" x14ac:dyDescent="0.25">
      <c r="G16" s="30"/>
      <c r="H16" s="71"/>
      <c r="W16" s="132">
        <v>42801</v>
      </c>
      <c r="X16" s="10">
        <v>89.65</v>
      </c>
      <c r="Y16" s="10">
        <v>91.02</v>
      </c>
      <c r="Z16" s="10">
        <v>89.65</v>
      </c>
      <c r="AA16" s="10">
        <v>90.54</v>
      </c>
      <c r="AB16" s="94">
        <v>2818300</v>
      </c>
      <c r="AC16" s="10">
        <v>90.54</v>
      </c>
      <c r="AD16" s="2">
        <f t="shared" si="0"/>
        <v>1.3699999999999903</v>
      </c>
      <c r="AE16" s="137">
        <f t="shared" si="1"/>
        <v>6.5591995553084814E-3</v>
      </c>
    </row>
    <row r="17" spans="1:31" x14ac:dyDescent="0.25">
      <c r="G17" s="30"/>
      <c r="W17" s="132">
        <v>42800</v>
      </c>
      <c r="X17" s="10">
        <v>91.71</v>
      </c>
      <c r="Y17" s="10">
        <v>92.1</v>
      </c>
      <c r="Z17" s="10">
        <v>89.23</v>
      </c>
      <c r="AA17" s="10">
        <v>89.95</v>
      </c>
      <c r="AB17" s="94">
        <v>4504700</v>
      </c>
      <c r="AC17" s="10">
        <v>89.95</v>
      </c>
      <c r="AD17" s="2">
        <f t="shared" si="0"/>
        <v>2.8699999999999903</v>
      </c>
      <c r="AE17" s="137">
        <f t="shared" si="1"/>
        <v>-2.6936391172652452E-2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42797</v>
      </c>
      <c r="X18" s="10">
        <v>92.5</v>
      </c>
      <c r="Y18" s="10">
        <v>93.36</v>
      </c>
      <c r="Z18" s="10">
        <v>91.89</v>
      </c>
      <c r="AA18" s="10">
        <v>92.44</v>
      </c>
      <c r="AB18" s="94">
        <v>1977800</v>
      </c>
      <c r="AC18" s="10">
        <v>92.44</v>
      </c>
      <c r="AD18" s="2">
        <f t="shared" si="0"/>
        <v>1.4699999999999989</v>
      </c>
      <c r="AE18" s="137">
        <f t="shared" si="1"/>
        <v>-9.8543273350470972E-3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93.65</v>
      </c>
      <c r="Y19" s="10">
        <v>94.19</v>
      </c>
      <c r="Z19" s="10">
        <v>92.31</v>
      </c>
      <c r="AA19" s="10">
        <v>93.36</v>
      </c>
      <c r="AB19" s="94">
        <v>2725600</v>
      </c>
      <c r="AC19" s="10">
        <v>93.36</v>
      </c>
      <c r="AD19" s="2">
        <f t="shared" si="0"/>
        <v>1.8799999999999955</v>
      </c>
      <c r="AE19" s="137">
        <f t="shared" si="1"/>
        <v>-6.1741537151372983E-3</v>
      </c>
    </row>
    <row r="20" spans="1:31" x14ac:dyDescent="0.25">
      <c r="W20" s="132">
        <v>42795</v>
      </c>
      <c r="X20" s="10">
        <v>94.55</v>
      </c>
      <c r="Y20" s="10">
        <v>94.93</v>
      </c>
      <c r="Z20" s="10">
        <v>91.8</v>
      </c>
      <c r="AA20" s="10">
        <v>93.94</v>
      </c>
      <c r="AB20" s="94">
        <v>3901800</v>
      </c>
      <c r="AC20" s="10">
        <v>93.94</v>
      </c>
      <c r="AD20" s="2">
        <f t="shared" si="0"/>
        <v>3.1300000000000097</v>
      </c>
      <c r="AE20" s="137">
        <f t="shared" si="1"/>
        <v>-1.0633772862612689E-3</v>
      </c>
    </row>
    <row r="21" spans="1:31" x14ac:dyDescent="0.25">
      <c r="W21" s="132">
        <v>42794</v>
      </c>
      <c r="X21" s="10">
        <v>94.52</v>
      </c>
      <c r="Y21" s="10">
        <v>94.59</v>
      </c>
      <c r="Z21" s="10">
        <v>93.62</v>
      </c>
      <c r="AA21" s="10">
        <v>94.04</v>
      </c>
      <c r="AB21" s="94">
        <v>1772000</v>
      </c>
      <c r="AC21" s="10">
        <v>94.04</v>
      </c>
      <c r="AD21" s="2">
        <f t="shared" si="0"/>
        <v>0.96999999999999886</v>
      </c>
      <c r="AE21" s="137">
        <f t="shared" si="1"/>
        <v>-6.5497570251424886E-3</v>
      </c>
    </row>
    <row r="22" spans="1:31" x14ac:dyDescent="0.25">
      <c r="W22" s="132">
        <v>42793</v>
      </c>
      <c r="X22" s="10">
        <v>94.68</v>
      </c>
      <c r="Y22" s="10">
        <v>95.29</v>
      </c>
      <c r="Z22" s="10">
        <v>93.78</v>
      </c>
      <c r="AA22" s="10">
        <v>94.66</v>
      </c>
      <c r="AB22" s="94">
        <v>1450700</v>
      </c>
      <c r="AC22" s="10">
        <v>94.66</v>
      </c>
      <c r="AD22" s="2">
        <f t="shared" si="0"/>
        <v>1.5100000000000051</v>
      </c>
      <c r="AE22" s="137">
        <f t="shared" si="1"/>
        <v>-1.0552975939215337E-3</v>
      </c>
    </row>
    <row r="23" spans="1:31" x14ac:dyDescent="0.25">
      <c r="W23" s="132">
        <v>42790</v>
      </c>
      <c r="X23" s="10">
        <v>94.68</v>
      </c>
      <c r="Y23" s="10">
        <v>95.02</v>
      </c>
      <c r="Z23" s="10">
        <v>94.12</v>
      </c>
      <c r="AA23" s="10">
        <v>94.76</v>
      </c>
      <c r="AB23" s="94">
        <v>1758000</v>
      </c>
      <c r="AC23" s="10">
        <v>94.76</v>
      </c>
      <c r="AD23" s="2">
        <f t="shared" si="0"/>
        <v>0.89999999999999147</v>
      </c>
      <c r="AE23" s="137">
        <f t="shared" si="1"/>
        <v>-9.822361546499403E-3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42789</v>
      </c>
      <c r="X24" s="10">
        <v>100.26</v>
      </c>
      <c r="Y24" s="10">
        <v>100.48</v>
      </c>
      <c r="Z24" s="10">
        <v>94.45</v>
      </c>
      <c r="AA24" s="10">
        <v>95.7</v>
      </c>
      <c r="AB24" s="94">
        <v>6230600</v>
      </c>
      <c r="AC24" s="10">
        <v>95.7</v>
      </c>
      <c r="AD24" s="2">
        <f t="shared" si="0"/>
        <v>6.0300000000000011</v>
      </c>
      <c r="AE24" s="137">
        <f t="shared" si="1"/>
        <v>3.7848389545602545E-2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42788</v>
      </c>
      <c r="X25" s="10">
        <v>92.39</v>
      </c>
      <c r="Y25" s="10">
        <v>92.66</v>
      </c>
      <c r="Z25" s="10">
        <v>91.9</v>
      </c>
      <c r="AA25" s="10">
        <v>92.21</v>
      </c>
      <c r="AB25" s="94">
        <v>2164200</v>
      </c>
      <c r="AC25" s="10">
        <v>92.21</v>
      </c>
      <c r="AD25" s="2">
        <f t="shared" si="0"/>
        <v>0.75999999999999091</v>
      </c>
      <c r="AE25" s="137">
        <f t="shared" si="1"/>
        <v>-4.9638502212151492E-3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42787</v>
      </c>
      <c r="X26" s="10">
        <v>93.49</v>
      </c>
      <c r="Y26" s="10">
        <v>94.29</v>
      </c>
      <c r="Z26" s="10">
        <v>92.24</v>
      </c>
      <c r="AA26" s="10">
        <v>92.67</v>
      </c>
      <c r="AB26" s="94">
        <v>3683200</v>
      </c>
      <c r="AC26" s="10">
        <v>92.67</v>
      </c>
      <c r="AD26" s="2">
        <f t="shared" si="0"/>
        <v>2.0500000000000114</v>
      </c>
      <c r="AE26" s="137">
        <f t="shared" si="1"/>
        <v>3.2649877423668539E-2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42783</v>
      </c>
      <c r="X27" s="10">
        <v>89.87</v>
      </c>
      <c r="Y27" s="10">
        <v>90.1</v>
      </c>
      <c r="Z27" s="10">
        <v>89.25</v>
      </c>
      <c r="AA27" s="10">
        <v>89.74</v>
      </c>
      <c r="AB27" s="94">
        <v>2437500</v>
      </c>
      <c r="AC27" s="10">
        <v>89.74</v>
      </c>
      <c r="AD27" s="2">
        <f t="shared" si="0"/>
        <v>0.84999999999999432</v>
      </c>
      <c r="AE27" s="137">
        <f t="shared" si="1"/>
        <v>-2.1127543645058644E-3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42782</v>
      </c>
      <c r="X28" s="10">
        <v>90.35</v>
      </c>
      <c r="Y28" s="10">
        <v>90.58</v>
      </c>
      <c r="Z28" s="10">
        <v>89.22</v>
      </c>
      <c r="AA28" s="10">
        <v>89.93</v>
      </c>
      <c r="AB28" s="94">
        <v>1724100</v>
      </c>
      <c r="AC28" s="10">
        <v>89.93</v>
      </c>
      <c r="AD28" s="2">
        <f t="shared" si="0"/>
        <v>1.3599999999999994</v>
      </c>
      <c r="AE28" s="137">
        <f t="shared" si="1"/>
        <v>-4.2077289336728274E-3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42781</v>
      </c>
      <c r="X29" s="10">
        <v>89.43</v>
      </c>
      <c r="Y29" s="10">
        <v>90.65</v>
      </c>
      <c r="Z29" s="10">
        <v>89.3</v>
      </c>
      <c r="AA29" s="10">
        <v>90.31</v>
      </c>
      <c r="AB29" s="94">
        <v>1664200</v>
      </c>
      <c r="AC29" s="10">
        <v>90.31</v>
      </c>
      <c r="AD29" s="2">
        <f t="shared" si="0"/>
        <v>1.3500000000000085</v>
      </c>
      <c r="AE29" s="137">
        <f t="shared" si="1"/>
        <v>9.1630349759750374E-3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42780</v>
      </c>
      <c r="X30" s="10">
        <v>89.79</v>
      </c>
      <c r="Y30" s="10">
        <v>90.28</v>
      </c>
      <c r="Z30" s="10">
        <v>89.23</v>
      </c>
      <c r="AA30" s="10">
        <v>89.49</v>
      </c>
      <c r="AB30" s="94">
        <v>1760600</v>
      </c>
      <c r="AC30" s="10">
        <v>89.49</v>
      </c>
      <c r="AD30" s="2">
        <f t="shared" si="0"/>
        <v>1.0499999999999972</v>
      </c>
      <c r="AE30" s="137">
        <f t="shared" si="1"/>
        <v>-5.2245442418852317E-3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42779</v>
      </c>
      <c r="X31" s="10">
        <v>90.11</v>
      </c>
      <c r="Y31" s="10">
        <v>90.5</v>
      </c>
      <c r="Z31" s="10">
        <v>89.52</v>
      </c>
      <c r="AA31" s="10">
        <v>89.96</v>
      </c>
      <c r="AB31" s="94">
        <v>2138100</v>
      </c>
      <c r="AC31" s="10">
        <v>89.96</v>
      </c>
      <c r="AD31" s="2">
        <f t="shared" si="0"/>
        <v>0.98000000000000398</v>
      </c>
      <c r="AE31" s="137">
        <f t="shared" si="1"/>
        <v>-4.2063316360417824E-3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42776</v>
      </c>
      <c r="X32" s="10">
        <v>90.73</v>
      </c>
      <c r="Y32" s="10">
        <v>90.79</v>
      </c>
      <c r="Z32" s="10">
        <v>89.89</v>
      </c>
      <c r="AA32" s="10">
        <v>90.34</v>
      </c>
      <c r="AB32" s="94">
        <v>2225600</v>
      </c>
      <c r="AC32" s="10">
        <v>90.34</v>
      </c>
      <c r="AD32" s="2">
        <f t="shared" si="0"/>
        <v>0.90000000000000568</v>
      </c>
      <c r="AE32" s="137">
        <f t="shared" si="1"/>
        <v>-5.285179475886248E-3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42775</v>
      </c>
      <c r="X33" s="10">
        <v>90.83</v>
      </c>
      <c r="Y33" s="10">
        <v>91.19</v>
      </c>
      <c r="Z33" s="10">
        <v>90.14</v>
      </c>
      <c r="AA33" s="10">
        <v>90.82</v>
      </c>
      <c r="AB33" s="94">
        <v>1335800</v>
      </c>
      <c r="AC33" s="10">
        <v>90.82</v>
      </c>
      <c r="AD33" s="2">
        <f t="shared" si="0"/>
        <v>1.0499999999999972</v>
      </c>
      <c r="AE33" s="137">
        <f t="shared" si="1"/>
        <v>-1.1009578333154302E-4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42774</v>
      </c>
      <c r="X34" s="10">
        <v>90.45</v>
      </c>
      <c r="Y34" s="10">
        <v>91.1</v>
      </c>
      <c r="Z34" s="10">
        <v>90.31</v>
      </c>
      <c r="AA34" s="10">
        <v>90.83</v>
      </c>
      <c r="AB34" s="94">
        <v>1778800</v>
      </c>
      <c r="AC34" s="10">
        <v>90.83</v>
      </c>
      <c r="AD34" s="2">
        <f t="shared" si="0"/>
        <v>0.78999999999999204</v>
      </c>
      <c r="AE34" s="137">
        <f t="shared" si="1"/>
        <v>1.3228971447469817E-3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42773</v>
      </c>
      <c r="X35" s="10">
        <v>90.16</v>
      </c>
      <c r="Y35" s="10">
        <v>90.99</v>
      </c>
      <c r="Z35" s="10">
        <v>89.87</v>
      </c>
      <c r="AA35" s="10">
        <v>90.71</v>
      </c>
      <c r="AB35" s="94">
        <v>2418000</v>
      </c>
      <c r="AC35" s="10">
        <v>90.71</v>
      </c>
      <c r="AD35" s="2">
        <f t="shared" si="0"/>
        <v>1.1199999999999903</v>
      </c>
      <c r="AE35" s="137">
        <f t="shared" si="1"/>
        <v>9.3468343162343981E-3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42772</v>
      </c>
      <c r="X36" s="10">
        <v>90.58</v>
      </c>
      <c r="Y36" s="10">
        <v>90.69</v>
      </c>
      <c r="Z36" s="10">
        <v>88.67</v>
      </c>
      <c r="AA36" s="10">
        <v>89.87</v>
      </c>
      <c r="AB36" s="94">
        <v>3389500</v>
      </c>
      <c r="AC36" s="10">
        <v>89.87</v>
      </c>
      <c r="AD36" s="2">
        <f t="shared" si="0"/>
        <v>2.019999999999996</v>
      </c>
      <c r="AE36" s="137">
        <f t="shared" si="1"/>
        <v>-6.6320327180280358E-3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42769</v>
      </c>
      <c r="X37" s="10">
        <v>90.42</v>
      </c>
      <c r="Y37" s="10">
        <v>91.4</v>
      </c>
      <c r="Z37" s="10">
        <v>89.51</v>
      </c>
      <c r="AA37" s="10">
        <v>90.47</v>
      </c>
      <c r="AB37" s="94">
        <v>4593200</v>
      </c>
      <c r="AC37" s="10">
        <v>90.47</v>
      </c>
      <c r="AD37" s="2">
        <f t="shared" si="0"/>
        <v>1.8900000000000006</v>
      </c>
      <c r="AE37" s="137">
        <f t="shared" si="1"/>
        <v>8.2469631115569264E-3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42768</v>
      </c>
      <c r="X38" s="10">
        <v>92.16</v>
      </c>
      <c r="Y38" s="10">
        <v>92.19</v>
      </c>
      <c r="Z38" s="10">
        <v>86.55</v>
      </c>
      <c r="AA38" s="10">
        <v>89.73</v>
      </c>
      <c r="AB38" s="94">
        <v>8891900</v>
      </c>
      <c r="AC38" s="10">
        <v>89.73</v>
      </c>
      <c r="AD38" s="2">
        <f t="shared" si="0"/>
        <v>5.6400000000000006</v>
      </c>
      <c r="AE38" s="137">
        <f t="shared" si="1"/>
        <v>-8.4574576617016839E-2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42767</v>
      </c>
      <c r="X39" s="10">
        <v>96.51</v>
      </c>
      <c r="Y39" s="10">
        <v>98.38</v>
      </c>
      <c r="Z39" s="10">
        <v>96.11</v>
      </c>
      <c r="AA39" s="10">
        <v>98.02</v>
      </c>
      <c r="AB39" s="94">
        <v>3003400</v>
      </c>
      <c r="AC39" s="10">
        <v>98.02</v>
      </c>
      <c r="AD39" s="2">
        <f t="shared" si="0"/>
        <v>2.269999999999996</v>
      </c>
      <c r="AE39" s="137">
        <f t="shared" si="1"/>
        <v>1.849542809642557E-2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8" t="s">
        <v>78</v>
      </c>
      <c r="P40" s="708"/>
      <c r="W40" s="132">
        <v>42766</v>
      </c>
      <c r="X40" s="10">
        <v>96.39</v>
      </c>
      <c r="Y40" s="10">
        <v>96.9</v>
      </c>
      <c r="Z40" s="10">
        <v>95.25</v>
      </c>
      <c r="AA40" s="10">
        <v>96.24</v>
      </c>
      <c r="AB40" s="94">
        <v>3703300</v>
      </c>
      <c r="AC40" s="10">
        <v>96.24</v>
      </c>
      <c r="AD40" s="2">
        <f t="shared" si="0"/>
        <v>1.6500000000000057</v>
      </c>
      <c r="AE40" s="137">
        <f t="shared" si="1"/>
        <v>-2.3841608790298174E-3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103.82900000000001</v>
      </c>
      <c r="Q41" s="2"/>
      <c r="W41" s="132">
        <v>42765</v>
      </c>
      <c r="X41" s="10">
        <v>97.07</v>
      </c>
      <c r="Y41" s="10">
        <v>97.23</v>
      </c>
      <c r="Z41" s="10">
        <v>95.49</v>
      </c>
      <c r="AA41" s="10">
        <v>96.47</v>
      </c>
      <c r="AB41" s="94">
        <v>1185600</v>
      </c>
      <c r="AC41" s="10">
        <v>96.47</v>
      </c>
      <c r="AD41" s="2">
        <f t="shared" si="0"/>
        <v>1.7400000000000091</v>
      </c>
      <c r="AE41" s="137">
        <f t="shared" si="1"/>
        <v>-8.5303186022610555E-3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102.88510000000001</v>
      </c>
      <c r="Q42" s="2"/>
      <c r="T42" s="90" t="s">
        <v>113</v>
      </c>
      <c r="W42" s="132">
        <v>42762</v>
      </c>
      <c r="X42" s="10">
        <v>95.67</v>
      </c>
      <c r="Y42" s="10">
        <v>97.34</v>
      </c>
      <c r="Z42" s="10">
        <v>95.53</v>
      </c>
      <c r="AA42" s="10">
        <v>97.3</v>
      </c>
      <c r="AB42" s="94">
        <v>1602100</v>
      </c>
      <c r="AC42" s="10">
        <v>97.3</v>
      </c>
      <c r="AD42" s="2">
        <f t="shared" si="0"/>
        <v>1.8100000000000023</v>
      </c>
      <c r="AE42" s="137">
        <f t="shared" si="1"/>
        <v>2.2810890360559277E-2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101.94120000000001</v>
      </c>
      <c r="Q43" s="2"/>
      <c r="T43" s="127" t="s">
        <v>98</v>
      </c>
      <c r="U43" s="128">
        <v>95.87</v>
      </c>
      <c r="W43" s="132">
        <v>42761</v>
      </c>
      <c r="X43" s="10">
        <v>96.2</v>
      </c>
      <c r="Y43" s="10">
        <v>96.89</v>
      </c>
      <c r="Z43" s="10">
        <v>94.97</v>
      </c>
      <c r="AA43" s="10">
        <v>95.13</v>
      </c>
      <c r="AB43" s="94">
        <v>1627900</v>
      </c>
      <c r="AC43" s="10">
        <v>95.13</v>
      </c>
      <c r="AD43" s="2">
        <f t="shared" si="0"/>
        <v>1.9200000000000017</v>
      </c>
      <c r="AE43" s="137">
        <f t="shared" si="1"/>
        <v>-9.578344612181211E-3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100.99730000000001</v>
      </c>
      <c r="Q44" s="2"/>
      <c r="T44" s="92" t="s">
        <v>99</v>
      </c>
      <c r="U44" s="129">
        <v>95.61</v>
      </c>
      <c r="W44" s="132">
        <v>42760</v>
      </c>
      <c r="X44" s="10">
        <v>94.76</v>
      </c>
      <c r="Y44" s="10">
        <v>96.39</v>
      </c>
      <c r="Z44" s="10">
        <v>94.67</v>
      </c>
      <c r="AA44" s="10">
        <v>96.05</v>
      </c>
      <c r="AB44" s="94">
        <v>1517000</v>
      </c>
      <c r="AC44" s="10">
        <v>96.05</v>
      </c>
      <c r="AD44" s="2">
        <f t="shared" si="0"/>
        <v>1.7199999999999989</v>
      </c>
      <c r="AE44" s="137">
        <f t="shared" si="1"/>
        <v>1.7478813559322015E-2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100.05340000000001</v>
      </c>
      <c r="Q45" s="2"/>
      <c r="T45" s="92" t="s">
        <v>100</v>
      </c>
      <c r="U45" s="129" t="s">
        <v>129</v>
      </c>
      <c r="W45" s="132">
        <v>42759</v>
      </c>
      <c r="X45" s="10">
        <v>95.3</v>
      </c>
      <c r="Y45" s="10">
        <v>95.44</v>
      </c>
      <c r="Z45" s="10">
        <v>93.79</v>
      </c>
      <c r="AA45" s="10">
        <v>94.4</v>
      </c>
      <c r="AB45" s="94">
        <v>1630000</v>
      </c>
      <c r="AC45" s="10">
        <v>94.4</v>
      </c>
      <c r="AD45" s="2">
        <f t="shared" si="0"/>
        <v>1.6499999999999915</v>
      </c>
      <c r="AE45" s="137">
        <f t="shared" si="1"/>
        <v>-6.3157894736841635E-3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99.109500000000011</v>
      </c>
      <c r="Q46" s="2"/>
      <c r="T46" s="92" t="s">
        <v>101</v>
      </c>
      <c r="U46" s="129" t="s">
        <v>129</v>
      </c>
      <c r="W46" s="132">
        <v>42758</v>
      </c>
      <c r="X46" s="10">
        <v>95.5</v>
      </c>
      <c r="Y46" s="10">
        <v>95.6</v>
      </c>
      <c r="Z46" s="10">
        <v>94.27</v>
      </c>
      <c r="AA46" s="10">
        <v>95</v>
      </c>
      <c r="AB46" s="94">
        <v>1109600</v>
      </c>
      <c r="AC46" s="10">
        <v>95</v>
      </c>
      <c r="AD46" s="2">
        <f t="shared" si="0"/>
        <v>1.3299999999999983</v>
      </c>
      <c r="AE46" s="137">
        <f t="shared" si="1"/>
        <v>-5.3397549994765869E-3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98.165599999999998</v>
      </c>
      <c r="Q47" s="2"/>
      <c r="T47" s="92" t="s">
        <v>102</v>
      </c>
      <c r="U47" s="129">
        <v>115.9</v>
      </c>
      <c r="W47" s="132">
        <v>42755</v>
      </c>
      <c r="X47" s="10">
        <v>96.03</v>
      </c>
      <c r="Y47" s="10">
        <v>96.93</v>
      </c>
      <c r="Z47" s="10">
        <v>95.02</v>
      </c>
      <c r="AA47" s="10">
        <v>95.51</v>
      </c>
      <c r="AB47" s="94">
        <v>1143300</v>
      </c>
      <c r="AC47" s="10">
        <v>95.51</v>
      </c>
      <c r="AD47" s="2">
        <f t="shared" si="0"/>
        <v>1.9100000000000108</v>
      </c>
      <c r="AE47" s="137">
        <f t="shared" si="1"/>
        <v>-8.1005296500156199E-3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97.221699999999998</v>
      </c>
      <c r="Q48" s="2"/>
      <c r="T48" s="92" t="s">
        <v>103</v>
      </c>
      <c r="U48" s="129">
        <v>0.80309399999999997</v>
      </c>
      <c r="W48" s="132">
        <v>42754</v>
      </c>
      <c r="X48" s="10">
        <v>95.92</v>
      </c>
      <c r="Y48" s="10">
        <v>96.72</v>
      </c>
      <c r="Z48" s="10">
        <v>94.85</v>
      </c>
      <c r="AA48" s="10">
        <v>96.29</v>
      </c>
      <c r="AB48" s="94">
        <v>2058800</v>
      </c>
      <c r="AC48" s="10">
        <v>96.29</v>
      </c>
      <c r="AD48" s="2">
        <f t="shared" si="0"/>
        <v>1.8700000000000045</v>
      </c>
      <c r="AE48" s="137">
        <f t="shared" si="1"/>
        <v>5.2197515398266781E-3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96.277799999999999</v>
      </c>
      <c r="Q49" s="2"/>
      <c r="T49" s="92" t="s">
        <v>122</v>
      </c>
      <c r="U49" s="129" t="s">
        <v>422</v>
      </c>
      <c r="W49" s="132">
        <v>42753</v>
      </c>
      <c r="X49" s="10">
        <v>97.2</v>
      </c>
      <c r="Y49" s="10">
        <v>97.4</v>
      </c>
      <c r="Z49" s="10">
        <v>95.69</v>
      </c>
      <c r="AA49" s="10">
        <v>95.79</v>
      </c>
      <c r="AB49" s="94">
        <v>1451000</v>
      </c>
      <c r="AC49" s="10">
        <v>95.79</v>
      </c>
      <c r="AD49" s="2">
        <f t="shared" si="0"/>
        <v>1.710000000000008</v>
      </c>
      <c r="AE49" s="137">
        <f t="shared" si="1"/>
        <v>-1.1251032204789291E-2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95.3339</v>
      </c>
      <c r="Q50" s="2"/>
      <c r="T50" s="92"/>
      <c r="U50" s="129"/>
      <c r="W50" s="132">
        <v>42752</v>
      </c>
      <c r="X50" s="10">
        <v>96.49</v>
      </c>
      <c r="Y50" s="10">
        <v>97.4</v>
      </c>
      <c r="Z50" s="10">
        <v>96.01</v>
      </c>
      <c r="AA50" s="10">
        <v>96.88</v>
      </c>
      <c r="AB50" s="94">
        <v>1648200</v>
      </c>
      <c r="AC50" s="10">
        <v>96.88</v>
      </c>
      <c r="AD50" s="2">
        <f t="shared" si="0"/>
        <v>1.3900000000000006</v>
      </c>
      <c r="AE50" s="137">
        <f t="shared" si="1"/>
        <v>-2.5738700710388196E-3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94.39</v>
      </c>
      <c r="Q51" s="2"/>
      <c r="T51" s="92" t="s">
        <v>105</v>
      </c>
      <c r="U51" s="129" t="s">
        <v>672</v>
      </c>
      <c r="W51" s="132">
        <v>42748</v>
      </c>
      <c r="X51" s="10">
        <v>97.96</v>
      </c>
      <c r="Y51" s="10">
        <v>97.96</v>
      </c>
      <c r="Z51" s="10">
        <v>96.16</v>
      </c>
      <c r="AA51" s="10">
        <v>97.13</v>
      </c>
      <c r="AB51" s="94">
        <v>1806800</v>
      </c>
      <c r="AC51" s="10">
        <v>97.13</v>
      </c>
      <c r="AD51" s="2">
        <f t="shared" si="0"/>
        <v>1.7999999999999972</v>
      </c>
      <c r="AE51" s="137">
        <f t="shared" si="1"/>
        <v>-4.7135977046829369E-3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93.446100000000001</v>
      </c>
      <c r="Q52" s="2"/>
      <c r="T52" s="92" t="s">
        <v>106</v>
      </c>
      <c r="U52" s="129" t="s">
        <v>455</v>
      </c>
      <c r="W52" s="132">
        <v>42747</v>
      </c>
      <c r="X52" s="10">
        <v>97.69</v>
      </c>
      <c r="Y52" s="10">
        <v>97.9</v>
      </c>
      <c r="Z52" s="10">
        <v>96.5</v>
      </c>
      <c r="AA52" s="10">
        <v>97.59</v>
      </c>
      <c r="AB52" s="94">
        <v>1411400</v>
      </c>
      <c r="AC52" s="10">
        <v>97.59</v>
      </c>
      <c r="AD52" s="2">
        <f t="shared" si="0"/>
        <v>1.4000000000000057</v>
      </c>
      <c r="AE52" s="137">
        <f t="shared" si="1"/>
        <v>-1.0745058286872777E-2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92.502200000000002</v>
      </c>
      <c r="Q53" s="2"/>
      <c r="T53" s="92" t="s">
        <v>107</v>
      </c>
      <c r="U53" s="130">
        <v>2317131</v>
      </c>
      <c r="W53" s="132">
        <v>42746</v>
      </c>
      <c r="X53" s="10">
        <v>99.26</v>
      </c>
      <c r="Y53" s="10">
        <v>99.35</v>
      </c>
      <c r="Z53" s="10">
        <v>97.04</v>
      </c>
      <c r="AA53" s="10">
        <v>98.65</v>
      </c>
      <c r="AB53" s="94">
        <v>1488800</v>
      </c>
      <c r="AC53" s="10">
        <v>98.65</v>
      </c>
      <c r="AD53" s="2">
        <f t="shared" si="0"/>
        <v>2.3099999999999881</v>
      </c>
      <c r="AE53" s="137">
        <f t="shared" si="1"/>
        <v>-4.942505547710252E-3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91.558300000000003</v>
      </c>
      <c r="T54" s="92" t="s">
        <v>110</v>
      </c>
      <c r="U54" s="130">
        <v>2280570</v>
      </c>
      <c r="W54" s="132">
        <v>42745</v>
      </c>
      <c r="X54" s="10">
        <v>97.96</v>
      </c>
      <c r="Y54" s="10">
        <v>99.7</v>
      </c>
      <c r="Z54" s="10">
        <v>97.95</v>
      </c>
      <c r="AA54" s="10">
        <v>99.14</v>
      </c>
      <c r="AB54" s="94">
        <v>1907400</v>
      </c>
      <c r="AC54" s="10">
        <v>99.14</v>
      </c>
      <c r="AD54" s="2">
        <f t="shared" si="0"/>
        <v>1.75</v>
      </c>
      <c r="AE54" s="137">
        <f t="shared" si="1"/>
        <v>1.2149055640632955E-2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90.614400000000003</v>
      </c>
      <c r="T55" s="92" t="s">
        <v>108</v>
      </c>
      <c r="U55" s="129" t="s">
        <v>673</v>
      </c>
      <c r="W55" s="132">
        <v>42744</v>
      </c>
      <c r="X55" s="10">
        <v>97.57</v>
      </c>
      <c r="Y55" s="10">
        <v>98.63</v>
      </c>
      <c r="Z55" s="10">
        <v>97.33</v>
      </c>
      <c r="AA55" s="10">
        <v>97.95</v>
      </c>
      <c r="AB55" s="94">
        <v>1687800</v>
      </c>
      <c r="AC55" s="10">
        <v>97.95</v>
      </c>
      <c r="AD55" s="2">
        <f t="shared" si="0"/>
        <v>1.2999999999999972</v>
      </c>
      <c r="AE55" s="137">
        <f t="shared" si="1"/>
        <v>9.0656227464718242E-3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89.67049999999999</v>
      </c>
      <c r="T56" s="92" t="s">
        <v>111</v>
      </c>
      <c r="U56" s="129">
        <v>36.159999999999997</v>
      </c>
      <c r="W56" s="132">
        <v>42741</v>
      </c>
      <c r="X56" s="10">
        <v>97.4</v>
      </c>
      <c r="Y56" s="10">
        <v>97.88</v>
      </c>
      <c r="Z56" s="10">
        <v>96.43</v>
      </c>
      <c r="AA56" s="10">
        <v>97.07</v>
      </c>
      <c r="AB56" s="94">
        <v>2974400</v>
      </c>
      <c r="AC56" s="10">
        <v>97.07</v>
      </c>
      <c r="AD56" s="2">
        <f t="shared" si="0"/>
        <v>1.4499999999999886</v>
      </c>
      <c r="AE56" s="137">
        <f t="shared" si="1"/>
        <v>-1.2346949274617547E-3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88.726599999999991</v>
      </c>
      <c r="T57" s="92" t="s">
        <v>112</v>
      </c>
      <c r="U57" s="129">
        <v>2.61</v>
      </c>
      <c r="W57" s="132">
        <v>42740</v>
      </c>
      <c r="X57" s="10">
        <v>96.91</v>
      </c>
      <c r="Y57" s="10">
        <v>97.91</v>
      </c>
      <c r="Z57" s="10">
        <v>96.61</v>
      </c>
      <c r="AA57" s="10">
        <v>97.19</v>
      </c>
      <c r="AB57" s="94">
        <v>1534300</v>
      </c>
      <c r="AC57" s="10">
        <v>97.19</v>
      </c>
      <c r="AD57" s="2">
        <f t="shared" si="0"/>
        <v>1.2999999999999972</v>
      </c>
      <c r="AE57" s="137">
        <f t="shared" si="1"/>
        <v>6.7329604309094293E-3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87.782700000000006</v>
      </c>
      <c r="T58" s="92" t="s">
        <v>109</v>
      </c>
      <c r="U58" s="129" t="s">
        <v>123</v>
      </c>
      <c r="W58" s="132">
        <v>42739</v>
      </c>
      <c r="X58" s="10">
        <v>95.52</v>
      </c>
      <c r="Y58" s="10">
        <v>97.29</v>
      </c>
      <c r="Z58" s="10">
        <v>94.88</v>
      </c>
      <c r="AA58" s="10">
        <v>96.54</v>
      </c>
      <c r="AB58" s="94">
        <v>2051600</v>
      </c>
      <c r="AC58" s="10">
        <v>96.54</v>
      </c>
      <c r="AD58" s="2">
        <f t="shared" si="0"/>
        <v>2.4100000000000108</v>
      </c>
      <c r="AE58" s="137">
        <f t="shared" si="1"/>
        <v>1.0678391959799027E-2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86.838800000000006</v>
      </c>
      <c r="W59" s="132">
        <v>42738</v>
      </c>
      <c r="X59" s="10">
        <v>93.8</v>
      </c>
      <c r="Y59" s="10">
        <v>95.52</v>
      </c>
      <c r="Z59" s="10">
        <v>93.06</v>
      </c>
      <c r="AA59" s="10">
        <v>95.52</v>
      </c>
      <c r="AB59" s="94">
        <v>2166100</v>
      </c>
      <c r="AC59" s="10">
        <v>95.52</v>
      </c>
      <c r="AD59" s="2">
        <f t="shared" si="0"/>
        <v>2.4599999999999937</v>
      </c>
      <c r="AE59" s="137">
        <f t="shared" si="1"/>
        <v>1.9423692636072465E-2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85.894900000000007</v>
      </c>
      <c r="W60" s="132">
        <v>42734</v>
      </c>
      <c r="X60" s="10">
        <v>93.89</v>
      </c>
      <c r="Y60" s="10">
        <v>94.58</v>
      </c>
      <c r="Z60" s="10">
        <v>93.35</v>
      </c>
      <c r="AA60" s="10">
        <v>93.7</v>
      </c>
      <c r="AB60" s="94">
        <v>1397500</v>
      </c>
      <c r="AC60" s="10">
        <v>93.7</v>
      </c>
      <c r="AD60" s="2">
        <f t="shared" si="0"/>
        <v>1.230000000000004</v>
      </c>
      <c r="AE60" s="137">
        <f t="shared" si="1"/>
        <v>-1.0671219720403968E-4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84.951000000000008</v>
      </c>
      <c r="W61" s="132">
        <v>42733</v>
      </c>
      <c r="X61" s="10">
        <v>92.71</v>
      </c>
      <c r="Y61" s="10">
        <v>94.11</v>
      </c>
      <c r="Z61" s="10">
        <v>92.67</v>
      </c>
      <c r="AA61" s="10">
        <v>93.71</v>
      </c>
      <c r="AB61" s="94">
        <v>1330200</v>
      </c>
      <c r="AC61" s="10">
        <v>93.71</v>
      </c>
      <c r="AD61" s="2">
        <f t="shared" si="0"/>
        <v>1.4399999999999977</v>
      </c>
      <c r="AE61" s="137">
        <f t="shared" si="1"/>
        <v>1.0786322942508919E-2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42732</v>
      </c>
      <c r="X62" s="10">
        <v>93.2</v>
      </c>
      <c r="Y62" s="10">
        <v>93.83</v>
      </c>
      <c r="Z62" s="10">
        <v>92.17</v>
      </c>
      <c r="AA62" s="10">
        <v>92.71</v>
      </c>
      <c r="AB62" s="94">
        <v>1606500</v>
      </c>
      <c r="AC62" s="10">
        <v>92.71</v>
      </c>
      <c r="AD62" s="2">
        <f t="shared" si="0"/>
        <v>1.6599999999999966</v>
      </c>
      <c r="AE62" s="137">
        <f t="shared" si="1"/>
        <v>-6.8559185859667915E-3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42731</v>
      </c>
      <c r="X63" s="10">
        <v>93.17</v>
      </c>
      <c r="Y63" s="10">
        <v>94.5</v>
      </c>
      <c r="Z63" s="10">
        <v>93.14</v>
      </c>
      <c r="AA63" s="10">
        <v>93.35</v>
      </c>
      <c r="AB63" s="94">
        <v>1352700</v>
      </c>
      <c r="AC63" s="10">
        <v>93.35</v>
      </c>
      <c r="AD63" s="2">
        <f t="shared" si="0"/>
        <v>1.3599999999999994</v>
      </c>
      <c r="AE63" s="137">
        <f t="shared" si="1"/>
        <v>3.7634408602149616E-3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42727</v>
      </c>
      <c r="X64" s="10">
        <v>91.72</v>
      </c>
      <c r="Y64" s="10">
        <v>93.35</v>
      </c>
      <c r="Z64" s="10">
        <v>91.52</v>
      </c>
      <c r="AA64" s="10">
        <v>93</v>
      </c>
      <c r="AB64" s="94">
        <v>1235100</v>
      </c>
      <c r="AC64" s="10">
        <v>93</v>
      </c>
      <c r="AD64" s="2">
        <f t="shared" si="0"/>
        <v>1.8299999999999983</v>
      </c>
      <c r="AE64" s="137">
        <f t="shared" si="1"/>
        <v>1.3071895424836555E-2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42726</v>
      </c>
      <c r="X65" s="10">
        <v>91.37</v>
      </c>
      <c r="Y65" s="10">
        <v>92.4</v>
      </c>
      <c r="Z65" s="10">
        <v>91.05</v>
      </c>
      <c r="AA65" s="10">
        <v>91.8</v>
      </c>
      <c r="AB65" s="94">
        <v>1598400</v>
      </c>
      <c r="AC65" s="10">
        <v>91.8</v>
      </c>
      <c r="AD65" s="2">
        <f t="shared" si="0"/>
        <v>1.3500000000000085</v>
      </c>
      <c r="AE65" s="137">
        <f t="shared" si="1"/>
        <v>4.0468117685659166E-3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42725</v>
      </c>
      <c r="X66" s="10">
        <v>90.59</v>
      </c>
      <c r="Y66" s="10">
        <v>92.04</v>
      </c>
      <c r="Z66" s="10">
        <v>90.44</v>
      </c>
      <c r="AA66" s="10">
        <v>91.43</v>
      </c>
      <c r="AB66" s="94">
        <v>1606700</v>
      </c>
      <c r="AC66" s="10">
        <v>91.43</v>
      </c>
      <c r="AD66" s="2">
        <f t="shared" si="0"/>
        <v>1.6000000000000085</v>
      </c>
      <c r="AE66" s="137">
        <f t="shared" si="1"/>
        <v>6.1626499394740186E-3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42724</v>
      </c>
      <c r="X67" s="10">
        <v>91.53</v>
      </c>
      <c r="Y67" s="10">
        <v>92.26</v>
      </c>
      <c r="Z67" s="10">
        <v>90.42</v>
      </c>
      <c r="AA67" s="10">
        <v>90.87</v>
      </c>
      <c r="AB67" s="94">
        <v>1628600</v>
      </c>
      <c r="AC67" s="10">
        <v>90.87</v>
      </c>
      <c r="AD67" s="2">
        <f>Y67-Z67</f>
        <v>1.8400000000000034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6">
        <v>42768</v>
      </c>
      <c r="C74" s="666">
        <v>40</v>
      </c>
      <c r="D74" s="664">
        <v>91.52</v>
      </c>
      <c r="E74" s="664">
        <v>0</v>
      </c>
      <c r="F74" s="664">
        <f>D74*C74+E74</f>
        <v>3660.7999999999997</v>
      </c>
      <c r="G74" s="686">
        <v>42803</v>
      </c>
      <c r="H74" s="666">
        <v>20</v>
      </c>
      <c r="I74" s="664">
        <v>91.58</v>
      </c>
      <c r="J74" s="664">
        <v>0.04</v>
      </c>
      <c r="K74" s="664">
        <f>I74*H74-J74</f>
        <v>1831.56</v>
      </c>
      <c r="L74" s="665"/>
      <c r="M74" s="664"/>
    </row>
    <row r="75" spans="1:31" x14ac:dyDescent="0.25">
      <c r="A75" s="260"/>
      <c r="B75" s="686">
        <v>42768</v>
      </c>
      <c r="C75" s="666">
        <v>40</v>
      </c>
      <c r="D75" s="664">
        <v>88.8</v>
      </c>
      <c r="E75" s="664">
        <v>0</v>
      </c>
      <c r="F75" s="664">
        <f>D75*C75+E75</f>
        <v>3552</v>
      </c>
      <c r="G75" s="686">
        <v>42803</v>
      </c>
      <c r="H75" s="676">
        <v>20</v>
      </c>
      <c r="I75" s="664">
        <v>92.2</v>
      </c>
      <c r="J75" s="664">
        <v>0.04</v>
      </c>
      <c r="K75" s="664">
        <f t="shared" ref="K75:K76" si="3">I75*H75-J75</f>
        <v>1843.96</v>
      </c>
      <c r="L75" s="666"/>
      <c r="M75" s="666"/>
    </row>
    <row r="76" spans="1:31" x14ac:dyDescent="0.25">
      <c r="A76" s="260"/>
      <c r="B76" s="686"/>
      <c r="C76" s="666"/>
      <c r="D76" s="664"/>
      <c r="E76" s="664"/>
      <c r="F76" s="664"/>
      <c r="G76" s="686">
        <v>42803</v>
      </c>
      <c r="H76" s="676">
        <v>40</v>
      </c>
      <c r="I76" s="664">
        <v>93</v>
      </c>
      <c r="J76" s="664">
        <v>0.08</v>
      </c>
      <c r="K76" s="664">
        <f t="shared" si="3"/>
        <v>3719.92</v>
      </c>
      <c r="L76" s="666"/>
      <c r="M76" s="666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380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380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1" priority="43">
      <formula>F33&gt;0</formula>
    </cfRule>
    <cfRule type="expression" dxfId="730" priority="44">
      <formula>F33&lt;0</formula>
    </cfRule>
  </conditionalFormatting>
  <conditionalFormatting sqref="Q7">
    <cfRule type="expression" dxfId="729" priority="41">
      <formula>Q7&gt;0</formula>
    </cfRule>
    <cfRule type="expression" dxfId="728" priority="42">
      <formula>Q7&lt;0</formula>
    </cfRule>
  </conditionalFormatting>
  <conditionalFormatting sqref="Q8">
    <cfRule type="expression" dxfId="727" priority="39">
      <formula>Q8&gt;0</formula>
    </cfRule>
    <cfRule type="expression" dxfId="726" priority="40">
      <formula>Q8&lt;0</formula>
    </cfRule>
  </conditionalFormatting>
  <conditionalFormatting sqref="F29 F32">
    <cfRule type="expression" dxfId="725" priority="37">
      <formula>F29&gt;0</formula>
    </cfRule>
    <cfRule type="expression" dxfId="724" priority="38">
      <formula>F29&lt;0</formula>
    </cfRule>
  </conditionalFormatting>
  <conditionalFormatting sqref="H29 H32">
    <cfRule type="expression" dxfId="723" priority="35">
      <formula>H29&gt;0</formula>
    </cfRule>
    <cfRule type="expression" dxfId="722" priority="36">
      <formula>H29&lt;0</formula>
    </cfRule>
  </conditionalFormatting>
  <conditionalFormatting sqref="F30:F31">
    <cfRule type="expression" dxfId="721" priority="33">
      <formula>F30&gt;0</formula>
    </cfRule>
    <cfRule type="expression" dxfId="720" priority="34">
      <formula>F30&lt;0</formula>
    </cfRule>
  </conditionalFormatting>
  <conditionalFormatting sqref="H30:H31">
    <cfRule type="expression" dxfId="719" priority="31">
      <formula>H30&gt;0</formula>
    </cfRule>
    <cfRule type="expression" dxfId="718" priority="32">
      <formula>H30&lt;0</formula>
    </cfRule>
  </conditionalFormatting>
  <conditionalFormatting sqref="F105:F140 H105:H140">
    <cfRule type="expression" dxfId="717" priority="29">
      <formula>F105&gt;0</formula>
    </cfRule>
    <cfRule type="expression" dxfId="716" priority="30">
      <formula>F105&lt;0</formula>
    </cfRule>
  </conditionalFormatting>
  <conditionalFormatting sqref="F96:F99">
    <cfRule type="expression" dxfId="715" priority="27">
      <formula>F96&gt;0</formula>
    </cfRule>
    <cfRule type="expression" dxfId="714" priority="28">
      <formula>F96&lt;0</formula>
    </cfRule>
  </conditionalFormatting>
  <conditionalFormatting sqref="H96:H99">
    <cfRule type="expression" dxfId="713" priority="25">
      <formula>H96&gt;0</formula>
    </cfRule>
    <cfRule type="expression" dxfId="712" priority="26">
      <formula>H96&lt;0</formula>
    </cfRule>
  </conditionalFormatting>
  <conditionalFormatting sqref="F25:F28">
    <cfRule type="expression" dxfId="711" priority="19">
      <formula>F25&gt;0</formula>
    </cfRule>
    <cfRule type="expression" dxfId="710" priority="20">
      <formula>F25&lt;0</formula>
    </cfRule>
  </conditionalFormatting>
  <conditionalFormatting sqref="H25:H28">
    <cfRule type="expression" dxfId="709" priority="17">
      <formula>H25&gt;0</formula>
    </cfRule>
    <cfRule type="expression" dxfId="708" priority="18">
      <formula>H25&lt;0</formula>
    </cfRule>
  </conditionalFormatting>
  <conditionalFormatting sqref="J27">
    <cfRule type="expression" dxfId="707" priority="15">
      <formula>J27&gt;0</formula>
    </cfRule>
    <cfRule type="expression" dxfId="706" priority="16">
      <formula>J27&lt;0</formula>
    </cfRule>
  </conditionalFormatting>
  <conditionalFormatting sqref="F104">
    <cfRule type="expression" dxfId="705" priority="13">
      <formula>F104&gt;0</formula>
    </cfRule>
    <cfRule type="expression" dxfId="704" priority="14">
      <formula>F104&lt;0</formula>
    </cfRule>
  </conditionalFormatting>
  <conditionalFormatting sqref="H104">
    <cfRule type="expression" dxfId="703" priority="11">
      <formula>H104&gt;0</formula>
    </cfRule>
    <cfRule type="expression" dxfId="702" priority="12">
      <formula>H104&lt;0</formula>
    </cfRule>
  </conditionalFormatting>
  <conditionalFormatting sqref="F100:F103">
    <cfRule type="expression" dxfId="701" priority="9">
      <formula>F100&gt;0</formula>
    </cfRule>
    <cfRule type="expression" dxfId="700" priority="10">
      <formula>F100&lt;0</formula>
    </cfRule>
  </conditionalFormatting>
  <conditionalFormatting sqref="H100:H103">
    <cfRule type="expression" dxfId="699" priority="7">
      <formula>H100&gt;0</formula>
    </cfRule>
    <cfRule type="expression" dxfId="698" priority="8">
      <formula>H100&lt;0</formula>
    </cfRule>
  </conditionalFormatting>
  <conditionalFormatting sqref="J102">
    <cfRule type="expression" dxfId="697" priority="5">
      <formula>J102&gt;0</formula>
    </cfRule>
    <cfRule type="expression" dxfId="696" priority="6">
      <formula>J102&lt;0</formula>
    </cfRule>
  </conditionalFormatting>
  <conditionalFormatting sqref="Q10">
    <cfRule type="expression" dxfId="695" priority="3">
      <formula>Q10&gt;0</formula>
    </cfRule>
    <cfRule type="expression" dxfId="694" priority="4">
      <formula>Q10&lt;0</formula>
    </cfRule>
  </conditionalFormatting>
  <conditionalFormatting sqref="M71">
    <cfRule type="expression" dxfId="693" priority="1">
      <formula>M71&gt;0</formula>
    </cfRule>
    <cfRule type="expression" dxfId="6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42821</v>
      </c>
      <c r="X2" s="141">
        <v>55.64</v>
      </c>
      <c r="Y2" s="141">
        <v>56.25</v>
      </c>
      <c r="Z2" s="10">
        <v>55.54</v>
      </c>
      <c r="AA2" s="10">
        <v>55.93</v>
      </c>
      <c r="AB2" s="94">
        <v>8557200</v>
      </c>
      <c r="AC2" s="10">
        <v>55.93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56.62</v>
      </c>
      <c r="W3" s="132">
        <v>42818</v>
      </c>
      <c r="X3" s="10">
        <v>55.29</v>
      </c>
      <c r="Y3" s="10">
        <v>56.64</v>
      </c>
      <c r="Z3" s="10">
        <v>55.12</v>
      </c>
      <c r="AA3" s="10">
        <v>56.36</v>
      </c>
      <c r="AB3" s="94">
        <v>14042600</v>
      </c>
      <c r="AC3" s="10">
        <v>56.36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56.62</v>
      </c>
      <c r="R4" s="499">
        <v>1.23E-2</v>
      </c>
      <c r="T4" s="1"/>
      <c r="W4" s="132">
        <v>42817</v>
      </c>
      <c r="X4" s="10">
        <v>54.61</v>
      </c>
      <c r="Y4" s="10">
        <v>55.55</v>
      </c>
      <c r="Z4" s="10">
        <v>54.52</v>
      </c>
      <c r="AA4" s="10">
        <v>55.37</v>
      </c>
      <c r="AB4" s="94">
        <v>22472800</v>
      </c>
      <c r="AC4" s="10">
        <v>55.37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54.76</v>
      </c>
      <c r="Y5" s="10">
        <v>55</v>
      </c>
      <c r="Z5" s="10">
        <v>53.76</v>
      </c>
      <c r="AA5" s="10">
        <v>53.92</v>
      </c>
      <c r="AB5" s="94">
        <v>37267800</v>
      </c>
      <c r="AC5" s="10">
        <v>53.92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58.78</v>
      </c>
      <c r="Y6" s="10">
        <v>59</v>
      </c>
      <c r="Z6" s="10">
        <v>57.72</v>
      </c>
      <c r="AA6" s="10">
        <v>58.01</v>
      </c>
      <c r="AB6" s="94">
        <v>14001200</v>
      </c>
      <c r="AC6" s="10">
        <v>58.01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42814</v>
      </c>
      <c r="X7" s="10">
        <v>58</v>
      </c>
      <c r="Y7" s="10">
        <v>58.81</v>
      </c>
      <c r="Z7" s="10">
        <v>57.96</v>
      </c>
      <c r="AA7" s="10">
        <v>58.68</v>
      </c>
      <c r="AB7" s="94">
        <v>13165000</v>
      </c>
      <c r="AC7" s="10">
        <v>58.68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57.77</v>
      </c>
      <c r="Y8" s="10">
        <v>57.89</v>
      </c>
      <c r="Z8" s="10">
        <v>57.31</v>
      </c>
      <c r="AA8" s="10">
        <v>57.8</v>
      </c>
      <c r="AB8" s="94">
        <v>10738200</v>
      </c>
      <c r="AC8" s="10">
        <v>57.8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42810</v>
      </c>
      <c r="X9" s="10">
        <v>57.43</v>
      </c>
      <c r="Y9" s="10">
        <v>57.72</v>
      </c>
      <c r="Z9" s="10">
        <v>56.83</v>
      </c>
      <c r="AA9" s="10">
        <v>57.6</v>
      </c>
      <c r="AB9" s="94">
        <v>9882200</v>
      </c>
      <c r="AC9" s="10">
        <v>57.6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42809</v>
      </c>
      <c r="X10" s="10">
        <v>57.63</v>
      </c>
      <c r="Y10" s="10">
        <v>57.99</v>
      </c>
      <c r="Z10" s="10">
        <v>56.75</v>
      </c>
      <c r="AA10" s="10">
        <v>57.66</v>
      </c>
      <c r="AB10" s="94">
        <v>9925300</v>
      </c>
      <c r="AC10" s="10">
        <v>57.66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1.2800000000000001E-2</v>
      </c>
      <c r="T11" s="1"/>
      <c r="W11" s="132">
        <v>42808</v>
      </c>
      <c r="X11" s="10">
        <v>56.87</v>
      </c>
      <c r="Y11" s="10">
        <v>58.01</v>
      </c>
      <c r="Z11" s="10">
        <v>56.72</v>
      </c>
      <c r="AA11" s="10">
        <v>57.28</v>
      </c>
      <c r="AB11" s="94">
        <v>9266500</v>
      </c>
      <c r="AC11" s="10">
        <v>57.28</v>
      </c>
      <c r="AE11" s="137"/>
    </row>
    <row r="12" spans="1:42" x14ac:dyDescent="0.25">
      <c r="H12" s="71"/>
      <c r="W12" s="132">
        <v>42807</v>
      </c>
      <c r="X12" s="10">
        <v>56.43</v>
      </c>
      <c r="Y12" s="10">
        <v>56.82</v>
      </c>
      <c r="Z12" s="10">
        <v>56.11</v>
      </c>
      <c r="AA12" s="10">
        <v>56.67</v>
      </c>
      <c r="AB12" s="94">
        <v>7172400</v>
      </c>
      <c r="AC12" s="10">
        <v>56.67</v>
      </c>
      <c r="AE12" s="137"/>
      <c r="AL12" s="233"/>
      <c r="AO12" s="233"/>
    </row>
    <row r="13" spans="1:42" x14ac:dyDescent="0.25">
      <c r="H13" s="71"/>
      <c r="T13" s="1"/>
      <c r="W13" s="132">
        <v>42804</v>
      </c>
      <c r="X13" s="10">
        <v>56.49</v>
      </c>
      <c r="Y13" s="10">
        <v>56.99</v>
      </c>
      <c r="Z13" s="10">
        <v>56.26</v>
      </c>
      <c r="AA13" s="10">
        <v>56.43</v>
      </c>
      <c r="AB13" s="94">
        <v>8819900</v>
      </c>
      <c r="AC13" s="10">
        <v>56.43</v>
      </c>
      <c r="AE13" s="137"/>
    </row>
    <row r="14" spans="1:42" x14ac:dyDescent="0.25">
      <c r="H14" s="71"/>
      <c r="W14" s="132">
        <v>42803</v>
      </c>
      <c r="X14" s="10">
        <v>56.61</v>
      </c>
      <c r="Y14" s="10">
        <v>56.66</v>
      </c>
      <c r="Z14" s="10">
        <v>56.09</v>
      </c>
      <c r="AA14" s="10">
        <v>56.36</v>
      </c>
      <c r="AB14" s="94">
        <v>6139800</v>
      </c>
      <c r="AC14" s="10">
        <v>56.36</v>
      </c>
      <c r="AE14" s="137"/>
      <c r="AL14" s="233"/>
      <c r="AO14" s="233"/>
      <c r="AP14" s="233"/>
    </row>
    <row r="15" spans="1:42" x14ac:dyDescent="0.25">
      <c r="H15" s="71"/>
      <c r="W15" s="132">
        <v>42802</v>
      </c>
      <c r="X15" s="10">
        <v>56.94</v>
      </c>
      <c r="Y15" s="10">
        <v>56.94</v>
      </c>
      <c r="Z15" s="10">
        <v>56.31</v>
      </c>
      <c r="AA15" s="10">
        <v>56.51</v>
      </c>
      <c r="AB15" s="94">
        <v>7585000</v>
      </c>
      <c r="AC15" s="10">
        <v>56.51</v>
      </c>
      <c r="AE15" s="137"/>
    </row>
    <row r="16" spans="1:42" x14ac:dyDescent="0.25">
      <c r="H16" s="71"/>
      <c r="O16" s="2"/>
      <c r="P16" s="2"/>
      <c r="Q16" s="2"/>
      <c r="T16" s="69"/>
      <c r="W16" s="132">
        <v>42801</v>
      </c>
      <c r="X16" s="10">
        <v>56.71</v>
      </c>
      <c r="Y16" s="10">
        <v>56.99</v>
      </c>
      <c r="Z16" s="10">
        <v>56.02</v>
      </c>
      <c r="AA16" s="10">
        <v>56.55</v>
      </c>
      <c r="AB16" s="94">
        <v>7061500</v>
      </c>
      <c r="AC16" s="10">
        <v>56.55</v>
      </c>
      <c r="AE16" s="137"/>
    </row>
    <row r="17" spans="1:41" x14ac:dyDescent="0.25">
      <c r="H17" s="71"/>
      <c r="O17" s="2"/>
      <c r="P17" s="2"/>
      <c r="Q17" s="2"/>
      <c r="W17" s="132">
        <v>42800</v>
      </c>
      <c r="X17" s="10">
        <v>56.7</v>
      </c>
      <c r="Y17" s="10">
        <v>56.93</v>
      </c>
      <c r="Z17" s="10">
        <v>56.53</v>
      </c>
      <c r="AA17" s="10">
        <v>56.77</v>
      </c>
      <c r="AB17" s="94">
        <v>6890100</v>
      </c>
      <c r="AC17" s="10">
        <v>56.77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42797</v>
      </c>
      <c r="X18" s="10">
        <v>57.8</v>
      </c>
      <c r="Y18" s="10">
        <v>57.8</v>
      </c>
      <c r="Z18" s="10">
        <v>56.51</v>
      </c>
      <c r="AA18" s="10">
        <v>56.7</v>
      </c>
      <c r="AB18" s="94">
        <v>9181600</v>
      </c>
      <c r="AC18" s="10">
        <v>56.7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42796</v>
      </c>
      <c r="X19" s="10">
        <v>57.9</v>
      </c>
      <c r="Y19" s="10">
        <v>58.25</v>
      </c>
      <c r="Z19" s="10">
        <v>57.65</v>
      </c>
      <c r="AA19" s="10">
        <v>57.8</v>
      </c>
      <c r="AB19" s="94">
        <v>6438400</v>
      </c>
      <c r="AC19" s="10">
        <v>57.8</v>
      </c>
      <c r="AE19" s="137"/>
    </row>
    <row r="20" spans="1:41" x14ac:dyDescent="0.25">
      <c r="O20" s="2"/>
      <c r="P20" s="2"/>
      <c r="Q20" s="2"/>
      <c r="W20" s="132">
        <v>42796</v>
      </c>
      <c r="X20" s="10" t="s">
        <v>282</v>
      </c>
      <c r="Y20" s="10"/>
      <c r="Z20" s="10"/>
      <c r="AA20" s="10"/>
      <c r="AB20" s="94"/>
      <c r="AC20" s="10"/>
      <c r="AE20" s="137"/>
    </row>
    <row r="21" spans="1:41" x14ac:dyDescent="0.25">
      <c r="O21" s="2"/>
      <c r="P21" s="2"/>
      <c r="Q21" s="2"/>
      <c r="W21" s="132">
        <v>42795</v>
      </c>
      <c r="X21" s="10">
        <v>57.86</v>
      </c>
      <c r="Y21" s="10">
        <v>58.03</v>
      </c>
      <c r="Z21" s="10">
        <v>57.33</v>
      </c>
      <c r="AA21" s="10">
        <v>57.95</v>
      </c>
      <c r="AB21" s="94">
        <v>8558900</v>
      </c>
      <c r="AC21" s="10">
        <v>57.77</v>
      </c>
      <c r="AE21" s="137"/>
    </row>
    <row r="22" spans="1:41" x14ac:dyDescent="0.25">
      <c r="B22" s="677" t="s">
        <v>114</v>
      </c>
      <c r="C22" s="677" t="s">
        <v>147</v>
      </c>
      <c r="D22" s="678" t="s">
        <v>146</v>
      </c>
      <c r="E22" s="679" t="s">
        <v>148</v>
      </c>
      <c r="F22" s="680" t="s">
        <v>65</v>
      </c>
      <c r="G22" s="681" t="s">
        <v>152</v>
      </c>
      <c r="H22" s="680" t="s">
        <v>88</v>
      </c>
      <c r="I22" s="681" t="s">
        <v>155</v>
      </c>
      <c r="O22" s="2"/>
      <c r="P22" s="2"/>
      <c r="Q22" s="2"/>
      <c r="W22" s="132">
        <v>42794</v>
      </c>
      <c r="X22" s="10">
        <v>57.37</v>
      </c>
      <c r="Y22" s="10">
        <v>57.55</v>
      </c>
      <c r="Z22" s="10">
        <v>56.86</v>
      </c>
      <c r="AA22" s="10">
        <v>57.16</v>
      </c>
      <c r="AB22" s="94">
        <v>7951300</v>
      </c>
      <c r="AC22" s="10">
        <v>56.98</v>
      </c>
      <c r="AE22" s="137"/>
    </row>
    <row r="23" spans="1:41" x14ac:dyDescent="0.25">
      <c r="B23" s="682"/>
      <c r="C23" s="9"/>
      <c r="D23" s="683"/>
      <c r="E23" s="41"/>
      <c r="F23" s="41"/>
      <c r="G23" s="41"/>
      <c r="H23" s="684"/>
      <c r="I23" s="41"/>
      <c r="O23" s="2"/>
      <c r="P23" s="2"/>
      <c r="Q23" s="2"/>
      <c r="W23" s="132">
        <v>42793</v>
      </c>
      <c r="X23" s="10">
        <v>57.65</v>
      </c>
      <c r="Y23" s="10">
        <v>57.83</v>
      </c>
      <c r="Z23" s="10">
        <v>57.35</v>
      </c>
      <c r="AA23" s="10">
        <v>57.69</v>
      </c>
      <c r="AB23" s="94">
        <v>4375700</v>
      </c>
      <c r="AC23" s="10">
        <v>57.51</v>
      </c>
      <c r="AE23" s="137"/>
    </row>
    <row r="24" spans="1:41" x14ac:dyDescent="0.25">
      <c r="B24" s="682"/>
      <c r="C24" s="9"/>
      <c r="D24" s="683"/>
      <c r="E24" s="41"/>
      <c r="F24" s="41"/>
      <c r="G24" s="41"/>
      <c r="H24" s="684"/>
      <c r="I24" s="41"/>
      <c r="O24" s="2"/>
      <c r="P24" s="2"/>
      <c r="Q24" s="2"/>
      <c r="W24" s="132">
        <v>42790</v>
      </c>
      <c r="X24" s="10">
        <v>57.39</v>
      </c>
      <c r="Y24" s="10">
        <v>58.42</v>
      </c>
      <c r="Z24" s="10">
        <v>57.07</v>
      </c>
      <c r="AA24" s="10">
        <v>57.86</v>
      </c>
      <c r="AB24" s="94">
        <v>9684500</v>
      </c>
      <c r="AC24" s="10">
        <v>57.68</v>
      </c>
      <c r="AE24" s="137"/>
    </row>
    <row r="25" spans="1:41" x14ac:dyDescent="0.25">
      <c r="B25" s="682"/>
      <c r="C25" s="9"/>
      <c r="D25" s="683"/>
      <c r="E25" s="41"/>
      <c r="F25" s="41"/>
      <c r="G25" s="41"/>
      <c r="H25" s="684"/>
      <c r="I25" s="41"/>
      <c r="O25" s="2"/>
      <c r="P25" s="2"/>
      <c r="Q25" s="2"/>
      <c r="W25" s="132">
        <v>42789</v>
      </c>
      <c r="X25" s="10">
        <v>58.11</v>
      </c>
      <c r="Y25" s="10">
        <v>58.4</v>
      </c>
      <c r="Z25" s="10">
        <v>57.27</v>
      </c>
      <c r="AA25" s="10">
        <v>57.39</v>
      </c>
      <c r="AB25" s="94">
        <v>12316300</v>
      </c>
      <c r="AC25" s="10">
        <v>57.21</v>
      </c>
      <c r="AE25" s="137"/>
    </row>
    <row r="26" spans="1:41" x14ac:dyDescent="0.25">
      <c r="B26" s="682"/>
      <c r="C26" s="9"/>
      <c r="D26" s="683"/>
      <c r="E26" s="41"/>
      <c r="F26" s="41"/>
      <c r="G26" s="41"/>
      <c r="H26" s="684"/>
      <c r="I26" s="41"/>
      <c r="O26" s="2"/>
      <c r="P26" s="2"/>
      <c r="Q26" s="2"/>
      <c r="W26" s="132">
        <v>42788</v>
      </c>
      <c r="X26" s="10">
        <v>57.48</v>
      </c>
      <c r="Y26" s="10">
        <v>58.38</v>
      </c>
      <c r="Z26" s="10">
        <v>57.36</v>
      </c>
      <c r="AA26" s="10">
        <v>58.24</v>
      </c>
      <c r="AB26" s="94">
        <v>10914100</v>
      </c>
      <c r="AC26" s="10">
        <v>58.06</v>
      </c>
      <c r="AE26" s="137"/>
    </row>
    <row r="27" spans="1:41" x14ac:dyDescent="0.25">
      <c r="B27" s="682"/>
      <c r="C27" s="9"/>
      <c r="D27" s="683"/>
      <c r="E27" s="41"/>
      <c r="F27" s="41"/>
      <c r="G27" s="41"/>
      <c r="H27" s="684"/>
      <c r="I27" s="41"/>
      <c r="O27" s="2"/>
      <c r="P27" s="2"/>
      <c r="Q27" s="2"/>
      <c r="W27" s="132">
        <v>42787</v>
      </c>
      <c r="X27" s="10">
        <v>56.38</v>
      </c>
      <c r="Y27" s="10">
        <v>57.45</v>
      </c>
      <c r="Z27" s="10">
        <v>56.2</v>
      </c>
      <c r="AA27" s="10">
        <v>57.36</v>
      </c>
      <c r="AB27" s="94">
        <v>10955000</v>
      </c>
      <c r="AC27" s="10">
        <v>57.18</v>
      </c>
      <c r="AE27" s="137"/>
    </row>
    <row r="28" spans="1:41" x14ac:dyDescent="0.25">
      <c r="B28" s="682"/>
      <c r="C28" s="9"/>
      <c r="D28" s="683"/>
      <c r="E28" s="41"/>
      <c r="F28" s="41"/>
      <c r="G28" s="41"/>
      <c r="H28" s="684"/>
      <c r="I28" s="41"/>
      <c r="O28" s="2"/>
      <c r="P28" s="2"/>
      <c r="Q28" s="2"/>
      <c r="W28" s="132">
        <v>42783</v>
      </c>
      <c r="X28" s="10">
        <v>56.12</v>
      </c>
      <c r="Y28" s="10">
        <v>56.8</v>
      </c>
      <c r="Z28" s="10">
        <v>55.86</v>
      </c>
      <c r="AA28" s="10">
        <v>56.75</v>
      </c>
      <c r="AB28" s="94">
        <v>12638000</v>
      </c>
      <c r="AC28" s="10">
        <v>56.57</v>
      </c>
      <c r="AE28" s="137"/>
    </row>
    <row r="29" spans="1:41" x14ac:dyDescent="0.25">
      <c r="B29" s="682"/>
      <c r="C29" s="9"/>
      <c r="D29" s="683"/>
      <c r="E29" s="41"/>
      <c r="F29" s="41"/>
      <c r="G29" s="41"/>
      <c r="H29" s="684"/>
      <c r="I29" s="41"/>
      <c r="W29" s="132">
        <v>42782</v>
      </c>
      <c r="X29" s="10">
        <v>56.88</v>
      </c>
      <c r="Y29" s="10">
        <v>56.92</v>
      </c>
      <c r="Z29" s="10">
        <v>56.1</v>
      </c>
      <c r="AA29" s="10">
        <v>56.29</v>
      </c>
      <c r="AB29" s="94">
        <v>8374200</v>
      </c>
      <c r="AC29" s="10">
        <v>56.12</v>
      </c>
      <c r="AE29" s="137"/>
    </row>
    <row r="30" spans="1:41" x14ac:dyDescent="0.25">
      <c r="B30" s="682"/>
      <c r="C30" s="9"/>
      <c r="D30" s="683"/>
      <c r="E30" s="41"/>
      <c r="F30" s="41"/>
      <c r="G30" s="41"/>
      <c r="H30" s="684"/>
      <c r="I30" s="41"/>
      <c r="W30" s="132">
        <v>42781</v>
      </c>
      <c r="X30" s="10">
        <v>56.29</v>
      </c>
      <c r="Y30" s="10">
        <v>56.76</v>
      </c>
      <c r="Z30" s="10">
        <v>56.21</v>
      </c>
      <c r="AA30" s="10">
        <v>56.64</v>
      </c>
      <c r="AB30" s="94">
        <v>6652000</v>
      </c>
      <c r="AC30" s="10">
        <v>56.46</v>
      </c>
      <c r="AE30" s="137"/>
    </row>
    <row r="31" spans="1:41" x14ac:dyDescent="0.25">
      <c r="B31" s="682"/>
      <c r="C31" s="9"/>
      <c r="D31" s="683"/>
      <c r="E31" s="41"/>
      <c r="F31" s="41"/>
      <c r="G31" s="41"/>
      <c r="H31" s="684"/>
      <c r="I31" s="41"/>
      <c r="W31" s="132">
        <v>42780</v>
      </c>
      <c r="X31" s="10">
        <v>55.92</v>
      </c>
      <c r="Y31" s="10">
        <v>56.69</v>
      </c>
      <c r="Z31" s="10">
        <v>55.83</v>
      </c>
      <c r="AA31" s="10">
        <v>56.45</v>
      </c>
      <c r="AB31" s="94">
        <v>8891400</v>
      </c>
      <c r="AC31" s="10">
        <v>56.27</v>
      </c>
      <c r="AE31" s="137"/>
    </row>
    <row r="32" spans="1:41" x14ac:dyDescent="0.25">
      <c r="B32" s="682"/>
      <c r="C32" s="9"/>
      <c r="D32" s="683"/>
      <c r="E32" s="41"/>
      <c r="F32" s="41"/>
      <c r="G32" s="41"/>
      <c r="H32" s="684"/>
      <c r="I32" s="41"/>
      <c r="W32" s="132">
        <v>42779</v>
      </c>
      <c r="X32" s="10">
        <v>56.17</v>
      </c>
      <c r="Y32" s="10">
        <v>56.34</v>
      </c>
      <c r="Z32" s="10">
        <v>55.75</v>
      </c>
      <c r="AA32" s="10">
        <v>56.09</v>
      </c>
      <c r="AB32" s="94">
        <v>7679800</v>
      </c>
      <c r="AC32" s="10">
        <v>55.92</v>
      </c>
      <c r="AE32" s="137"/>
    </row>
    <row r="33" spans="1:41" x14ac:dyDescent="0.25">
      <c r="B33" s="682"/>
      <c r="C33" s="9"/>
      <c r="D33" s="683"/>
      <c r="E33" s="41"/>
      <c r="F33" s="41"/>
      <c r="G33" s="41"/>
      <c r="H33" s="684"/>
      <c r="I33" s="41"/>
      <c r="W33" s="132">
        <v>42776</v>
      </c>
      <c r="X33" s="10">
        <v>55.63</v>
      </c>
      <c r="Y33" s="10">
        <v>56.47</v>
      </c>
      <c r="Z33" s="10">
        <v>55.63</v>
      </c>
      <c r="AA33" s="10">
        <v>56.22</v>
      </c>
      <c r="AB33" s="94">
        <v>14973400</v>
      </c>
      <c r="AC33" s="10">
        <v>56.05</v>
      </c>
      <c r="AE33" s="137"/>
    </row>
    <row r="34" spans="1:41" x14ac:dyDescent="0.25">
      <c r="B34" s="682"/>
      <c r="C34" s="9"/>
      <c r="D34" s="683"/>
      <c r="E34" s="41"/>
      <c r="F34" s="41"/>
      <c r="G34" s="41"/>
      <c r="H34" s="684"/>
      <c r="I34" s="41"/>
      <c r="W34" s="132">
        <v>42775</v>
      </c>
      <c r="X34" s="10">
        <v>53.88</v>
      </c>
      <c r="Y34" s="10">
        <v>55.7</v>
      </c>
      <c r="Z34" s="10">
        <v>53.88</v>
      </c>
      <c r="AA34" s="10">
        <v>55.31</v>
      </c>
      <c r="AB34" s="94">
        <v>14345400</v>
      </c>
      <c r="AC34" s="10">
        <v>55.14</v>
      </c>
      <c r="AE34" s="137"/>
    </row>
    <row r="35" spans="1:41" x14ac:dyDescent="0.25">
      <c r="W35" s="132">
        <v>42774</v>
      </c>
      <c r="X35" s="10">
        <v>52.74</v>
      </c>
      <c r="Y35" s="10">
        <v>53.94</v>
      </c>
      <c r="Z35" s="10">
        <v>52.7</v>
      </c>
      <c r="AA35" s="10">
        <v>53.88</v>
      </c>
      <c r="AB35" s="94">
        <v>9281100</v>
      </c>
      <c r="AC35" s="10">
        <v>53.71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42773</v>
      </c>
      <c r="X36" s="10">
        <v>53.07</v>
      </c>
      <c r="Y36" s="10">
        <v>53.28</v>
      </c>
      <c r="Z36" s="10">
        <v>52.67</v>
      </c>
      <c r="AA36" s="10">
        <v>52.81</v>
      </c>
      <c r="AB36" s="94">
        <v>6446900</v>
      </c>
      <c r="AC36" s="10">
        <v>52.65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42772</v>
      </c>
      <c r="X37" s="10">
        <v>52.09</v>
      </c>
      <c r="Y37" s="10">
        <v>52.8</v>
      </c>
      <c r="Z37" s="10">
        <v>52.05</v>
      </c>
      <c r="AA37" s="10">
        <v>52.8</v>
      </c>
      <c r="AB37" s="94">
        <v>7355200</v>
      </c>
      <c r="AC37" s="10">
        <v>52.64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42769</v>
      </c>
      <c r="X38" s="10">
        <v>52.62</v>
      </c>
      <c r="Y38" s="10">
        <v>52.81</v>
      </c>
      <c r="Z38" s="10">
        <v>52.25</v>
      </c>
      <c r="AA38" s="10">
        <v>52.36</v>
      </c>
      <c r="AB38" s="94">
        <v>8850400</v>
      </c>
      <c r="AC38" s="10">
        <v>52.2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42768</v>
      </c>
      <c r="X39" s="10">
        <v>53</v>
      </c>
      <c r="Y39" s="10">
        <v>53.01</v>
      </c>
      <c r="Z39" s="10">
        <v>52.48</v>
      </c>
      <c r="AA39" s="10">
        <v>52.8</v>
      </c>
      <c r="AB39" s="94">
        <v>7874200</v>
      </c>
      <c r="AC39" s="10">
        <v>52.64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42767</v>
      </c>
      <c r="X40" s="10">
        <v>52.98</v>
      </c>
      <c r="Y40" s="10">
        <v>53.26</v>
      </c>
      <c r="Z40" s="10">
        <v>52.61</v>
      </c>
      <c r="AA40" s="10">
        <v>53.02</v>
      </c>
      <c r="AB40" s="94">
        <v>8810900</v>
      </c>
      <c r="AC40" s="10">
        <v>52.86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42766</v>
      </c>
      <c r="X41" s="10">
        <v>51.68</v>
      </c>
      <c r="Y41" s="10">
        <v>52.9</v>
      </c>
      <c r="Z41" s="10">
        <v>51.63</v>
      </c>
      <c r="AA41" s="10">
        <v>52.9</v>
      </c>
      <c r="AB41" s="94">
        <v>12342900</v>
      </c>
      <c r="AC41" s="10">
        <v>52.74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42765</v>
      </c>
      <c r="X42" s="10">
        <v>52.78</v>
      </c>
      <c r="Y42" s="10">
        <v>53.22</v>
      </c>
      <c r="Z42" s="10">
        <v>52.41</v>
      </c>
      <c r="AA42" s="10">
        <v>53.08</v>
      </c>
      <c r="AB42" s="94">
        <v>9770800</v>
      </c>
      <c r="AC42" s="10">
        <v>52.92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55.93</v>
      </c>
      <c r="W43" s="132">
        <v>42762</v>
      </c>
      <c r="X43" s="10">
        <v>53.68</v>
      </c>
      <c r="Y43" s="10">
        <v>54.08</v>
      </c>
      <c r="Z43" s="10">
        <v>53.03</v>
      </c>
      <c r="AA43" s="10">
        <v>53.19</v>
      </c>
      <c r="AB43" s="94">
        <v>7362000</v>
      </c>
      <c r="AC43" s="10">
        <v>53.02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8" t="s">
        <v>78</v>
      </c>
      <c r="P44" s="708"/>
      <c r="T44" s="92" t="s">
        <v>99</v>
      </c>
      <c r="U44" s="129">
        <v>55.99</v>
      </c>
      <c r="W44" s="132">
        <v>42761</v>
      </c>
      <c r="X44" s="10">
        <v>54.11</v>
      </c>
      <c r="Y44" s="10">
        <v>54.12</v>
      </c>
      <c r="Z44" s="10">
        <v>53.36</v>
      </c>
      <c r="AA44" s="10">
        <v>53.65</v>
      </c>
      <c r="AB44" s="94">
        <v>6202000</v>
      </c>
      <c r="AC44" s="10">
        <v>53.48</v>
      </c>
      <c r="AE44" s="137"/>
    </row>
    <row r="45" spans="1:41" ht="15.75" thickTop="1" x14ac:dyDescent="0.25">
      <c r="A45" s="260"/>
      <c r="B45" s="685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62.282000000000004</v>
      </c>
      <c r="T45" s="92" t="s">
        <v>100</v>
      </c>
      <c r="U45" s="129" t="s">
        <v>129</v>
      </c>
      <c r="W45" s="132">
        <v>42760</v>
      </c>
      <c r="X45" s="10">
        <v>53.73</v>
      </c>
      <c r="Y45" s="10">
        <v>54.12</v>
      </c>
      <c r="Z45" s="10">
        <v>53.69</v>
      </c>
      <c r="AA45" s="10">
        <v>53.86</v>
      </c>
      <c r="AB45" s="94">
        <v>6675000</v>
      </c>
      <c r="AC45" s="10">
        <v>53.69</v>
      </c>
      <c r="AE45" s="137"/>
    </row>
    <row r="46" spans="1:41" x14ac:dyDescent="0.25">
      <c r="A46" s="260"/>
      <c r="B46" s="685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61.715800000000002</v>
      </c>
      <c r="T46" s="92" t="s">
        <v>101</v>
      </c>
      <c r="U46" s="129" t="s">
        <v>129</v>
      </c>
      <c r="W46" s="132">
        <v>42759</v>
      </c>
      <c r="X46" s="10">
        <v>53.02</v>
      </c>
      <c r="Y46" s="10">
        <v>53.57</v>
      </c>
      <c r="Z46" s="10">
        <v>52.99</v>
      </c>
      <c r="AA46" s="10">
        <v>53.45</v>
      </c>
      <c r="AB46" s="94">
        <v>6321300</v>
      </c>
      <c r="AC46" s="10">
        <v>53.28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61.1496</v>
      </c>
      <c r="T47" s="92" t="s">
        <v>102</v>
      </c>
      <c r="U47" s="129">
        <v>62.39</v>
      </c>
      <c r="W47" s="132">
        <v>42758</v>
      </c>
      <c r="X47" s="10">
        <v>53.02</v>
      </c>
      <c r="Y47" s="10">
        <v>53.26</v>
      </c>
      <c r="Z47" s="10">
        <v>52.72</v>
      </c>
      <c r="AA47" s="10">
        <v>53.24</v>
      </c>
      <c r="AB47" s="94">
        <v>7025700</v>
      </c>
      <c r="AC47" s="10">
        <v>53.07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60.583399999999997</v>
      </c>
      <c r="T48" s="92" t="s">
        <v>103</v>
      </c>
      <c r="U48" s="129">
        <v>0.424012</v>
      </c>
      <c r="W48" s="132">
        <v>42755</v>
      </c>
      <c r="X48" s="10">
        <v>53.22</v>
      </c>
      <c r="Y48" s="10">
        <v>53.35</v>
      </c>
      <c r="Z48" s="10">
        <v>52.9</v>
      </c>
      <c r="AA48" s="10">
        <v>53.2</v>
      </c>
      <c r="AB48" s="94">
        <v>7861000</v>
      </c>
      <c r="AC48" s="10">
        <v>53.03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60.017200000000003</v>
      </c>
      <c r="T49" s="92" t="s">
        <v>122</v>
      </c>
      <c r="U49" s="129" t="s">
        <v>674</v>
      </c>
      <c r="W49" s="132">
        <v>42754</v>
      </c>
      <c r="X49" s="10">
        <v>53.84</v>
      </c>
      <c r="Y49" s="10">
        <v>53.94</v>
      </c>
      <c r="Z49" s="10">
        <v>52.89</v>
      </c>
      <c r="AA49" s="10">
        <v>52.93</v>
      </c>
      <c r="AB49" s="94">
        <v>8320600</v>
      </c>
      <c r="AC49" s="10">
        <v>52.77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59.451000000000001</v>
      </c>
      <c r="T50" s="92"/>
      <c r="U50" s="129"/>
      <c r="W50" s="132">
        <v>42753</v>
      </c>
      <c r="X50" s="10">
        <v>53.86</v>
      </c>
      <c r="Y50" s="10">
        <v>53.89</v>
      </c>
      <c r="Z50" s="10">
        <v>52.86</v>
      </c>
      <c r="AA50" s="10">
        <v>53.27</v>
      </c>
      <c r="AB50" s="94">
        <v>6743100</v>
      </c>
      <c r="AC50" s="10">
        <v>53.1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58.884799999999998</v>
      </c>
      <c r="T51" s="92" t="s">
        <v>105</v>
      </c>
      <c r="U51" s="129" t="s">
        <v>675</v>
      </c>
      <c r="W51" s="132">
        <v>42752</v>
      </c>
      <c r="X51" s="10">
        <v>53.4</v>
      </c>
      <c r="Y51" s="10">
        <v>53.95</v>
      </c>
      <c r="Z51" s="10">
        <v>53.01</v>
      </c>
      <c r="AA51" s="10">
        <v>53.65</v>
      </c>
      <c r="AB51" s="94">
        <v>9888500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58.318599999999996</v>
      </c>
      <c r="T52" s="92" t="s">
        <v>106</v>
      </c>
      <c r="U52" s="129" t="s">
        <v>588</v>
      </c>
      <c r="W52" s="132">
        <v>42748</v>
      </c>
      <c r="X52" s="10">
        <v>52.59</v>
      </c>
      <c r="Y52" s="10">
        <v>52.93</v>
      </c>
      <c r="Z52" s="10">
        <v>52.23</v>
      </c>
      <c r="AA52" s="10">
        <v>52.92</v>
      </c>
      <c r="AB52" s="94">
        <v>6694400</v>
      </c>
      <c r="AC52" s="10">
        <v>52.76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57.752400000000002</v>
      </c>
      <c r="T53" s="92" t="s">
        <v>107</v>
      </c>
      <c r="U53" s="130">
        <v>7823943</v>
      </c>
      <c r="W53" s="132">
        <v>42747</v>
      </c>
      <c r="X53" s="10">
        <v>52.51</v>
      </c>
      <c r="Y53" s="10">
        <v>52.69</v>
      </c>
      <c r="Z53" s="10">
        <v>52.16</v>
      </c>
      <c r="AA53" s="10">
        <v>52.4</v>
      </c>
      <c r="AB53" s="94">
        <v>7368700</v>
      </c>
      <c r="AC53" s="10">
        <v>52.24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57.186199999999999</v>
      </c>
      <c r="T54" s="92" t="s">
        <v>110</v>
      </c>
      <c r="U54" s="130">
        <v>9705780</v>
      </c>
      <c r="W54" s="132">
        <v>42746</v>
      </c>
      <c r="X54" s="10">
        <v>53.12</v>
      </c>
      <c r="Y54" s="10">
        <v>53.29</v>
      </c>
      <c r="Z54" s="10">
        <v>52.67</v>
      </c>
      <c r="AA54" s="10">
        <v>52.69</v>
      </c>
      <c r="AB54" s="94">
        <v>8208300</v>
      </c>
      <c r="AC54" s="10">
        <v>52.53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56.62</v>
      </c>
      <c r="T55" s="92" t="s">
        <v>108</v>
      </c>
      <c r="U55" s="129" t="s">
        <v>676</v>
      </c>
      <c r="W55" s="132">
        <v>42745</v>
      </c>
      <c r="X55" s="10">
        <v>53.55</v>
      </c>
      <c r="Y55" s="10">
        <v>53.73</v>
      </c>
      <c r="Z55" s="10">
        <v>53.11</v>
      </c>
      <c r="AA55" s="10">
        <v>53.11</v>
      </c>
      <c r="AB55" s="94">
        <v>8041900</v>
      </c>
      <c r="AC55" s="10">
        <v>52.95</v>
      </c>
      <c r="AE55" s="137"/>
    </row>
    <row r="56" spans="1:41" x14ac:dyDescent="0.25">
      <c r="O56" s="82">
        <v>0.99</v>
      </c>
      <c r="P56" s="82">
        <f t="shared" si="1"/>
        <v>56.053799999999995</v>
      </c>
      <c r="T56" s="92" t="s">
        <v>111</v>
      </c>
      <c r="U56" s="129">
        <v>23.62</v>
      </c>
      <c r="W56" s="132">
        <v>42744</v>
      </c>
      <c r="X56" s="10">
        <v>53.96</v>
      </c>
      <c r="Y56" s="10">
        <v>53.99</v>
      </c>
      <c r="Z56" s="10">
        <v>53.22</v>
      </c>
      <c r="AA56" s="10">
        <v>53.38</v>
      </c>
      <c r="AB56" s="94">
        <v>8724800</v>
      </c>
      <c r="AC56" s="10">
        <v>53.21</v>
      </c>
      <c r="AE56" s="137"/>
    </row>
    <row r="57" spans="1:41" x14ac:dyDescent="0.25">
      <c r="O57" s="82">
        <v>0.98</v>
      </c>
      <c r="P57" s="82">
        <f t="shared" si="1"/>
        <v>55.487599999999993</v>
      </c>
      <c r="T57" s="92" t="s">
        <v>112</v>
      </c>
      <c r="U57" s="129">
        <v>2.4</v>
      </c>
      <c r="W57" s="132">
        <v>42741</v>
      </c>
      <c r="X57" s="10">
        <v>53.09</v>
      </c>
      <c r="Y57" s="10">
        <v>54.09</v>
      </c>
      <c r="Z57" s="10">
        <v>52.98</v>
      </c>
      <c r="AA57" s="10">
        <v>53.91</v>
      </c>
      <c r="AB57" s="94">
        <v>12532400</v>
      </c>
      <c r="AC57" s="10">
        <v>53.74</v>
      </c>
      <c r="AE57" s="137"/>
    </row>
    <row r="58" spans="1:41" x14ac:dyDescent="0.25">
      <c r="O58" s="82">
        <v>0.97</v>
      </c>
      <c r="P58" s="82">
        <f t="shared" si="1"/>
        <v>54.921399999999998</v>
      </c>
      <c r="T58" s="92" t="s">
        <v>109</v>
      </c>
      <c r="U58" s="129" t="s">
        <v>677</v>
      </c>
      <c r="W58" s="132">
        <v>42740</v>
      </c>
      <c r="X58" s="10">
        <v>52.92</v>
      </c>
      <c r="Y58" s="10">
        <v>53.1</v>
      </c>
      <c r="Z58" s="10">
        <v>52.44</v>
      </c>
      <c r="AA58" s="10">
        <v>53.06</v>
      </c>
      <c r="AB58" s="94">
        <v>8682200</v>
      </c>
      <c r="AC58" s="10">
        <v>52.9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54.355199999999996</v>
      </c>
      <c r="W59" s="132">
        <v>42739</v>
      </c>
      <c r="X59" s="10">
        <v>52.23</v>
      </c>
      <c r="Y59" s="10">
        <v>53.35</v>
      </c>
      <c r="Z59" s="10">
        <v>52.09</v>
      </c>
      <c r="AA59" s="10">
        <v>53.07</v>
      </c>
      <c r="AB59" s="94">
        <v>13759500</v>
      </c>
      <c r="AC59" s="10">
        <v>52.91</v>
      </c>
      <c r="AE59" s="137"/>
    </row>
    <row r="60" spans="1:41" x14ac:dyDescent="0.25">
      <c r="O60" s="82">
        <v>0.95</v>
      </c>
      <c r="P60" s="82">
        <f t="shared" si="1"/>
        <v>53.788999999999994</v>
      </c>
      <c r="W60" s="132">
        <v>42738</v>
      </c>
      <c r="X60" s="10">
        <v>51.99</v>
      </c>
      <c r="Y60" s="10">
        <v>52.5</v>
      </c>
      <c r="Z60" s="10">
        <v>51.77</v>
      </c>
      <c r="AA60" s="10">
        <v>51.98</v>
      </c>
      <c r="AB60" s="94">
        <v>13295600</v>
      </c>
      <c r="AC60" s="10">
        <v>51.82</v>
      </c>
      <c r="AE60" s="137"/>
    </row>
    <row r="61" spans="1:41" x14ac:dyDescent="0.25">
      <c r="O61" s="82">
        <v>0.94</v>
      </c>
      <c r="P61" s="82">
        <f t="shared" si="1"/>
        <v>53.222799999999992</v>
      </c>
      <c r="W61" s="132">
        <v>42734</v>
      </c>
      <c r="X61" s="10">
        <v>51.1</v>
      </c>
      <c r="Y61" s="10">
        <v>51.33</v>
      </c>
      <c r="Z61" s="10">
        <v>50.7</v>
      </c>
      <c r="AA61" s="10">
        <v>50.83</v>
      </c>
      <c r="AB61" s="94">
        <v>7384300</v>
      </c>
      <c r="AC61" s="10">
        <v>50.67</v>
      </c>
      <c r="AE61" s="137"/>
    </row>
    <row r="62" spans="1:41" x14ac:dyDescent="0.25">
      <c r="O62" s="82">
        <v>0.93</v>
      </c>
      <c r="P62" s="82">
        <f t="shared" si="1"/>
        <v>52.656599999999997</v>
      </c>
      <c r="W62" s="132">
        <v>42733</v>
      </c>
      <c r="X62" s="10">
        <v>51</v>
      </c>
      <c r="Y62" s="10">
        <v>51.24</v>
      </c>
      <c r="Z62" s="10">
        <v>50.88</v>
      </c>
      <c r="AA62" s="10">
        <v>51.06</v>
      </c>
      <c r="AB62" s="94">
        <v>4680800</v>
      </c>
      <c r="AC62" s="10">
        <v>50.9</v>
      </c>
      <c r="AE62" s="137"/>
    </row>
    <row r="63" spans="1:41" x14ac:dyDescent="0.25">
      <c r="O63" s="82">
        <v>0.92</v>
      </c>
      <c r="P63" s="82">
        <f t="shared" si="1"/>
        <v>52.090400000000002</v>
      </c>
      <c r="W63" s="132">
        <v>42732</v>
      </c>
      <c r="X63" s="10">
        <v>51.31</v>
      </c>
      <c r="Y63" s="10">
        <v>51.5</v>
      </c>
      <c r="Z63" s="10">
        <v>50.87</v>
      </c>
      <c r="AA63" s="10">
        <v>51.02</v>
      </c>
      <c r="AB63" s="94">
        <v>6318000</v>
      </c>
      <c r="AC63" s="10">
        <v>50.86</v>
      </c>
      <c r="AE63" s="137"/>
    </row>
    <row r="64" spans="1:41" x14ac:dyDescent="0.25">
      <c r="O64" s="82">
        <v>0.91</v>
      </c>
      <c r="P64" s="82">
        <f t="shared" si="1"/>
        <v>51.5242</v>
      </c>
      <c r="W64" s="132">
        <v>42731</v>
      </c>
      <c r="X64" s="10">
        <v>51.8</v>
      </c>
      <c r="Y64" s="10">
        <v>52.25</v>
      </c>
      <c r="Z64" s="10">
        <v>51.2</v>
      </c>
      <c r="AA64" s="10">
        <v>51.29</v>
      </c>
      <c r="AB64" s="94">
        <v>8175000</v>
      </c>
      <c r="AC64" s="10">
        <v>51.13</v>
      </c>
      <c r="AE64" s="137"/>
    </row>
    <row r="65" spans="15:31" x14ac:dyDescent="0.25">
      <c r="O65" s="82">
        <v>0.9</v>
      </c>
      <c r="P65" s="82">
        <f t="shared" si="1"/>
        <v>50.957999999999998</v>
      </c>
      <c r="W65" s="132">
        <v>42727</v>
      </c>
      <c r="X65" s="10">
        <v>51.99</v>
      </c>
      <c r="Y65" s="10">
        <v>52.35</v>
      </c>
      <c r="Z65" s="10">
        <v>51.67</v>
      </c>
      <c r="AA65" s="10">
        <v>51.91</v>
      </c>
      <c r="AB65" s="94">
        <v>9360800</v>
      </c>
      <c r="AC65" s="10">
        <v>51.75</v>
      </c>
      <c r="AE65" s="137"/>
    </row>
    <row r="66" spans="15:31" x14ac:dyDescent="0.25">
      <c r="W66" s="132">
        <v>42726</v>
      </c>
      <c r="X66" s="10">
        <v>52.8</v>
      </c>
      <c r="Y66" s="10">
        <v>53</v>
      </c>
      <c r="Z66" s="10">
        <v>52.03</v>
      </c>
      <c r="AA66" s="10">
        <v>52.14</v>
      </c>
      <c r="AB66" s="94">
        <v>11798900</v>
      </c>
      <c r="AC66" s="10">
        <v>51.98</v>
      </c>
      <c r="AE66" s="137"/>
    </row>
    <row r="67" spans="15:31" x14ac:dyDescent="0.25">
      <c r="W67" s="132">
        <v>42725</v>
      </c>
      <c r="X67" s="10">
        <v>52.9</v>
      </c>
      <c r="Y67" s="10">
        <v>53.35</v>
      </c>
      <c r="Z67" s="10">
        <v>51.55</v>
      </c>
      <c r="AA67" s="10">
        <v>52.3</v>
      </c>
      <c r="AB67" s="94">
        <v>23236400</v>
      </c>
      <c r="AC67" s="10">
        <v>52.14</v>
      </c>
      <c r="AE67" s="137"/>
    </row>
    <row r="68" spans="15:31" x14ac:dyDescent="0.25">
      <c r="W68" s="132">
        <v>42724</v>
      </c>
      <c r="X68" s="10">
        <v>51.06</v>
      </c>
      <c r="Y68" s="10">
        <v>51.99</v>
      </c>
      <c r="Z68" s="10">
        <v>50.75</v>
      </c>
      <c r="AA68" s="10">
        <v>51.79</v>
      </c>
      <c r="AB68" s="94">
        <v>15984100</v>
      </c>
      <c r="AC68" s="10">
        <v>51.63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1" priority="43">
      <formula>F27&gt;0</formula>
    </cfRule>
    <cfRule type="expression" dxfId="690" priority="44">
      <formula>F27&lt;0</formula>
    </cfRule>
  </conditionalFormatting>
  <conditionalFormatting sqref="H27:H33">
    <cfRule type="expression" dxfId="689" priority="39">
      <formula>H27&gt;0</formula>
    </cfRule>
    <cfRule type="expression" dxfId="688" priority="40">
      <formula>H27&lt;0</formula>
    </cfRule>
  </conditionalFormatting>
  <conditionalFormatting sqref="F23:F26">
    <cfRule type="expression" dxfId="687" priority="25">
      <formula>F23&gt;0</formula>
    </cfRule>
    <cfRule type="expression" dxfId="686" priority="26">
      <formula>F23&lt;0</formula>
    </cfRule>
  </conditionalFormatting>
  <conditionalFormatting sqref="H23:H26">
    <cfRule type="expression" dxfId="685" priority="23">
      <formula>H23&gt;0</formula>
    </cfRule>
    <cfRule type="expression" dxfId="684" priority="24">
      <formula>H23&lt;0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34">
    <cfRule type="expression" dxfId="679" priority="17">
      <formula>F34&gt;0</formula>
    </cfRule>
    <cfRule type="expression" dxfId="678" priority="18">
      <formula>F34&lt;0</formula>
    </cfRule>
  </conditionalFormatting>
  <conditionalFormatting sqref="H34">
    <cfRule type="expression" dxfId="677" priority="15">
      <formula>H34&gt;0</formula>
    </cfRule>
    <cfRule type="expression" dxfId="676" priority="16">
      <formula>H34&lt;0</formula>
    </cfRule>
  </conditionalFormatting>
  <conditionalFormatting sqref="M36">
    <cfRule type="expression" dxfId="675" priority="5">
      <formula>M36&gt;0</formula>
    </cfRule>
    <cfRule type="expression" dxfId="674" priority="6">
      <formula>M36&lt;0</formula>
    </cfRule>
  </conditionalFormatting>
  <conditionalFormatting sqref="Q10">
    <cfRule type="expression" dxfId="673" priority="1">
      <formula>Q10&gt;0</formula>
    </cfRule>
    <cfRule type="expression" dxfId="672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42821</v>
      </c>
      <c r="X2" s="10">
        <v>28.46</v>
      </c>
      <c r="Y2" s="10">
        <v>28.9</v>
      </c>
      <c r="Z2" s="10">
        <v>28.38</v>
      </c>
      <c r="AA2" s="10">
        <v>28.64</v>
      </c>
      <c r="AB2" s="94">
        <v>3073100</v>
      </c>
      <c r="AC2" s="10">
        <v>28.64</v>
      </c>
      <c r="AD2" s="2">
        <f>Y2-Z2</f>
        <v>0.51999999999999957</v>
      </c>
      <c r="AE2" s="137">
        <f>AC2/AC3-1</f>
        <v>-3.826086956521757E-3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562</v>
      </c>
      <c r="M3" s="4"/>
      <c r="O3" s="11" t="s">
        <v>58</v>
      </c>
      <c r="Q3" s="229">
        <f>IF(Q2=0, Q4, (F18-K18-M18)/Q2)</f>
        <v>30.4756</v>
      </c>
      <c r="T3" s="1"/>
      <c r="W3" s="132">
        <v>42818</v>
      </c>
      <c r="X3" s="10">
        <v>28.98</v>
      </c>
      <c r="Y3" s="10">
        <v>29.08</v>
      </c>
      <c r="Z3" s="10">
        <v>28.58</v>
      </c>
      <c r="AA3" s="10">
        <v>28.75</v>
      </c>
      <c r="AB3" s="94">
        <v>2148400</v>
      </c>
      <c r="AC3" s="10">
        <v>28.75</v>
      </c>
      <c r="AD3" s="2">
        <f t="shared" ref="AD3:AD66" si="0">Y3-Z3</f>
        <v>0.5</v>
      </c>
      <c r="AE3" s="137">
        <f t="shared" ref="AE3:AE66" si="1">AC3/AC4-1</f>
        <v>-8.6206896551723755E-3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29.17</v>
      </c>
      <c r="R4" s="499">
        <v>1.8499999999999999E-2</v>
      </c>
      <c r="T4" s="162"/>
      <c r="U4" s="1"/>
      <c r="W4" s="132">
        <v>42817</v>
      </c>
      <c r="X4" s="10">
        <v>28.79</v>
      </c>
      <c r="Y4" s="10">
        <v>29.18</v>
      </c>
      <c r="Z4" s="10">
        <v>28.66</v>
      </c>
      <c r="AA4" s="10">
        <v>29</v>
      </c>
      <c r="AB4" s="94">
        <v>1958200</v>
      </c>
      <c r="AC4" s="10">
        <v>29</v>
      </c>
      <c r="AD4" s="2">
        <f t="shared" si="0"/>
        <v>0.51999999999999957</v>
      </c>
      <c r="AE4" s="137">
        <f t="shared" si="1"/>
        <v>8.6956521739129933E-3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2917</v>
      </c>
      <c r="W5" s="132">
        <v>42816</v>
      </c>
      <c r="X5" s="10">
        <v>28.64</v>
      </c>
      <c r="Y5" s="10">
        <v>28.88</v>
      </c>
      <c r="Z5" s="10">
        <v>28.34</v>
      </c>
      <c r="AA5" s="10">
        <v>28.75</v>
      </c>
      <c r="AB5" s="94">
        <v>2642000</v>
      </c>
      <c r="AC5" s="10">
        <v>28.75</v>
      </c>
      <c r="AD5" s="2">
        <f t="shared" si="0"/>
        <v>0.53999999999999915</v>
      </c>
      <c r="AE5" s="137">
        <f t="shared" si="1"/>
        <v>3.840782122904951E-3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42815</v>
      </c>
      <c r="X6" s="10">
        <v>29.25</v>
      </c>
      <c r="Y6" s="10">
        <v>29.59</v>
      </c>
      <c r="Z6" s="10">
        <v>28.62</v>
      </c>
      <c r="AA6" s="10">
        <v>28.64</v>
      </c>
      <c r="AB6" s="94">
        <v>3514100</v>
      </c>
      <c r="AC6" s="10">
        <v>28.64</v>
      </c>
      <c r="AD6" s="2">
        <f t="shared" si="0"/>
        <v>0.96999999999999886</v>
      </c>
      <c r="AE6" s="137">
        <f t="shared" si="1"/>
        <v>-2.0854700854700869E-2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1321.6999999999985</v>
      </c>
      <c r="R7" s="30">
        <v>42839</v>
      </c>
      <c r="W7" s="132">
        <v>42814</v>
      </c>
      <c r="X7" s="10">
        <v>29.22</v>
      </c>
      <c r="Y7" s="10">
        <v>29.57</v>
      </c>
      <c r="Z7" s="10">
        <v>29</v>
      </c>
      <c r="AA7" s="10">
        <v>29.25</v>
      </c>
      <c r="AB7" s="94">
        <v>3015600</v>
      </c>
      <c r="AC7" s="10">
        <v>29.25</v>
      </c>
      <c r="AD7" s="2">
        <f t="shared" si="0"/>
        <v>0.57000000000000028</v>
      </c>
      <c r="AE7" s="137">
        <f t="shared" si="1"/>
        <v>2.7425437092902794E-3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-130.55999999999995</v>
      </c>
      <c r="W8" s="132">
        <v>42811</v>
      </c>
      <c r="X8" s="10">
        <v>29.08</v>
      </c>
      <c r="Y8" s="10">
        <v>29.29</v>
      </c>
      <c r="Z8" s="10">
        <v>28.93</v>
      </c>
      <c r="AA8" s="10">
        <v>29.17</v>
      </c>
      <c r="AB8" s="94">
        <v>4789000</v>
      </c>
      <c r="AC8" s="10">
        <v>29.17</v>
      </c>
      <c r="AD8" s="2">
        <f t="shared" si="0"/>
        <v>0.35999999999999943</v>
      </c>
      <c r="AE8" s="137">
        <f t="shared" si="1"/>
        <v>6.2090375991723512E-3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-4.284083004108203E-2</v>
      </c>
      <c r="W9" s="132">
        <v>42810</v>
      </c>
      <c r="X9" s="10">
        <v>29.32</v>
      </c>
      <c r="Y9" s="10">
        <v>29.4</v>
      </c>
      <c r="Z9" s="10">
        <v>28.94</v>
      </c>
      <c r="AA9" s="10">
        <v>28.99</v>
      </c>
      <c r="AB9" s="94">
        <v>2716100</v>
      </c>
      <c r="AC9" s="10">
        <v>28.99</v>
      </c>
      <c r="AD9" s="2">
        <f t="shared" si="0"/>
        <v>0.4599999999999973</v>
      </c>
      <c r="AE9" s="137">
        <f t="shared" si="1"/>
        <v>-5.14756348661638E-3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42809</v>
      </c>
      <c r="X10" s="10">
        <v>28.78</v>
      </c>
      <c r="Y10" s="10">
        <v>29.27</v>
      </c>
      <c r="Z10" s="10">
        <v>28.55</v>
      </c>
      <c r="AA10" s="10">
        <v>29.14</v>
      </c>
      <c r="AB10" s="94">
        <v>3663900</v>
      </c>
      <c r="AC10" s="10">
        <v>29.14</v>
      </c>
      <c r="AD10" s="2">
        <f t="shared" si="0"/>
        <v>0.71999999999999886</v>
      </c>
      <c r="AE10" s="137">
        <f t="shared" si="1"/>
        <v>1.8881118881118875E-2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2.0899999999999998E-2</v>
      </c>
      <c r="W11" s="132">
        <v>42808</v>
      </c>
      <c r="X11" s="10">
        <v>28.83</v>
      </c>
      <c r="Y11" s="10">
        <v>28.95</v>
      </c>
      <c r="Z11" s="10">
        <v>28.46</v>
      </c>
      <c r="AA11" s="10">
        <v>28.6</v>
      </c>
      <c r="AB11" s="94">
        <v>3252600</v>
      </c>
      <c r="AC11" s="10">
        <v>28.6</v>
      </c>
      <c r="AD11" s="2">
        <f t="shared" si="0"/>
        <v>0.48999999999999844</v>
      </c>
      <c r="AE11" s="137">
        <f t="shared" si="1"/>
        <v>-1.7857142857142794E-2</v>
      </c>
    </row>
    <row r="12" spans="1:31" x14ac:dyDescent="0.25">
      <c r="H12" s="71"/>
      <c r="W12" s="132">
        <v>42807</v>
      </c>
      <c r="X12" s="10">
        <v>29.3</v>
      </c>
      <c r="Y12" s="10">
        <v>29.44</v>
      </c>
      <c r="Z12" s="10">
        <v>28.98</v>
      </c>
      <c r="AA12" s="10">
        <v>29.12</v>
      </c>
      <c r="AB12" s="94">
        <v>2800200</v>
      </c>
      <c r="AC12" s="10">
        <v>29.12</v>
      </c>
      <c r="AD12" s="2">
        <f t="shared" si="0"/>
        <v>0.46000000000000085</v>
      </c>
      <c r="AE12" s="137">
        <f t="shared" si="1"/>
        <v>-2.3980815347721673E-3</v>
      </c>
    </row>
    <row r="13" spans="1:31" x14ac:dyDescent="0.25">
      <c r="H13" s="71"/>
      <c r="W13" s="132">
        <v>42804</v>
      </c>
      <c r="X13" s="10">
        <v>29.03</v>
      </c>
      <c r="Y13" s="10">
        <v>29.43</v>
      </c>
      <c r="Z13" s="10">
        <v>28.85</v>
      </c>
      <c r="AA13" s="10">
        <v>29.19</v>
      </c>
      <c r="AB13" s="94">
        <v>5799800</v>
      </c>
      <c r="AC13" s="10">
        <v>29.19</v>
      </c>
      <c r="AD13" s="2">
        <f t="shared" si="0"/>
        <v>0.57999999999999829</v>
      </c>
      <c r="AE13" s="137">
        <f t="shared" si="1"/>
        <v>6.5517241379311475E-3</v>
      </c>
    </row>
    <row r="14" spans="1:31" x14ac:dyDescent="0.25">
      <c r="H14" s="71"/>
      <c r="W14" s="132">
        <v>42803</v>
      </c>
      <c r="X14" s="10">
        <v>29.21</v>
      </c>
      <c r="Y14" s="10">
        <v>30.49</v>
      </c>
      <c r="Z14" s="10">
        <v>28.78</v>
      </c>
      <c r="AA14" s="10">
        <v>29</v>
      </c>
      <c r="AB14" s="94">
        <v>11895000</v>
      </c>
      <c r="AC14" s="10">
        <v>29</v>
      </c>
      <c r="AD14" s="2">
        <f t="shared" si="0"/>
        <v>1.7099999999999973</v>
      </c>
      <c r="AE14" s="137">
        <f t="shared" si="1"/>
        <v>1.1510289501220683E-2</v>
      </c>
    </row>
    <row r="15" spans="1:31" x14ac:dyDescent="0.25">
      <c r="H15" s="71"/>
      <c r="W15" s="132">
        <v>42802</v>
      </c>
      <c r="X15" s="10">
        <v>29.25</v>
      </c>
      <c r="Y15" s="10">
        <v>29.44</v>
      </c>
      <c r="Z15" s="10">
        <v>28.64</v>
      </c>
      <c r="AA15" s="10">
        <v>28.67</v>
      </c>
      <c r="AB15" s="94">
        <v>8086600</v>
      </c>
      <c r="AC15" s="10">
        <v>28.67</v>
      </c>
      <c r="AD15" s="2">
        <f t="shared" si="0"/>
        <v>0.80000000000000071</v>
      </c>
      <c r="AE15" s="137">
        <f t="shared" si="1"/>
        <v>-1.7477724468814237E-2</v>
      </c>
    </row>
    <row r="16" spans="1:31" x14ac:dyDescent="0.25">
      <c r="H16" s="71"/>
      <c r="W16" s="132">
        <v>42801</v>
      </c>
      <c r="X16" s="10">
        <v>29.67</v>
      </c>
      <c r="Y16" s="10">
        <v>29.71</v>
      </c>
      <c r="Z16" s="10">
        <v>28.96</v>
      </c>
      <c r="AA16" s="10">
        <v>29.18</v>
      </c>
      <c r="AB16" s="94">
        <v>9115900</v>
      </c>
      <c r="AC16" s="10">
        <v>29.18</v>
      </c>
      <c r="AD16" s="2">
        <f t="shared" si="0"/>
        <v>0.75</v>
      </c>
      <c r="AE16" s="137">
        <f t="shared" si="1"/>
        <v>-1.5851602023608691E-2</v>
      </c>
    </row>
    <row r="17" spans="1:31" x14ac:dyDescent="0.25">
      <c r="W17" s="132">
        <v>42800</v>
      </c>
      <c r="X17" s="10">
        <v>30.01</v>
      </c>
      <c r="Y17" s="10">
        <v>30.14</v>
      </c>
      <c r="Z17" s="10">
        <v>29.63</v>
      </c>
      <c r="AA17" s="10">
        <v>29.65</v>
      </c>
      <c r="AB17" s="94">
        <v>3953700</v>
      </c>
      <c r="AC17" s="10">
        <v>29.65</v>
      </c>
      <c r="AD17" s="2">
        <f t="shared" si="0"/>
        <v>0.51000000000000156</v>
      </c>
      <c r="AE17" s="137">
        <f t="shared" si="1"/>
        <v>-1.886168100595631E-2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42797</v>
      </c>
      <c r="X18" s="10">
        <v>30.3</v>
      </c>
      <c r="Y18" s="10">
        <v>30.38</v>
      </c>
      <c r="Z18" s="10">
        <v>29.93</v>
      </c>
      <c r="AA18" s="10">
        <v>30.22</v>
      </c>
      <c r="AB18" s="94">
        <v>6506500</v>
      </c>
      <c r="AC18" s="10">
        <v>30.22</v>
      </c>
      <c r="AD18" s="2">
        <f t="shared" si="0"/>
        <v>0.44999999999999929</v>
      </c>
      <c r="AE18" s="137">
        <f t="shared" si="1"/>
        <v>-6.5746219592374144E-3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42796</v>
      </c>
      <c r="X19" s="10">
        <v>31.09</v>
      </c>
      <c r="Y19" s="10">
        <v>31.17</v>
      </c>
      <c r="Z19" s="10">
        <v>30.41</v>
      </c>
      <c r="AA19" s="10">
        <v>30.42</v>
      </c>
      <c r="AB19" s="94">
        <v>5348700</v>
      </c>
      <c r="AC19" s="10">
        <v>30.42</v>
      </c>
      <c r="AD19" s="2">
        <f t="shared" si="0"/>
        <v>0.76000000000000156</v>
      </c>
      <c r="AE19" s="137">
        <f t="shared" si="1"/>
        <v>-1.9658395101514681E-2</v>
      </c>
    </row>
    <row r="20" spans="1:31" x14ac:dyDescent="0.25">
      <c r="W20" s="132">
        <v>42795</v>
      </c>
      <c r="X20" s="10">
        <v>31.6</v>
      </c>
      <c r="Y20" s="10">
        <v>31.9</v>
      </c>
      <c r="Z20" s="10">
        <v>30.94</v>
      </c>
      <c r="AA20" s="10">
        <v>31.03</v>
      </c>
      <c r="AB20" s="94">
        <v>6733200</v>
      </c>
      <c r="AC20" s="10">
        <v>31.03</v>
      </c>
      <c r="AD20" s="2">
        <f t="shared" si="0"/>
        <v>0.9599999999999973</v>
      </c>
      <c r="AE20" s="137">
        <f t="shared" si="1"/>
        <v>-5.1298493106765042E-3</v>
      </c>
    </row>
    <row r="21" spans="1:31" x14ac:dyDescent="0.25">
      <c r="W21" s="132">
        <v>42794</v>
      </c>
      <c r="X21" s="10">
        <v>31.24</v>
      </c>
      <c r="Y21" s="10">
        <v>31.86</v>
      </c>
      <c r="Z21" s="10">
        <v>31.08</v>
      </c>
      <c r="AA21" s="10">
        <v>31.19</v>
      </c>
      <c r="AB21" s="94">
        <v>8542000</v>
      </c>
      <c r="AC21" s="10">
        <v>31.19</v>
      </c>
      <c r="AD21" s="2">
        <f t="shared" si="0"/>
        <v>0.78000000000000114</v>
      </c>
      <c r="AE21" s="137" t="e">
        <f t="shared" si="1"/>
        <v>#DIV/0!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553</v>
      </c>
      <c r="K22" s="515" t="s">
        <v>151</v>
      </c>
      <c r="W22" s="132">
        <v>42794</v>
      </c>
      <c r="X22" s="10" t="s">
        <v>519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42793</v>
      </c>
      <c r="X23" s="10">
        <v>31.38</v>
      </c>
      <c r="Y23" s="10">
        <v>31.65</v>
      </c>
      <c r="Z23" s="10">
        <v>31.2</v>
      </c>
      <c r="AA23" s="10">
        <v>31.54</v>
      </c>
      <c r="AB23" s="94">
        <v>4690000</v>
      </c>
      <c r="AC23" s="10">
        <v>31.27</v>
      </c>
      <c r="AD23" s="2">
        <f t="shared" si="0"/>
        <v>0.44999999999999929</v>
      </c>
      <c r="AE23" s="137">
        <f t="shared" si="1"/>
        <v>3.8523274478330372E-3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42790</v>
      </c>
      <c r="X24" s="10">
        <v>31.47</v>
      </c>
      <c r="Y24" s="10">
        <v>31.56</v>
      </c>
      <c r="Z24" s="10">
        <v>31.04</v>
      </c>
      <c r="AA24" s="10">
        <v>31.42</v>
      </c>
      <c r="AB24" s="94">
        <v>4386000</v>
      </c>
      <c r="AC24" s="10">
        <v>31.15</v>
      </c>
      <c r="AD24" s="2">
        <f t="shared" si="0"/>
        <v>0.51999999999999957</v>
      </c>
      <c r="AE24" s="137">
        <f t="shared" si="1"/>
        <v>-1.267828843106189E-2</v>
      </c>
    </row>
    <row r="25" spans="1:31" x14ac:dyDescent="0.25">
      <c r="A25" t="s">
        <v>379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42789</v>
      </c>
      <c r="X25" s="10">
        <v>33.31</v>
      </c>
      <c r="Y25" s="10">
        <v>33.31</v>
      </c>
      <c r="Z25" s="10">
        <v>31.47</v>
      </c>
      <c r="AA25" s="10">
        <v>31.83</v>
      </c>
      <c r="AB25" s="94">
        <v>6941100</v>
      </c>
      <c r="AC25" s="10">
        <v>31.55</v>
      </c>
      <c r="AD25" s="2">
        <f t="shared" si="0"/>
        <v>1.8400000000000034</v>
      </c>
      <c r="AE25" s="137">
        <f t="shared" si="1"/>
        <v>-3.9281364190012269E-2</v>
      </c>
    </row>
    <row r="26" spans="1:31" x14ac:dyDescent="0.25">
      <c r="A26" t="s">
        <v>379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42788</v>
      </c>
      <c r="X26" s="10">
        <v>33.369999999999997</v>
      </c>
      <c r="Y26" s="10">
        <v>33.590000000000003</v>
      </c>
      <c r="Z26" s="10">
        <v>33.090000000000003</v>
      </c>
      <c r="AA26" s="10">
        <v>33.130000000000003</v>
      </c>
      <c r="AB26" s="94">
        <v>2381600</v>
      </c>
      <c r="AC26" s="10">
        <v>32.840000000000003</v>
      </c>
      <c r="AD26" s="2">
        <f t="shared" si="0"/>
        <v>0.5</v>
      </c>
      <c r="AE26" s="137">
        <f t="shared" si="1"/>
        <v>-1.5292353823088356E-2</v>
      </c>
    </row>
    <row r="27" spans="1:31" x14ac:dyDescent="0.25">
      <c r="A27" t="s">
        <v>366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42787</v>
      </c>
      <c r="X27" s="10">
        <v>33.9</v>
      </c>
      <c r="Y27" s="10">
        <v>33.9</v>
      </c>
      <c r="Z27" s="10">
        <v>33.450000000000003</v>
      </c>
      <c r="AA27" s="10">
        <v>33.64</v>
      </c>
      <c r="AB27" s="94">
        <v>3024600</v>
      </c>
      <c r="AC27" s="10">
        <v>33.35</v>
      </c>
      <c r="AD27" s="2">
        <f t="shared" si="0"/>
        <v>0.44999999999999574</v>
      </c>
      <c r="AE27" s="137">
        <f t="shared" si="1"/>
        <v>1.5015015015016342E-3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42783</v>
      </c>
      <c r="X28" s="10">
        <v>33.14</v>
      </c>
      <c r="Y28" s="10">
        <v>33.6</v>
      </c>
      <c r="Z28" s="10">
        <v>32.76</v>
      </c>
      <c r="AA28" s="10">
        <v>33.590000000000003</v>
      </c>
      <c r="AB28" s="94">
        <v>2771500</v>
      </c>
      <c r="AC28" s="10">
        <v>33.299999999999997</v>
      </c>
      <c r="AD28" s="2">
        <f t="shared" si="0"/>
        <v>0.84000000000000341</v>
      </c>
      <c r="AE28" s="137">
        <f t="shared" si="1"/>
        <v>1.3390139987827121E-2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42782</v>
      </c>
      <c r="X29" s="10">
        <v>33.68</v>
      </c>
      <c r="Y29" s="10">
        <v>33.81</v>
      </c>
      <c r="Z29" s="10">
        <v>32.93</v>
      </c>
      <c r="AA29" s="10">
        <v>33.15</v>
      </c>
      <c r="AB29" s="94">
        <v>3699400</v>
      </c>
      <c r="AC29" s="10">
        <v>32.86</v>
      </c>
      <c r="AD29" s="2">
        <f t="shared" si="0"/>
        <v>0.88000000000000256</v>
      </c>
      <c r="AE29" s="137">
        <f t="shared" si="1"/>
        <v>-1.8811585547924836E-2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42781</v>
      </c>
      <c r="X30" s="10">
        <v>34.01</v>
      </c>
      <c r="Y30" s="10">
        <v>34.04</v>
      </c>
      <c r="Z30" s="10">
        <v>33.369999999999997</v>
      </c>
      <c r="AA30" s="10">
        <v>33.78</v>
      </c>
      <c r="AB30" s="94">
        <v>4173500</v>
      </c>
      <c r="AC30" s="10">
        <v>33.49</v>
      </c>
      <c r="AD30" s="2">
        <f t="shared" si="0"/>
        <v>0.67000000000000171</v>
      </c>
      <c r="AE30" s="137">
        <f t="shared" si="1"/>
        <v>-6.8208778173189932E-3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42780</v>
      </c>
      <c r="X31" s="10">
        <v>33.65</v>
      </c>
      <c r="Y31" s="10">
        <v>34.03</v>
      </c>
      <c r="Z31" s="10">
        <v>33.409999999999997</v>
      </c>
      <c r="AA31" s="10">
        <v>34.020000000000003</v>
      </c>
      <c r="AB31" s="94">
        <v>3403200</v>
      </c>
      <c r="AC31" s="10">
        <v>33.72</v>
      </c>
      <c r="AD31" s="2">
        <f t="shared" si="0"/>
        <v>0.62000000000000455</v>
      </c>
      <c r="AE31" s="137">
        <f t="shared" si="1"/>
        <v>7.7704722056186615E-3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42779</v>
      </c>
      <c r="X32" s="10">
        <v>33.130000000000003</v>
      </c>
      <c r="Y32" s="10">
        <v>34.36</v>
      </c>
      <c r="Z32" s="10">
        <v>33.1</v>
      </c>
      <c r="AA32" s="10">
        <v>33.75</v>
      </c>
      <c r="AB32" s="94">
        <v>5985600</v>
      </c>
      <c r="AC32" s="10">
        <v>33.46</v>
      </c>
      <c r="AD32" s="2">
        <f t="shared" si="0"/>
        <v>1.259999999999998</v>
      </c>
      <c r="AE32" s="137">
        <f t="shared" si="1"/>
        <v>2.7325759901750013E-2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42776</v>
      </c>
      <c r="X33" s="10">
        <v>32.08</v>
      </c>
      <c r="Y33" s="10">
        <v>33.04</v>
      </c>
      <c r="Z33" s="10">
        <v>32.08</v>
      </c>
      <c r="AA33" s="10">
        <v>32.86</v>
      </c>
      <c r="AB33" s="94">
        <v>4616500</v>
      </c>
      <c r="AC33" s="10">
        <v>32.57</v>
      </c>
      <c r="AD33" s="2">
        <f t="shared" si="0"/>
        <v>0.96000000000000085</v>
      </c>
      <c r="AE33" s="137">
        <f t="shared" si="1"/>
        <v>3.2329635499207532E-2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42775</v>
      </c>
      <c r="X34" s="10">
        <v>32.21</v>
      </c>
      <c r="Y34" s="10">
        <v>32.57</v>
      </c>
      <c r="Z34" s="10">
        <v>31.59</v>
      </c>
      <c r="AA34" s="10">
        <v>31.83</v>
      </c>
      <c r="AB34" s="94">
        <v>5003600</v>
      </c>
      <c r="AC34" s="10">
        <v>31.55</v>
      </c>
      <c r="AD34" s="2">
        <f t="shared" si="0"/>
        <v>0.98000000000000043</v>
      </c>
      <c r="AE34" s="137">
        <f t="shared" si="1"/>
        <v>-1.1901033510804848E-2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42774</v>
      </c>
      <c r="X35" s="10">
        <v>32.229999999999997</v>
      </c>
      <c r="Y35" s="10">
        <v>32.590000000000003</v>
      </c>
      <c r="Z35" s="10">
        <v>31.6</v>
      </c>
      <c r="AA35" s="10">
        <v>32.21</v>
      </c>
      <c r="AB35" s="94">
        <v>4806100</v>
      </c>
      <c r="AC35" s="10">
        <v>31.93</v>
      </c>
      <c r="AD35" s="2">
        <f t="shared" si="0"/>
        <v>0.99000000000000199</v>
      </c>
      <c r="AE35" s="137">
        <f t="shared" si="1"/>
        <v>-6.2597809076680999E-4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42773</v>
      </c>
      <c r="X36" s="10">
        <v>31.1</v>
      </c>
      <c r="Y36" s="10">
        <v>33.020000000000003</v>
      </c>
      <c r="Z36" s="10">
        <v>30.66</v>
      </c>
      <c r="AA36" s="10">
        <v>32.229999999999997</v>
      </c>
      <c r="AB36" s="94">
        <v>7328100</v>
      </c>
      <c r="AC36" s="10">
        <v>31.95</v>
      </c>
      <c r="AD36" s="2">
        <f t="shared" si="0"/>
        <v>2.360000000000003</v>
      </c>
      <c r="AE36" s="137">
        <f t="shared" si="1"/>
        <v>6.2992125984251413E-3</v>
      </c>
    </row>
    <row r="37" spans="2:31" x14ac:dyDescent="0.25">
      <c r="W37" s="132">
        <v>42772</v>
      </c>
      <c r="X37" s="10">
        <v>31.77</v>
      </c>
      <c r="Y37" s="10">
        <v>32.14</v>
      </c>
      <c r="Z37" s="10">
        <v>31.6</v>
      </c>
      <c r="AA37" s="10">
        <v>32.03</v>
      </c>
      <c r="AB37" s="94">
        <v>5790500</v>
      </c>
      <c r="AC37" s="10">
        <v>31.75</v>
      </c>
      <c r="AD37" s="2">
        <f t="shared" si="0"/>
        <v>0.53999999999999915</v>
      </c>
      <c r="AE37" s="137">
        <f t="shared" si="1"/>
        <v>5.7016154577129718E-3</v>
      </c>
    </row>
    <row r="38" spans="2:31" x14ac:dyDescent="0.25">
      <c r="W38" s="132">
        <v>42769</v>
      </c>
      <c r="X38" s="10">
        <v>31.53</v>
      </c>
      <c r="Y38" s="10">
        <v>31.95</v>
      </c>
      <c r="Z38" s="10">
        <v>31.51</v>
      </c>
      <c r="AA38" s="10">
        <v>31.85</v>
      </c>
      <c r="AB38" s="94">
        <v>4943300</v>
      </c>
      <c r="AC38" s="10">
        <v>31.57</v>
      </c>
      <c r="AD38" s="2">
        <f t="shared" si="0"/>
        <v>0.43999999999999773</v>
      </c>
      <c r="AE38" s="137">
        <f t="shared" si="1"/>
        <v>1.2508017960231044E-2</v>
      </c>
    </row>
    <row r="39" spans="2:31" x14ac:dyDescent="0.25">
      <c r="W39" s="132">
        <v>42768</v>
      </c>
      <c r="X39" s="10">
        <v>31.59</v>
      </c>
      <c r="Y39" s="10">
        <v>31.68</v>
      </c>
      <c r="Z39" s="10">
        <v>30.76</v>
      </c>
      <c r="AA39" s="10">
        <v>31.45</v>
      </c>
      <c r="AB39" s="94">
        <v>2807800</v>
      </c>
      <c r="AC39" s="10">
        <v>31.18</v>
      </c>
      <c r="AD39" s="2">
        <f t="shared" si="0"/>
        <v>0.91999999999999815</v>
      </c>
      <c r="AE39" s="137">
        <f t="shared" si="1"/>
        <v>-7.0063694267515908E-3</v>
      </c>
    </row>
    <row r="40" spans="2:31" ht="20.25" thickBot="1" x14ac:dyDescent="0.35">
      <c r="O40" s="708" t="s">
        <v>78</v>
      </c>
      <c r="P40" s="708"/>
      <c r="W40" s="132">
        <v>42767</v>
      </c>
      <c r="X40" s="10">
        <v>31.38</v>
      </c>
      <c r="Y40" s="10">
        <v>31.96</v>
      </c>
      <c r="Z40" s="10">
        <v>31.07</v>
      </c>
      <c r="AA40" s="10">
        <v>31.68</v>
      </c>
      <c r="AB40" s="94">
        <v>3910900</v>
      </c>
      <c r="AC40" s="10">
        <v>31.4</v>
      </c>
      <c r="AD40" s="2">
        <f t="shared" si="0"/>
        <v>0.89000000000000057</v>
      </c>
      <c r="AE40" s="137">
        <f t="shared" si="1"/>
        <v>9.6463022508037621E-3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32.087000000000003</v>
      </c>
      <c r="Q41" s="2"/>
      <c r="W41" s="132">
        <v>42766</v>
      </c>
      <c r="X41" s="10">
        <v>31.04</v>
      </c>
      <c r="Y41" s="10">
        <v>31.39</v>
      </c>
      <c r="Z41" s="10">
        <v>30.71</v>
      </c>
      <c r="AA41" s="10">
        <v>31.37</v>
      </c>
      <c r="AB41" s="94">
        <v>5095300</v>
      </c>
      <c r="AC41" s="10">
        <v>31.1</v>
      </c>
      <c r="AD41" s="2">
        <f t="shared" si="0"/>
        <v>0.67999999999999972</v>
      </c>
      <c r="AE41" s="137">
        <f t="shared" si="1"/>
        <v>1.3029315960912058E-2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31.795300000000005</v>
      </c>
      <c r="Q42" s="2"/>
      <c r="T42" s="90" t="s">
        <v>113</v>
      </c>
      <c r="W42" s="132">
        <v>42765</v>
      </c>
      <c r="X42" s="10">
        <v>31.15</v>
      </c>
      <c r="Y42" s="10">
        <v>31.15</v>
      </c>
      <c r="Z42" s="10">
        <v>30.71</v>
      </c>
      <c r="AA42" s="10">
        <v>30.97</v>
      </c>
      <c r="AB42" s="94">
        <v>3627100</v>
      </c>
      <c r="AC42" s="10">
        <v>30.7</v>
      </c>
      <c r="AD42" s="2">
        <f t="shared" si="0"/>
        <v>0.43999999999999773</v>
      </c>
      <c r="AE42" s="137">
        <f t="shared" si="1"/>
        <v>-1.4446227929374E-2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31.503600000000002</v>
      </c>
      <c r="Q43" s="2"/>
      <c r="T43" s="127" t="s">
        <v>98</v>
      </c>
      <c r="U43" s="128">
        <v>28.64</v>
      </c>
      <c r="W43" s="132">
        <v>42762</v>
      </c>
      <c r="X43" s="10">
        <v>31.82</v>
      </c>
      <c r="Y43" s="10">
        <v>31.99</v>
      </c>
      <c r="Z43" s="10">
        <v>31.12</v>
      </c>
      <c r="AA43" s="10">
        <v>31.42</v>
      </c>
      <c r="AB43" s="94">
        <v>4891000</v>
      </c>
      <c r="AC43" s="10">
        <v>31.15</v>
      </c>
      <c r="AD43" s="2">
        <f t="shared" si="0"/>
        <v>0.86999999999999744</v>
      </c>
      <c r="AE43" s="137">
        <f t="shared" si="1"/>
        <v>-1.2991128010139463E-2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31.211900000000004</v>
      </c>
      <c r="Q44" s="2"/>
      <c r="T44" s="92" t="s">
        <v>99</v>
      </c>
      <c r="U44" s="129">
        <v>28.65</v>
      </c>
      <c r="W44" s="132">
        <v>42761</v>
      </c>
      <c r="X44" s="10">
        <v>32.01</v>
      </c>
      <c r="Y44" s="10">
        <v>32.340000000000003</v>
      </c>
      <c r="Z44" s="10">
        <v>31.43</v>
      </c>
      <c r="AA44" s="10">
        <v>31.84</v>
      </c>
      <c r="AB44" s="94">
        <v>8221800</v>
      </c>
      <c r="AC44" s="10">
        <v>31.56</v>
      </c>
      <c r="AD44" s="2">
        <f t="shared" si="0"/>
        <v>0.91000000000000369</v>
      </c>
      <c r="AE44" s="137">
        <f t="shared" si="1"/>
        <v>-4.2766151046405798E-2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30.920200000000005</v>
      </c>
      <c r="Q45" s="2"/>
      <c r="T45" s="92" t="s">
        <v>100</v>
      </c>
      <c r="U45" s="129" t="s">
        <v>129</v>
      </c>
      <c r="W45" s="132">
        <v>42760</v>
      </c>
      <c r="X45" s="10">
        <v>33.5</v>
      </c>
      <c r="Y45" s="10">
        <v>33.93</v>
      </c>
      <c r="Z45" s="10">
        <v>32.93</v>
      </c>
      <c r="AA45" s="10">
        <v>33.26</v>
      </c>
      <c r="AB45" s="94">
        <v>7093300</v>
      </c>
      <c r="AC45" s="10">
        <v>32.97</v>
      </c>
      <c r="AD45" s="2">
        <f t="shared" si="0"/>
        <v>1</v>
      </c>
      <c r="AE45" s="137">
        <f t="shared" si="1"/>
        <v>-5.7297949336548859E-3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30.628500000000003</v>
      </c>
      <c r="Q46" s="2"/>
      <c r="T46" s="92" t="s">
        <v>101</v>
      </c>
      <c r="U46" s="129" t="s">
        <v>129</v>
      </c>
      <c r="W46" s="132">
        <v>42759</v>
      </c>
      <c r="X46" s="10">
        <v>31.89</v>
      </c>
      <c r="Y46" s="10">
        <v>33.99</v>
      </c>
      <c r="Z46" s="10">
        <v>31.89</v>
      </c>
      <c r="AA46" s="10">
        <v>33.450000000000003</v>
      </c>
      <c r="AB46" s="94">
        <v>9688200</v>
      </c>
      <c r="AC46" s="10">
        <v>33.159999999999997</v>
      </c>
      <c r="AD46" s="2">
        <f t="shared" si="0"/>
        <v>2.1000000000000014</v>
      </c>
      <c r="AE46" s="137">
        <f t="shared" si="1"/>
        <v>6.0441317556763519E-2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30.336800000000004</v>
      </c>
      <c r="Q47" s="2"/>
      <c r="T47" s="92" t="s">
        <v>102</v>
      </c>
      <c r="U47" s="129">
        <v>29.31</v>
      </c>
      <c r="W47" s="132">
        <v>42758</v>
      </c>
      <c r="X47" s="10">
        <v>31.33</v>
      </c>
      <c r="Y47" s="10">
        <v>31.63</v>
      </c>
      <c r="Z47" s="10">
        <v>31.05</v>
      </c>
      <c r="AA47" s="10">
        <v>31.55</v>
      </c>
      <c r="AB47" s="94">
        <v>3544900</v>
      </c>
      <c r="AC47" s="10">
        <v>31.27</v>
      </c>
      <c r="AD47" s="2">
        <f t="shared" si="0"/>
        <v>0.57999999999999829</v>
      </c>
      <c r="AE47" s="137">
        <f t="shared" si="1"/>
        <v>8.384392131570495E-3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30.045100000000001</v>
      </c>
      <c r="Q48" s="2"/>
      <c r="T48" s="92" t="s">
        <v>103</v>
      </c>
      <c r="U48" s="129">
        <v>1.43591</v>
      </c>
      <c r="W48" s="132">
        <v>42755</v>
      </c>
      <c r="X48" s="10">
        <v>30.69</v>
      </c>
      <c r="Y48" s="10">
        <v>31.57</v>
      </c>
      <c r="Z48" s="10">
        <v>30.65</v>
      </c>
      <c r="AA48" s="10">
        <v>31.28</v>
      </c>
      <c r="AB48" s="94">
        <v>5524900</v>
      </c>
      <c r="AC48" s="10">
        <v>31.01</v>
      </c>
      <c r="AD48" s="2">
        <f t="shared" si="0"/>
        <v>0.92000000000000171</v>
      </c>
      <c r="AE48" s="137">
        <f t="shared" si="1"/>
        <v>3.4011337112370921E-2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29.753400000000003</v>
      </c>
      <c r="Q49" s="2"/>
      <c r="T49" s="92" t="s">
        <v>122</v>
      </c>
      <c r="U49" s="129" t="s">
        <v>459</v>
      </c>
      <c r="W49" s="132">
        <v>42754</v>
      </c>
      <c r="X49" s="10">
        <v>30.69</v>
      </c>
      <c r="Y49" s="10">
        <v>30.83</v>
      </c>
      <c r="Z49" s="10">
        <v>30.01</v>
      </c>
      <c r="AA49" s="10">
        <v>30.25</v>
      </c>
      <c r="AB49" s="94">
        <v>3145600</v>
      </c>
      <c r="AC49" s="10">
        <v>29.99</v>
      </c>
      <c r="AD49" s="2">
        <f t="shared" si="0"/>
        <v>0.81999999999999673</v>
      </c>
      <c r="AE49" s="137">
        <f t="shared" si="1"/>
        <v>-1.1210023079459286E-2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29.4617</v>
      </c>
      <c r="Q50" s="2"/>
      <c r="T50" s="92"/>
      <c r="U50" s="129"/>
      <c r="W50" s="132">
        <v>42753</v>
      </c>
      <c r="X50" s="10">
        <v>30.84</v>
      </c>
      <c r="Y50" s="10">
        <v>30.92</v>
      </c>
      <c r="Z50" s="10">
        <v>30.35</v>
      </c>
      <c r="AA50" s="10">
        <v>30.6</v>
      </c>
      <c r="AB50" s="94">
        <v>2898600</v>
      </c>
      <c r="AC50" s="10">
        <v>30.33</v>
      </c>
      <c r="AD50" s="2">
        <f t="shared" si="0"/>
        <v>0.57000000000000028</v>
      </c>
      <c r="AE50" s="137">
        <f t="shared" si="1"/>
        <v>-5.5737704918032982E-3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29.17</v>
      </c>
      <c r="Q51" s="2"/>
      <c r="T51" s="92" t="s">
        <v>105</v>
      </c>
      <c r="U51" s="129" t="s">
        <v>678</v>
      </c>
      <c r="W51" s="132">
        <v>42752</v>
      </c>
      <c r="X51" s="10">
        <v>31.5</v>
      </c>
      <c r="Y51" s="10">
        <v>31.52</v>
      </c>
      <c r="Z51" s="10">
        <v>30.59</v>
      </c>
      <c r="AA51" s="10">
        <v>30.77</v>
      </c>
      <c r="AB51" s="94">
        <v>3301500</v>
      </c>
      <c r="AC51" s="10">
        <v>30.5</v>
      </c>
      <c r="AD51" s="2">
        <f t="shared" si="0"/>
        <v>0.92999999999999972</v>
      </c>
      <c r="AE51" s="137">
        <f t="shared" si="1"/>
        <v>-1.5493867010974882E-2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28.878300000000003</v>
      </c>
      <c r="Q52" s="2"/>
      <c r="T52" s="92" t="s">
        <v>106</v>
      </c>
      <c r="U52" s="129" t="s">
        <v>474</v>
      </c>
      <c r="W52" s="132">
        <v>42748</v>
      </c>
      <c r="X52" s="10">
        <v>31.49</v>
      </c>
      <c r="Y52" s="10">
        <v>31.78</v>
      </c>
      <c r="Z52" s="10">
        <v>30.93</v>
      </c>
      <c r="AA52" s="10">
        <v>31.25</v>
      </c>
      <c r="AB52" s="94">
        <v>2961000</v>
      </c>
      <c r="AC52" s="10">
        <v>30.98</v>
      </c>
      <c r="AD52" s="2">
        <f t="shared" si="0"/>
        <v>0.85000000000000142</v>
      </c>
      <c r="AE52" s="137">
        <f t="shared" si="1"/>
        <v>-5.138086062941527E-3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28.586600000000001</v>
      </c>
      <c r="Q53" s="2"/>
      <c r="T53" s="92" t="s">
        <v>107</v>
      </c>
      <c r="U53" s="130">
        <v>2860631</v>
      </c>
      <c r="W53" s="132">
        <v>42747</v>
      </c>
      <c r="X53" s="10">
        <v>31.43</v>
      </c>
      <c r="Y53" s="10">
        <v>31.61</v>
      </c>
      <c r="Z53" s="10">
        <v>30.67</v>
      </c>
      <c r="AA53" s="10">
        <v>31.41</v>
      </c>
      <c r="AB53" s="94">
        <v>3510600</v>
      </c>
      <c r="AC53" s="10">
        <v>31.14</v>
      </c>
      <c r="AD53" s="2">
        <f t="shared" si="0"/>
        <v>0.93999999999999773</v>
      </c>
      <c r="AE53" s="137">
        <f t="shared" si="1"/>
        <v>-6.4184852374837842E-4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28.294900000000002</v>
      </c>
      <c r="T54" s="92" t="s">
        <v>110</v>
      </c>
      <c r="U54" s="130">
        <v>4638210</v>
      </c>
      <c r="W54" s="132">
        <v>42746</v>
      </c>
      <c r="X54" s="10">
        <v>30.77</v>
      </c>
      <c r="Y54" s="10">
        <v>31.45</v>
      </c>
      <c r="Z54" s="10">
        <v>30.51</v>
      </c>
      <c r="AA54" s="10">
        <v>31.43</v>
      </c>
      <c r="AB54" s="94">
        <v>3408600</v>
      </c>
      <c r="AC54" s="10">
        <v>31.16</v>
      </c>
      <c r="AD54" s="2">
        <f t="shared" si="0"/>
        <v>0.93999999999999773</v>
      </c>
      <c r="AE54" s="137">
        <f t="shared" si="1"/>
        <v>2.331691297208538E-2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28.0032</v>
      </c>
      <c r="T55" s="92" t="s">
        <v>108</v>
      </c>
      <c r="U55" s="129" t="s">
        <v>679</v>
      </c>
      <c r="W55" s="132">
        <v>42745</v>
      </c>
      <c r="X55" s="10">
        <v>30.79</v>
      </c>
      <c r="Y55" s="10">
        <v>31.23</v>
      </c>
      <c r="Z55" s="10">
        <v>30.29</v>
      </c>
      <c r="AA55" s="10">
        <v>30.72</v>
      </c>
      <c r="AB55" s="94">
        <v>3005300</v>
      </c>
      <c r="AC55" s="10">
        <v>30.45</v>
      </c>
      <c r="AD55" s="2">
        <f t="shared" si="0"/>
        <v>0.94000000000000128</v>
      </c>
      <c r="AE55" s="137">
        <f t="shared" si="1"/>
        <v>3.2851511169518233E-4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27.711500000000001</v>
      </c>
      <c r="T56" s="92" t="s">
        <v>111</v>
      </c>
      <c r="U56" s="129">
        <v>34.32</v>
      </c>
      <c r="W56" s="132">
        <v>42744</v>
      </c>
      <c r="X56" s="10">
        <v>30.87</v>
      </c>
      <c r="Y56" s="10">
        <v>31.12</v>
      </c>
      <c r="Z56" s="10">
        <v>30.45</v>
      </c>
      <c r="AA56" s="10">
        <v>30.71</v>
      </c>
      <c r="AB56" s="94">
        <v>3075700</v>
      </c>
      <c r="AC56" s="10">
        <v>30.44</v>
      </c>
      <c r="AD56" s="2">
        <f t="shared" si="0"/>
        <v>0.67000000000000171</v>
      </c>
      <c r="AE56" s="137">
        <f t="shared" si="1"/>
        <v>-2.9479200786112214E-3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27.419799999999999</v>
      </c>
      <c r="T57" s="92" t="s">
        <v>112</v>
      </c>
      <c r="U57" s="129">
        <v>0.85</v>
      </c>
      <c r="W57" s="132">
        <v>42741</v>
      </c>
      <c r="X57" s="10">
        <v>30.85</v>
      </c>
      <c r="Y57" s="10">
        <v>30.91</v>
      </c>
      <c r="Z57" s="10">
        <v>30.56</v>
      </c>
      <c r="AA57" s="10">
        <v>30.8</v>
      </c>
      <c r="AB57" s="94">
        <v>2707600</v>
      </c>
      <c r="AC57" s="10">
        <v>30.53</v>
      </c>
      <c r="AD57" s="2">
        <f t="shared" si="0"/>
        <v>0.35000000000000142</v>
      </c>
      <c r="AE57" s="137">
        <f t="shared" si="1"/>
        <v>-2.2875816993463971E-3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27.128100000000003</v>
      </c>
      <c r="T58" s="92" t="s">
        <v>109</v>
      </c>
      <c r="U58" s="129" t="s">
        <v>600</v>
      </c>
      <c r="W58" s="132">
        <v>42740</v>
      </c>
      <c r="X58" s="10">
        <v>30.9</v>
      </c>
      <c r="Y58" s="10">
        <v>31.04</v>
      </c>
      <c r="Z58" s="10">
        <v>30.46</v>
      </c>
      <c r="AA58" s="10">
        <v>30.87</v>
      </c>
      <c r="AB58" s="94">
        <v>4712700</v>
      </c>
      <c r="AC58" s="10">
        <v>30.6</v>
      </c>
      <c r="AD58" s="2">
        <f t="shared" si="0"/>
        <v>0.57999999999999829</v>
      </c>
      <c r="AE58" s="137">
        <f t="shared" si="1"/>
        <v>1.9646365422396617E-3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26.836400000000001</v>
      </c>
      <c r="W59" s="132">
        <v>42739</v>
      </c>
      <c r="X59" s="10">
        <v>29.7</v>
      </c>
      <c r="Y59" s="10">
        <v>30.9</v>
      </c>
      <c r="Z59" s="10">
        <v>29.69</v>
      </c>
      <c r="AA59" s="10">
        <v>30.81</v>
      </c>
      <c r="AB59" s="94">
        <v>12151800</v>
      </c>
      <c r="AC59" s="10">
        <v>30.54</v>
      </c>
      <c r="AD59" s="2">
        <f t="shared" si="0"/>
        <v>1.2099999999999973</v>
      </c>
      <c r="AE59" s="137">
        <f t="shared" si="1"/>
        <v>4.3389135633754794E-2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26.544700000000002</v>
      </c>
      <c r="W60" s="132">
        <v>42738</v>
      </c>
      <c r="X60" s="10">
        <v>29.65</v>
      </c>
      <c r="Y60" s="10">
        <v>30.07</v>
      </c>
      <c r="Z60" s="10">
        <v>29.28</v>
      </c>
      <c r="AA60" s="10">
        <v>29.53</v>
      </c>
      <c r="AB60" s="94">
        <v>3358900</v>
      </c>
      <c r="AC60" s="10">
        <v>29.27</v>
      </c>
      <c r="AD60" s="2">
        <f t="shared" si="0"/>
        <v>0.78999999999999915</v>
      </c>
      <c r="AE60" s="137">
        <f t="shared" si="1"/>
        <v>6.8799449604401985E-3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26.253000000000004</v>
      </c>
      <c r="W61" s="132">
        <v>42734</v>
      </c>
      <c r="X61" s="10">
        <v>29.39</v>
      </c>
      <c r="Y61" s="10">
        <v>29.79</v>
      </c>
      <c r="Z61" s="10">
        <v>29.1</v>
      </c>
      <c r="AA61" s="10">
        <v>29.33</v>
      </c>
      <c r="AB61" s="94">
        <v>2879900</v>
      </c>
      <c r="AC61" s="10">
        <v>29.07</v>
      </c>
      <c r="AD61" s="2">
        <f t="shared" si="0"/>
        <v>0.68999999999999773</v>
      </c>
      <c r="AE61" s="137">
        <f t="shared" si="1"/>
        <v>0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42733</v>
      </c>
      <c r="X62" s="10">
        <v>29.06</v>
      </c>
      <c r="Y62" s="10">
        <v>29.46</v>
      </c>
      <c r="Z62" s="10">
        <v>29.02</v>
      </c>
      <c r="AA62" s="10">
        <v>29.33</v>
      </c>
      <c r="AB62" s="94">
        <v>2083600</v>
      </c>
      <c r="AC62" s="10">
        <v>29.07</v>
      </c>
      <c r="AD62" s="2">
        <f t="shared" si="0"/>
        <v>0.44000000000000128</v>
      </c>
      <c r="AE62" s="137">
        <f t="shared" si="1"/>
        <v>9.0246442207566613E-3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42732</v>
      </c>
      <c r="X63" s="10">
        <v>30.09</v>
      </c>
      <c r="Y63" s="10">
        <v>30.38</v>
      </c>
      <c r="Z63" s="10">
        <v>29</v>
      </c>
      <c r="AA63" s="10">
        <v>29.06</v>
      </c>
      <c r="AB63" s="94">
        <v>3401900</v>
      </c>
      <c r="AC63" s="10">
        <v>28.81</v>
      </c>
      <c r="AD63" s="2">
        <f t="shared" si="0"/>
        <v>1.379999999999999</v>
      </c>
      <c r="AE63" s="137">
        <f t="shared" si="1"/>
        <v>-3.2572196104768358E-2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42731</v>
      </c>
      <c r="X64" s="10">
        <v>29.15</v>
      </c>
      <c r="Y64" s="10">
        <v>30.31</v>
      </c>
      <c r="Z64" s="10">
        <v>29.11</v>
      </c>
      <c r="AA64" s="10">
        <v>30.04</v>
      </c>
      <c r="AB64" s="94">
        <v>2729200</v>
      </c>
      <c r="AC64" s="10">
        <v>29.78</v>
      </c>
      <c r="AD64" s="2">
        <f t="shared" si="0"/>
        <v>1.1999999999999993</v>
      </c>
      <c r="AE64" s="137">
        <f t="shared" si="1"/>
        <v>2.938126512271011E-2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42727</v>
      </c>
      <c r="X65" s="10">
        <v>29.34</v>
      </c>
      <c r="Y65" s="10">
        <v>29.5</v>
      </c>
      <c r="Z65" s="10">
        <v>28.8</v>
      </c>
      <c r="AA65" s="10">
        <v>29.18</v>
      </c>
      <c r="AB65" s="94">
        <v>2698800</v>
      </c>
      <c r="AC65" s="10">
        <v>28.93</v>
      </c>
      <c r="AD65" s="2">
        <f t="shared" si="0"/>
        <v>0.69999999999999929</v>
      </c>
      <c r="AE65" s="137">
        <f t="shared" si="1"/>
        <v>-5.5001718803712185E-3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42726</v>
      </c>
      <c r="X66" s="10">
        <v>28.68</v>
      </c>
      <c r="Y66" s="10">
        <v>29.43</v>
      </c>
      <c r="Z66" s="10">
        <v>28.54</v>
      </c>
      <c r="AA66" s="10">
        <v>29.35</v>
      </c>
      <c r="AB66" s="94">
        <v>5719100</v>
      </c>
      <c r="AC66" s="10">
        <v>29.09</v>
      </c>
      <c r="AD66" s="2">
        <f t="shared" si="0"/>
        <v>0.89000000000000057</v>
      </c>
      <c r="AE66" s="137">
        <f t="shared" si="1"/>
        <v>1.962846126883977E-2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42725</v>
      </c>
      <c r="X67" s="10">
        <v>28.39</v>
      </c>
      <c r="Y67" s="10">
        <v>28.87</v>
      </c>
      <c r="Z67" s="10">
        <v>28.03</v>
      </c>
      <c r="AA67" s="10">
        <v>28.78</v>
      </c>
      <c r="AB67" s="94">
        <v>5545600</v>
      </c>
      <c r="AC67" s="10">
        <v>28.53</v>
      </c>
      <c r="AD67" s="2">
        <f>Y67-Z67</f>
        <v>0.83999999999999986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42724</v>
      </c>
      <c r="X68" s="10">
        <v>27.94</v>
      </c>
      <c r="Y68" s="10">
        <v>28.22</v>
      </c>
      <c r="Z68" s="10">
        <v>27.51</v>
      </c>
      <c r="AA68" s="10">
        <v>28.16</v>
      </c>
      <c r="AB68" s="94">
        <v>6696300</v>
      </c>
      <c r="AC68" s="10">
        <v>27.91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362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362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362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362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362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1" priority="37">
      <formula>F55&gt;0</formula>
    </cfRule>
    <cfRule type="expression" dxfId="670" priority="38">
      <formula>F55&lt;0</formula>
    </cfRule>
  </conditionalFormatting>
  <conditionalFormatting sqref="Q7">
    <cfRule type="expression" dxfId="669" priority="25">
      <formula>Q7&gt;0</formula>
    </cfRule>
    <cfRule type="expression" dxfId="668" priority="26">
      <formula>Q7&lt;0</formula>
    </cfRule>
  </conditionalFormatting>
  <conditionalFormatting sqref="Q8">
    <cfRule type="expression" dxfId="667" priority="23">
      <formula>Q8&gt;0</formula>
    </cfRule>
    <cfRule type="expression" dxfId="666" priority="24">
      <formula>Q8&lt;0</formula>
    </cfRule>
  </conditionalFormatting>
  <conditionalFormatting sqref="F42:F54">
    <cfRule type="expression" dxfId="665" priority="21">
      <formula>F42&gt;0</formula>
    </cfRule>
    <cfRule type="expression" dxfId="664" priority="22">
      <formula>F42&lt;0</formula>
    </cfRule>
  </conditionalFormatting>
  <conditionalFormatting sqref="H42:H54">
    <cfRule type="expression" dxfId="663" priority="19">
      <formula>H42&gt;0</formula>
    </cfRule>
    <cfRule type="expression" dxfId="662" priority="20">
      <formula>H42&lt;0</formula>
    </cfRule>
  </conditionalFormatting>
  <conditionalFormatting sqref="H58:H61">
    <cfRule type="expression" dxfId="661" priority="15">
      <formula>H58&gt;0</formula>
    </cfRule>
    <cfRule type="expression" dxfId="660" priority="16">
      <formula>H58&lt;0</formula>
    </cfRule>
  </conditionalFormatting>
  <conditionalFormatting sqref="F58:F61">
    <cfRule type="expression" dxfId="659" priority="17">
      <formula>F58&gt;0</formula>
    </cfRule>
    <cfRule type="expression" dxfId="658" priority="18">
      <formula>F58&lt;0</formula>
    </cfRule>
  </conditionalFormatting>
  <conditionalFormatting sqref="M84">
    <cfRule type="expression" dxfId="657" priority="13">
      <formula>M84&gt;0</formula>
    </cfRule>
    <cfRule type="expression" dxfId="656" priority="14">
      <formula>M84&lt;0</formula>
    </cfRule>
  </conditionalFormatting>
  <conditionalFormatting sqref="F23:F24 F31:F36">
    <cfRule type="expression" dxfId="655" priority="11">
      <formula>F23&gt;0</formula>
    </cfRule>
    <cfRule type="expression" dxfId="654" priority="12">
      <formula>F23&lt;0</formula>
    </cfRule>
  </conditionalFormatting>
  <conditionalFormatting sqref="H23:H24 H31:H36">
    <cfRule type="expression" dxfId="653" priority="9">
      <formula>H23&gt;0</formula>
    </cfRule>
    <cfRule type="expression" dxfId="652" priority="10">
      <formula>H23&lt;0</formula>
    </cfRule>
  </conditionalFormatting>
  <conditionalFormatting sqref="Q10">
    <cfRule type="expression" dxfId="651" priority="7">
      <formula>Q10&gt;0</formula>
    </cfRule>
    <cfRule type="expression" dxfId="650" priority="8">
      <formula>Q10&lt;0</formula>
    </cfRule>
  </conditionalFormatting>
  <conditionalFormatting sqref="F25:F30">
    <cfRule type="expression" dxfId="649" priority="5">
      <formula>F25&gt;0</formula>
    </cfRule>
    <cfRule type="expression" dxfId="648" priority="6">
      <formula>F25&lt;0</formula>
    </cfRule>
  </conditionalFormatting>
  <conditionalFormatting sqref="H25:H30">
    <cfRule type="expression" dxfId="647" priority="3">
      <formula>H25&gt;0</formula>
    </cfRule>
    <cfRule type="expression" dxfId="646" priority="4">
      <formula>H25&lt;0</formula>
    </cfRule>
  </conditionalFormatting>
  <conditionalFormatting sqref="K28:K35">
    <cfRule type="expression" dxfId="645" priority="1">
      <formula>K28&gt;0</formula>
    </cfRule>
    <cfRule type="expression" dxfId="64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42821</v>
      </c>
      <c r="X2" s="10">
        <v>51.4</v>
      </c>
      <c r="Y2" s="10">
        <v>51.63</v>
      </c>
      <c r="Z2" s="10">
        <v>51.37</v>
      </c>
      <c r="AA2" s="10">
        <v>51.59</v>
      </c>
      <c r="AB2" s="94">
        <v>2864800</v>
      </c>
      <c r="AC2" s="10">
        <v>51.59</v>
      </c>
      <c r="AD2" s="2">
        <f>Y2-Z2</f>
        <v>0.26000000000000512</v>
      </c>
      <c r="AE2" s="137">
        <f>AC2/AC3-1</f>
        <v>4.282655246252709E-3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51.64</v>
      </c>
      <c r="T3" s="1"/>
      <c r="W3" s="132">
        <v>42818</v>
      </c>
      <c r="X3" s="10">
        <v>51.33</v>
      </c>
      <c r="Y3" s="10">
        <v>51.47</v>
      </c>
      <c r="Z3" s="10">
        <v>51.27</v>
      </c>
      <c r="AA3" s="10">
        <v>51.37</v>
      </c>
      <c r="AB3" s="94">
        <v>2516100</v>
      </c>
      <c r="AC3" s="10">
        <v>51.37</v>
      </c>
      <c r="AD3" s="2">
        <f t="shared" ref="AD3:AD66" si="0">Y3-Z3</f>
        <v>0.19999999999999574</v>
      </c>
      <c r="AE3" s="137">
        <f t="shared" ref="AE3:AE66" si="1">AC3/AC4-1</f>
        <v>1.7550702028079623E-3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51.64</v>
      </c>
      <c r="R4" s="499">
        <v>1E-3</v>
      </c>
      <c r="T4" s="162"/>
      <c r="U4" s="1"/>
      <c r="W4" s="132">
        <v>42817</v>
      </c>
      <c r="X4" s="10">
        <v>51.02</v>
      </c>
      <c r="Y4" s="10">
        <v>51.4</v>
      </c>
      <c r="Z4" s="10">
        <v>51.02</v>
      </c>
      <c r="AA4" s="10">
        <v>51.28</v>
      </c>
      <c r="AB4" s="94">
        <v>3068100</v>
      </c>
      <c r="AC4" s="10">
        <v>51.28</v>
      </c>
      <c r="AD4" s="2">
        <f t="shared" si="0"/>
        <v>0.37999999999999545</v>
      </c>
      <c r="AE4" s="137">
        <f t="shared" si="1"/>
        <v>3.3261592643318849E-3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42816</v>
      </c>
      <c r="X5" s="10">
        <v>50.95</v>
      </c>
      <c r="Y5" s="10">
        <v>51.15</v>
      </c>
      <c r="Z5" s="10">
        <v>50.86</v>
      </c>
      <c r="AA5" s="10">
        <v>51.11</v>
      </c>
      <c r="AB5" s="94">
        <v>3695200</v>
      </c>
      <c r="AC5" s="10">
        <v>51.11</v>
      </c>
      <c r="AD5" s="2">
        <f t="shared" si="0"/>
        <v>0.28999999999999915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42816</v>
      </c>
      <c r="X6" s="10" t="s">
        <v>590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42815</v>
      </c>
      <c r="X7" s="10">
        <v>52.03</v>
      </c>
      <c r="Y7" s="10">
        <v>52.07</v>
      </c>
      <c r="Z7" s="10">
        <v>51.36</v>
      </c>
      <c r="AA7" s="10">
        <v>51.36</v>
      </c>
      <c r="AB7" s="94">
        <v>3094700</v>
      </c>
      <c r="AC7" s="10">
        <v>51.08</v>
      </c>
      <c r="AD7" s="2">
        <f t="shared" si="0"/>
        <v>0.71000000000000085</v>
      </c>
      <c r="AE7" s="137">
        <f t="shared" si="1"/>
        <v>-2.9279718914697606E-3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42814</v>
      </c>
      <c r="X8" s="10">
        <v>51.58</v>
      </c>
      <c r="Y8" s="10">
        <v>51.71</v>
      </c>
      <c r="Z8" s="10">
        <v>51.43</v>
      </c>
      <c r="AA8" s="10">
        <v>51.51</v>
      </c>
      <c r="AB8" s="94">
        <v>2343100</v>
      </c>
      <c r="AC8" s="10">
        <v>51.23</v>
      </c>
      <c r="AD8" s="2">
        <f t="shared" si="0"/>
        <v>0.28000000000000114</v>
      </c>
      <c r="AE8" s="137">
        <f t="shared" si="1"/>
        <v>-2.3369036027264256E-3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42811</v>
      </c>
      <c r="X9" s="10">
        <v>51.62</v>
      </c>
      <c r="Y9" s="10">
        <v>51.76</v>
      </c>
      <c r="Z9" s="10">
        <v>51.48</v>
      </c>
      <c r="AA9" s="10">
        <v>51.63</v>
      </c>
      <c r="AB9" s="94">
        <v>2065900</v>
      </c>
      <c r="AC9" s="10">
        <v>51.35</v>
      </c>
      <c r="AD9" s="2">
        <f t="shared" si="0"/>
        <v>0.28000000000000114</v>
      </c>
      <c r="AE9" s="137">
        <f t="shared" si="1"/>
        <v>1.3650546021841681E-3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42810</v>
      </c>
      <c r="X10" s="10">
        <v>51.4</v>
      </c>
      <c r="Y10" s="10">
        <v>51.58</v>
      </c>
      <c r="Z10" s="10">
        <v>51.3</v>
      </c>
      <c r="AA10" s="10">
        <v>51.56</v>
      </c>
      <c r="AB10" s="94">
        <v>6021600</v>
      </c>
      <c r="AC10" s="10">
        <v>51.28</v>
      </c>
      <c r="AD10" s="2">
        <f t="shared" si="0"/>
        <v>0.28000000000000114</v>
      </c>
      <c r="AE10" s="137">
        <f t="shared" si="1"/>
        <v>1.0443349753694653E-2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42809</v>
      </c>
      <c r="X11" s="10">
        <v>50.4</v>
      </c>
      <c r="Y11" s="10">
        <v>51.04</v>
      </c>
      <c r="Z11" s="10">
        <v>50.36</v>
      </c>
      <c r="AA11" s="10">
        <v>51.03</v>
      </c>
      <c r="AB11" s="94">
        <v>3399000</v>
      </c>
      <c r="AC11" s="10">
        <v>50.75</v>
      </c>
      <c r="AD11" s="2">
        <f t="shared" si="0"/>
        <v>0.67999999999999972</v>
      </c>
      <c r="AE11" s="137">
        <f t="shared" si="1"/>
        <v>1.459416233506583E-2</v>
      </c>
    </row>
    <row r="12" spans="1:31" x14ac:dyDescent="0.25">
      <c r="H12" s="71"/>
      <c r="W12" s="132">
        <v>42808</v>
      </c>
      <c r="X12" s="10">
        <v>50.35</v>
      </c>
      <c r="Y12" s="10">
        <v>50.4</v>
      </c>
      <c r="Z12" s="10">
        <v>50.23</v>
      </c>
      <c r="AA12" s="10">
        <v>50.29</v>
      </c>
      <c r="AB12" s="94">
        <v>2131700</v>
      </c>
      <c r="AC12" s="10">
        <v>50.02</v>
      </c>
      <c r="AD12" s="2">
        <f t="shared" si="0"/>
        <v>0.17000000000000171</v>
      </c>
      <c r="AE12" s="137">
        <f t="shared" si="1"/>
        <v>-8.1300813008129413E-3</v>
      </c>
    </row>
    <row r="13" spans="1:31" x14ac:dyDescent="0.25">
      <c r="H13" s="71"/>
      <c r="W13" s="132">
        <v>42807</v>
      </c>
      <c r="X13" s="10">
        <v>50.59</v>
      </c>
      <c r="Y13" s="10">
        <v>50.72</v>
      </c>
      <c r="Z13" s="10">
        <v>50.57</v>
      </c>
      <c r="AA13" s="10">
        <v>50.7</v>
      </c>
      <c r="AB13" s="94">
        <v>3142700</v>
      </c>
      <c r="AC13" s="10">
        <v>50.43</v>
      </c>
      <c r="AD13" s="2">
        <f t="shared" si="0"/>
        <v>0.14999999999999858</v>
      </c>
      <c r="AE13" s="137">
        <f t="shared" si="1"/>
        <v>3.5820895522387097E-3</v>
      </c>
    </row>
    <row r="14" spans="1:31" x14ac:dyDescent="0.25">
      <c r="H14" s="71"/>
      <c r="W14" s="132">
        <v>42804</v>
      </c>
      <c r="X14" s="10">
        <v>50.35</v>
      </c>
      <c r="Y14" s="10">
        <v>50.56</v>
      </c>
      <c r="Z14" s="10">
        <v>50.3</v>
      </c>
      <c r="AA14" s="10">
        <v>50.52</v>
      </c>
      <c r="AB14" s="94">
        <v>3818800</v>
      </c>
      <c r="AC14" s="10">
        <v>50.25</v>
      </c>
      <c r="AD14" s="2">
        <f t="shared" si="0"/>
        <v>0.26000000000000512</v>
      </c>
      <c r="AE14" s="137">
        <f t="shared" si="1"/>
        <v>9.0361445783133654E-3</v>
      </c>
    </row>
    <row r="15" spans="1:31" x14ac:dyDescent="0.25">
      <c r="H15" s="71"/>
      <c r="W15" s="132">
        <v>42803</v>
      </c>
      <c r="X15" s="10">
        <v>49.95</v>
      </c>
      <c r="Y15" s="10">
        <v>50.08</v>
      </c>
      <c r="Z15" s="10">
        <v>49.89</v>
      </c>
      <c r="AA15" s="10">
        <v>50.07</v>
      </c>
      <c r="AB15" s="94">
        <v>2403700</v>
      </c>
      <c r="AC15" s="10">
        <v>49.8</v>
      </c>
      <c r="AD15" s="2">
        <f t="shared" si="0"/>
        <v>0.18999999999999773</v>
      </c>
      <c r="AE15" s="137">
        <f t="shared" si="1"/>
        <v>7.6891946580330828E-3</v>
      </c>
    </row>
    <row r="16" spans="1:31" x14ac:dyDescent="0.25">
      <c r="H16" s="71"/>
      <c r="W16" s="132">
        <v>42802</v>
      </c>
      <c r="X16" s="10">
        <v>49.92</v>
      </c>
      <c r="Y16" s="10">
        <v>49.95</v>
      </c>
      <c r="Z16" s="10">
        <v>49.68</v>
      </c>
      <c r="AA16" s="10">
        <v>49.69</v>
      </c>
      <c r="AB16" s="94">
        <v>2809700</v>
      </c>
      <c r="AC16" s="10">
        <v>49.42</v>
      </c>
      <c r="AD16" s="2">
        <f t="shared" si="0"/>
        <v>0.27000000000000313</v>
      </c>
      <c r="AE16" s="137">
        <f t="shared" si="1"/>
        <v>-4.0306328093510091E-3</v>
      </c>
    </row>
    <row r="17" spans="1:31" x14ac:dyDescent="0.25">
      <c r="W17" s="132">
        <v>42801</v>
      </c>
      <c r="X17" s="10">
        <v>49.87</v>
      </c>
      <c r="Y17" s="10">
        <v>49.98</v>
      </c>
      <c r="Z17" s="10">
        <v>49.76</v>
      </c>
      <c r="AA17" s="10">
        <v>49.89</v>
      </c>
      <c r="AB17" s="94">
        <v>2096500</v>
      </c>
      <c r="AC17" s="10">
        <v>49.62</v>
      </c>
      <c r="AD17" s="2">
        <f t="shared" si="0"/>
        <v>0.21999999999999886</v>
      </c>
      <c r="AE17" s="137">
        <f t="shared" si="1"/>
        <v>-5.0130338881090308E-3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42800</v>
      </c>
      <c r="X18" s="10">
        <v>50.2</v>
      </c>
      <c r="Y18" s="10">
        <v>50.2</v>
      </c>
      <c r="Z18" s="10">
        <v>50.02</v>
      </c>
      <c r="AA18" s="10">
        <v>50.14</v>
      </c>
      <c r="AB18" s="94">
        <v>3400500</v>
      </c>
      <c r="AC18" s="10">
        <v>49.87</v>
      </c>
      <c r="AD18" s="2">
        <f t="shared" si="0"/>
        <v>0.17999999999999972</v>
      </c>
      <c r="AE18" s="137">
        <f t="shared" si="1"/>
        <v>-4.7894631810018184E-3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42797</v>
      </c>
      <c r="X19" s="10">
        <v>50.11</v>
      </c>
      <c r="Y19" s="10">
        <v>50.45</v>
      </c>
      <c r="Z19" s="10">
        <v>50.05</v>
      </c>
      <c r="AA19" s="10">
        <v>50.38</v>
      </c>
      <c r="AB19" s="94">
        <v>4847800</v>
      </c>
      <c r="AC19" s="10">
        <v>50.11</v>
      </c>
      <c r="AD19" s="2">
        <f t="shared" si="0"/>
        <v>0.40000000000000568</v>
      </c>
      <c r="AE19" s="137">
        <f t="shared" si="1"/>
        <v>8.046670690001978E-3</v>
      </c>
    </row>
    <row r="20" spans="1:31" x14ac:dyDescent="0.25">
      <c r="W20" s="132">
        <v>42796</v>
      </c>
      <c r="X20" s="10">
        <v>50.02</v>
      </c>
      <c r="Y20" s="10">
        <v>50.14</v>
      </c>
      <c r="Z20" s="10">
        <v>49.96</v>
      </c>
      <c r="AA20" s="10">
        <v>49.98</v>
      </c>
      <c r="AB20" s="94">
        <v>2195800</v>
      </c>
      <c r="AC20" s="10">
        <v>49.71</v>
      </c>
      <c r="AD20" s="2">
        <f t="shared" si="0"/>
        <v>0.17999999999999972</v>
      </c>
      <c r="AE20" s="137">
        <f t="shared" si="1"/>
        <v>-3.8076152304609145E-3</v>
      </c>
    </row>
    <row r="21" spans="1:31" x14ac:dyDescent="0.25">
      <c r="W21" s="132">
        <v>42795</v>
      </c>
      <c r="X21" s="10">
        <v>49.98</v>
      </c>
      <c r="Y21" s="10">
        <v>50.32</v>
      </c>
      <c r="Z21" s="10">
        <v>49.96</v>
      </c>
      <c r="AA21" s="10">
        <v>50.17</v>
      </c>
      <c r="AB21" s="94">
        <v>3855500</v>
      </c>
      <c r="AC21" s="10">
        <v>49.9</v>
      </c>
      <c r="AD21" s="2">
        <f t="shared" si="0"/>
        <v>0.35999999999999943</v>
      </c>
      <c r="AE21" s="137">
        <f t="shared" si="1"/>
        <v>1.0530579181854849E-2</v>
      </c>
    </row>
    <row r="22" spans="1:31" x14ac:dyDescent="0.25">
      <c r="W22" s="132">
        <v>42794</v>
      </c>
      <c r="X22" s="10">
        <v>49.66</v>
      </c>
      <c r="Y22" s="10">
        <v>49.84</v>
      </c>
      <c r="Z22" s="10">
        <v>49.59</v>
      </c>
      <c r="AA22" s="10">
        <v>49.65</v>
      </c>
      <c r="AB22" s="94">
        <v>3687600</v>
      </c>
      <c r="AC22" s="10">
        <v>49.38</v>
      </c>
      <c r="AD22" s="2">
        <f t="shared" si="0"/>
        <v>0.25</v>
      </c>
      <c r="AE22" s="137">
        <f t="shared" si="1"/>
        <v>-1.011531458628312E-3</v>
      </c>
    </row>
    <row r="23" spans="1:31" x14ac:dyDescent="0.25">
      <c r="W23" s="132">
        <v>42793</v>
      </c>
      <c r="X23" s="10">
        <v>49.48</v>
      </c>
      <c r="Y23" s="10">
        <v>49.73</v>
      </c>
      <c r="Z23" s="10">
        <v>49.47</v>
      </c>
      <c r="AA23" s="10">
        <v>49.7</v>
      </c>
      <c r="AB23" s="94">
        <v>1937800</v>
      </c>
      <c r="AC23" s="10">
        <v>49.43</v>
      </c>
      <c r="AD23" s="2">
        <f t="shared" si="0"/>
        <v>0.25999999999999801</v>
      </c>
      <c r="AE23" s="137">
        <f t="shared" si="1"/>
        <v>2.4335834516324706E-3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42790</v>
      </c>
      <c r="X24" s="10">
        <v>49.4</v>
      </c>
      <c r="Y24" s="10">
        <v>49.64</v>
      </c>
      <c r="Z24" s="10">
        <v>49.37</v>
      </c>
      <c r="AA24" s="10">
        <v>49.58</v>
      </c>
      <c r="AB24" s="94">
        <v>2722600</v>
      </c>
      <c r="AC24" s="10">
        <v>49.31</v>
      </c>
      <c r="AD24" s="2">
        <f t="shared" si="0"/>
        <v>0.27000000000000313</v>
      </c>
      <c r="AE24" s="137">
        <f t="shared" si="1"/>
        <v>-9.0434083601285131E-3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42789</v>
      </c>
      <c r="X25" s="10">
        <v>50.06</v>
      </c>
      <c r="Y25" s="10">
        <v>50.1</v>
      </c>
      <c r="Z25" s="10">
        <v>49.9</v>
      </c>
      <c r="AA25" s="10">
        <v>50.03</v>
      </c>
      <c r="AB25" s="94">
        <v>2126800</v>
      </c>
      <c r="AC25" s="10">
        <v>49.76</v>
      </c>
      <c r="AD25" s="2">
        <f t="shared" si="0"/>
        <v>0.20000000000000284</v>
      </c>
      <c r="AE25" s="137">
        <f t="shared" si="1"/>
        <v>2.4174053182917099E-3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42788</v>
      </c>
      <c r="X26" s="10">
        <v>49.63</v>
      </c>
      <c r="Y26" s="10">
        <v>49.94</v>
      </c>
      <c r="Z26" s="10">
        <v>49.57</v>
      </c>
      <c r="AA26" s="10">
        <v>49.91</v>
      </c>
      <c r="AB26" s="94">
        <v>4094600</v>
      </c>
      <c r="AC26" s="10">
        <v>49.64</v>
      </c>
      <c r="AD26" s="2">
        <f t="shared" si="0"/>
        <v>0.36999999999999744</v>
      </c>
      <c r="AE26" s="137">
        <f t="shared" si="1"/>
        <v>-2.0140986908356862E-4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42787</v>
      </c>
      <c r="X27" s="10">
        <v>49.7</v>
      </c>
      <c r="Y27" s="10">
        <v>49.94</v>
      </c>
      <c r="Z27" s="10">
        <v>49.69</v>
      </c>
      <c r="AA27" s="10">
        <v>49.92</v>
      </c>
      <c r="AB27" s="94">
        <v>3164300</v>
      </c>
      <c r="AC27" s="10">
        <v>49.65</v>
      </c>
      <c r="AD27" s="2">
        <f t="shared" si="0"/>
        <v>0.25</v>
      </c>
      <c r="AE27" s="137">
        <f t="shared" si="1"/>
        <v>2.014504431908648E-4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42783</v>
      </c>
      <c r="X28" s="10">
        <v>49.77</v>
      </c>
      <c r="Y28" s="10">
        <v>49.92</v>
      </c>
      <c r="Z28" s="10">
        <v>49.71</v>
      </c>
      <c r="AA28" s="10">
        <v>49.91</v>
      </c>
      <c r="AB28" s="94">
        <v>3813200</v>
      </c>
      <c r="AC28" s="10">
        <v>49.64</v>
      </c>
      <c r="AD28" s="2">
        <f t="shared" si="0"/>
        <v>0.21000000000000085</v>
      </c>
      <c r="AE28" s="137">
        <f t="shared" si="1"/>
        <v>-3.6130068245684432E-3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42782</v>
      </c>
      <c r="X29" s="10">
        <v>49.96</v>
      </c>
      <c r="Y29" s="10">
        <v>50.09</v>
      </c>
      <c r="Z29" s="10">
        <v>49.93</v>
      </c>
      <c r="AA29" s="10">
        <v>50.09</v>
      </c>
      <c r="AB29" s="94">
        <v>2035500</v>
      </c>
      <c r="AC29" s="10">
        <v>49.82</v>
      </c>
      <c r="AD29" s="2">
        <f t="shared" si="0"/>
        <v>0.16000000000000369</v>
      </c>
      <c r="AE29" s="137">
        <f t="shared" si="1"/>
        <v>4.0306328093511201E-3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42781</v>
      </c>
      <c r="X30" s="10">
        <v>49.47</v>
      </c>
      <c r="Y30" s="10">
        <v>49.89</v>
      </c>
      <c r="Z30" s="10">
        <v>49.44</v>
      </c>
      <c r="AA30" s="10">
        <v>49.89</v>
      </c>
      <c r="AB30" s="94">
        <v>3167700</v>
      </c>
      <c r="AC30" s="10">
        <v>49.62</v>
      </c>
      <c r="AD30" s="2">
        <f t="shared" si="0"/>
        <v>0.45000000000000284</v>
      </c>
      <c r="AE30" s="137">
        <f t="shared" si="1"/>
        <v>4.6568131200648288E-3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42780</v>
      </c>
      <c r="X31" s="10">
        <v>49.63</v>
      </c>
      <c r="Y31" s="10">
        <v>49.69</v>
      </c>
      <c r="Z31" s="10">
        <v>49.44</v>
      </c>
      <c r="AA31" s="10">
        <v>49.66</v>
      </c>
      <c r="AB31" s="94">
        <v>2379000</v>
      </c>
      <c r="AC31" s="10">
        <v>49.39</v>
      </c>
      <c r="AD31" s="2">
        <f t="shared" si="0"/>
        <v>0.25</v>
      </c>
      <c r="AE31" s="137">
        <f t="shared" si="1"/>
        <v>2.0251113811253774E-4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42779</v>
      </c>
      <c r="X32" s="10">
        <v>49.74</v>
      </c>
      <c r="Y32" s="10">
        <v>49.76</v>
      </c>
      <c r="Z32" s="10">
        <v>49.6</v>
      </c>
      <c r="AA32" s="10">
        <v>49.65</v>
      </c>
      <c r="AB32" s="94">
        <v>2474800</v>
      </c>
      <c r="AC32" s="10">
        <v>49.38</v>
      </c>
      <c r="AD32" s="2">
        <f t="shared" si="0"/>
        <v>0.15999999999999659</v>
      </c>
      <c r="AE32" s="137">
        <f t="shared" si="1"/>
        <v>3.6585365853658569E-3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42776</v>
      </c>
      <c r="X33" s="10">
        <v>49.3</v>
      </c>
      <c r="Y33" s="10">
        <v>49.53</v>
      </c>
      <c r="Z33" s="10">
        <v>49.27</v>
      </c>
      <c r="AA33" s="10">
        <v>49.47</v>
      </c>
      <c r="AB33" s="94">
        <v>2778800</v>
      </c>
      <c r="AC33" s="10">
        <v>49.2</v>
      </c>
      <c r="AD33" s="2">
        <f t="shared" si="0"/>
        <v>0.25999999999999801</v>
      </c>
      <c r="AE33" s="137">
        <f t="shared" si="1"/>
        <v>2.0329335230750978E-4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42775</v>
      </c>
      <c r="X34" s="10">
        <v>49.44</v>
      </c>
      <c r="Y34" s="10">
        <v>49.57</v>
      </c>
      <c r="Z34" s="10">
        <v>49.37</v>
      </c>
      <c r="AA34" s="10">
        <v>49.46</v>
      </c>
      <c r="AB34" s="94">
        <v>3598000</v>
      </c>
      <c r="AC34" s="10">
        <v>49.19</v>
      </c>
      <c r="AD34" s="2">
        <f t="shared" si="0"/>
        <v>0.20000000000000284</v>
      </c>
      <c r="AE34" s="137">
        <f t="shared" si="1"/>
        <v>3.4679722562218629E-3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42774</v>
      </c>
      <c r="X35" s="10">
        <v>49.09</v>
      </c>
      <c r="Y35" s="10">
        <v>49.3</v>
      </c>
      <c r="Z35" s="10">
        <v>48.99</v>
      </c>
      <c r="AA35" s="10">
        <v>49.29</v>
      </c>
      <c r="AB35" s="94">
        <v>1506200</v>
      </c>
      <c r="AC35" s="10">
        <v>49.02</v>
      </c>
      <c r="AD35" s="2">
        <f t="shared" si="0"/>
        <v>0.30999999999999517</v>
      </c>
      <c r="AE35" s="137">
        <f t="shared" si="1"/>
        <v>1.8393623543839777E-3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42773</v>
      </c>
      <c r="X36" s="10">
        <v>49.07</v>
      </c>
      <c r="Y36" s="10">
        <v>49.22</v>
      </c>
      <c r="Z36" s="10">
        <v>49.07</v>
      </c>
      <c r="AA36" s="10">
        <v>49.2</v>
      </c>
      <c r="AB36" s="94">
        <v>2331600</v>
      </c>
      <c r="AC36" s="10">
        <v>48.93</v>
      </c>
      <c r="AD36" s="2">
        <f t="shared" si="0"/>
        <v>0.14999999999999858</v>
      </c>
      <c r="AE36" s="137">
        <f t="shared" si="1"/>
        <v>4.0891433244749642E-4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42772</v>
      </c>
      <c r="X37" s="10">
        <v>49.15</v>
      </c>
      <c r="Y37" s="10">
        <v>49.23</v>
      </c>
      <c r="Z37" s="10">
        <v>49.03</v>
      </c>
      <c r="AA37" s="10">
        <v>49.18</v>
      </c>
      <c r="AB37" s="94">
        <v>2345600</v>
      </c>
      <c r="AC37" s="10">
        <v>48.91</v>
      </c>
      <c r="AD37" s="2">
        <f t="shared" si="0"/>
        <v>0.19999999999999574</v>
      </c>
      <c r="AE37" s="137">
        <f t="shared" si="1"/>
        <v>-9.5180234912921602E-3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42769</v>
      </c>
      <c r="X38" s="10">
        <v>49.62</v>
      </c>
      <c r="Y38" s="10">
        <v>49.76</v>
      </c>
      <c r="Z38" s="10">
        <v>49.55</v>
      </c>
      <c r="AA38" s="10">
        <v>49.65</v>
      </c>
      <c r="AB38" s="94">
        <v>1961400</v>
      </c>
      <c r="AC38" s="10">
        <v>49.38</v>
      </c>
      <c r="AD38" s="2">
        <f t="shared" si="0"/>
        <v>0.21000000000000085</v>
      </c>
      <c r="AE38" s="137">
        <f t="shared" si="1"/>
        <v>3.6585365853658569E-3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42768</v>
      </c>
      <c r="X39" s="10">
        <v>49.58</v>
      </c>
      <c r="Y39" s="10">
        <v>49.65</v>
      </c>
      <c r="Z39" s="10">
        <v>49.36</v>
      </c>
      <c r="AA39" s="10">
        <v>49.47</v>
      </c>
      <c r="AB39" s="94">
        <v>2448500</v>
      </c>
      <c r="AC39" s="10">
        <v>49.2</v>
      </c>
      <c r="AD39" s="2">
        <f t="shared" si="0"/>
        <v>0.28999999999999915</v>
      </c>
      <c r="AE39" s="137">
        <f t="shared" si="1"/>
        <v>-8.1234768480908937E-4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42767</v>
      </c>
      <c r="X40" s="10">
        <v>49.64</v>
      </c>
      <c r="Y40" s="10">
        <v>49.64</v>
      </c>
      <c r="Z40" s="10">
        <v>49.36</v>
      </c>
      <c r="AA40" s="10">
        <v>49.51</v>
      </c>
      <c r="AB40" s="94">
        <v>3632300</v>
      </c>
      <c r="AC40" s="10">
        <v>49.24</v>
      </c>
      <c r="AD40" s="2">
        <f t="shared" si="0"/>
        <v>0.28000000000000114</v>
      </c>
      <c r="AE40" s="137">
        <f t="shared" si="1"/>
        <v>3.0556121409655024E-3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56.804000000000002</v>
      </c>
      <c r="Q41" s="2"/>
      <c r="W41" s="132">
        <v>42766</v>
      </c>
      <c r="X41" s="10">
        <v>49.37</v>
      </c>
      <c r="Y41" s="10">
        <v>49.41</v>
      </c>
      <c r="Z41" s="10">
        <v>49.11</v>
      </c>
      <c r="AA41" s="10">
        <v>49.36</v>
      </c>
      <c r="AB41" s="94">
        <v>3646000</v>
      </c>
      <c r="AC41" s="10">
        <v>49.09</v>
      </c>
      <c r="AD41" s="2">
        <f t="shared" si="0"/>
        <v>0.29999999999999716</v>
      </c>
      <c r="AE41" s="137">
        <f t="shared" si="1"/>
        <v>4.7073270568973591E-3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56.287600000000005</v>
      </c>
      <c r="Q42" s="2"/>
      <c r="T42" s="90" t="s">
        <v>113</v>
      </c>
      <c r="W42" s="132">
        <v>42765</v>
      </c>
      <c r="X42" s="10">
        <v>49.04</v>
      </c>
      <c r="Y42" s="10">
        <v>49.15</v>
      </c>
      <c r="Z42" s="10">
        <v>48.89</v>
      </c>
      <c r="AA42" s="10">
        <v>49.12</v>
      </c>
      <c r="AB42" s="94">
        <v>2517700</v>
      </c>
      <c r="AC42" s="10">
        <v>48.86</v>
      </c>
      <c r="AD42" s="2">
        <f t="shared" si="0"/>
        <v>0.25999999999999801</v>
      </c>
      <c r="AE42" s="137">
        <f t="shared" si="1"/>
        <v>-8.1201786439301094E-3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55.771200000000007</v>
      </c>
      <c r="Q43" s="2"/>
      <c r="T43" s="127" t="s">
        <v>98</v>
      </c>
      <c r="U43" s="97">
        <v>51.59</v>
      </c>
      <c r="W43" s="132">
        <v>42762</v>
      </c>
      <c r="X43" s="10">
        <v>49.54</v>
      </c>
      <c r="Y43" s="10">
        <v>49.61</v>
      </c>
      <c r="Z43" s="10">
        <v>49.46</v>
      </c>
      <c r="AA43" s="10">
        <v>49.53</v>
      </c>
      <c r="AB43" s="94">
        <v>1349100</v>
      </c>
      <c r="AC43" s="10">
        <v>49.26</v>
      </c>
      <c r="AD43" s="2">
        <f t="shared" si="0"/>
        <v>0.14999999999999858</v>
      </c>
      <c r="AE43" s="137">
        <f t="shared" si="1"/>
        <v>-2.0296326364943607E-4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55.254800000000003</v>
      </c>
      <c r="Q44" s="2"/>
      <c r="T44" s="92" t="s">
        <v>99</v>
      </c>
      <c r="U44" s="87">
        <v>51.59</v>
      </c>
      <c r="W44" s="132">
        <v>42761</v>
      </c>
      <c r="X44" s="10">
        <v>49.65</v>
      </c>
      <c r="Y44" s="10">
        <v>49.7</v>
      </c>
      <c r="Z44" s="10">
        <v>49.46</v>
      </c>
      <c r="AA44" s="10">
        <v>49.54</v>
      </c>
      <c r="AB44" s="94">
        <v>2366100</v>
      </c>
      <c r="AC44" s="10">
        <v>49.27</v>
      </c>
      <c r="AD44" s="2">
        <f t="shared" si="0"/>
        <v>0.24000000000000199</v>
      </c>
      <c r="AE44" s="137">
        <f t="shared" si="1"/>
        <v>-6.4529138939302122E-3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54.738400000000006</v>
      </c>
      <c r="Q45" s="2"/>
      <c r="T45" s="92" t="s">
        <v>100</v>
      </c>
      <c r="U45" s="87" t="s">
        <v>129</v>
      </c>
      <c r="W45" s="132">
        <v>42760</v>
      </c>
      <c r="X45" s="10">
        <v>49.64</v>
      </c>
      <c r="Y45" s="10">
        <v>49.88</v>
      </c>
      <c r="Z45" s="10">
        <v>49.63</v>
      </c>
      <c r="AA45" s="10">
        <v>49.86</v>
      </c>
      <c r="AB45" s="94">
        <v>2420900</v>
      </c>
      <c r="AC45" s="10">
        <v>49.59</v>
      </c>
      <c r="AD45" s="2">
        <f t="shared" si="0"/>
        <v>0.25</v>
      </c>
      <c r="AE45" s="137">
        <f t="shared" si="1"/>
        <v>1.2040816326530646E-2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54.222000000000001</v>
      </c>
      <c r="Q46" s="2"/>
      <c r="T46" s="92" t="s">
        <v>101</v>
      </c>
      <c r="U46" s="87" t="s">
        <v>129</v>
      </c>
      <c r="W46" s="132">
        <v>42759</v>
      </c>
      <c r="X46" s="10">
        <v>49.14</v>
      </c>
      <c r="Y46" s="10">
        <v>49.34</v>
      </c>
      <c r="Z46" s="10">
        <v>49.1</v>
      </c>
      <c r="AA46" s="10">
        <v>49.27</v>
      </c>
      <c r="AB46" s="94">
        <v>2249400</v>
      </c>
      <c r="AC46" s="10">
        <v>49</v>
      </c>
      <c r="AD46" s="2">
        <f t="shared" si="0"/>
        <v>0.24000000000000199</v>
      </c>
      <c r="AE46" s="137">
        <f t="shared" si="1"/>
        <v>2.2499488647984567E-3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53.705600000000004</v>
      </c>
      <c r="Q47" s="2"/>
      <c r="T47" s="92" t="s">
        <v>332</v>
      </c>
      <c r="U47" s="87">
        <v>51.52</v>
      </c>
      <c r="W47" s="132">
        <v>42758</v>
      </c>
      <c r="X47" s="10">
        <v>49.02</v>
      </c>
      <c r="Y47" s="10">
        <v>49.2</v>
      </c>
      <c r="Z47" s="10">
        <v>48.89</v>
      </c>
      <c r="AA47" s="10">
        <v>49.16</v>
      </c>
      <c r="AB47" s="94">
        <v>4433300</v>
      </c>
      <c r="AC47" s="10">
        <v>48.89</v>
      </c>
      <c r="AD47" s="2">
        <f t="shared" si="0"/>
        <v>0.31000000000000227</v>
      </c>
      <c r="AE47" s="137">
        <f t="shared" si="1"/>
        <v>3.0775543701271335E-3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53.1892</v>
      </c>
      <c r="Q48" s="2"/>
      <c r="T48" s="92" t="s">
        <v>333</v>
      </c>
      <c r="U48" s="87" t="s">
        <v>565</v>
      </c>
      <c r="W48" s="132">
        <v>42755</v>
      </c>
      <c r="X48" s="10">
        <v>48.84</v>
      </c>
      <c r="Y48" s="10">
        <v>49.03</v>
      </c>
      <c r="Z48" s="10">
        <v>48.83</v>
      </c>
      <c r="AA48" s="10">
        <v>49</v>
      </c>
      <c r="AB48" s="94">
        <v>3698000</v>
      </c>
      <c r="AC48" s="10">
        <v>48.74</v>
      </c>
      <c r="AD48" s="2">
        <f t="shared" si="0"/>
        <v>0.20000000000000284</v>
      </c>
      <c r="AE48" s="137">
        <f t="shared" si="1"/>
        <v>5.5704559521354557E-3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52.672800000000002</v>
      </c>
      <c r="Q49" s="2"/>
      <c r="T49" s="92" t="s">
        <v>334</v>
      </c>
      <c r="U49" s="448">
        <v>3.5700000000000003E-2</v>
      </c>
      <c r="W49" s="132">
        <v>42754</v>
      </c>
      <c r="X49" s="10">
        <v>48.73</v>
      </c>
      <c r="Y49" s="10">
        <v>48.82</v>
      </c>
      <c r="Z49" s="10">
        <v>48.56</v>
      </c>
      <c r="AA49" s="10">
        <v>48.73</v>
      </c>
      <c r="AB49" s="94">
        <v>3644800</v>
      </c>
      <c r="AC49" s="10">
        <v>48.47</v>
      </c>
      <c r="AD49" s="2">
        <f t="shared" si="0"/>
        <v>0.25999999999999801</v>
      </c>
      <c r="AE49" s="137">
        <f t="shared" si="1"/>
        <v>-2.0588840848260181E-3</v>
      </c>
    </row>
    <row r="50" spans="1:31" x14ac:dyDescent="0.25">
      <c r="O50" s="82">
        <v>1.01</v>
      </c>
      <c r="P50" s="82">
        <f t="shared" si="5"/>
        <v>52.156399999999998</v>
      </c>
      <c r="Q50" s="2"/>
      <c r="T50" s="92"/>
      <c r="U50" s="87"/>
      <c r="W50" s="132">
        <v>42753</v>
      </c>
      <c r="X50" s="10">
        <v>48.88</v>
      </c>
      <c r="Y50" s="10">
        <v>49</v>
      </c>
      <c r="Z50" s="10">
        <v>48.73</v>
      </c>
      <c r="AA50" s="10">
        <v>48.83</v>
      </c>
      <c r="AB50" s="94">
        <v>2705000</v>
      </c>
      <c r="AC50" s="10">
        <v>48.57</v>
      </c>
      <c r="AD50" s="2">
        <f t="shared" si="0"/>
        <v>0.27000000000000313</v>
      </c>
      <c r="AE50" s="137">
        <f t="shared" si="1"/>
        <v>-4.1008816895633515E-3</v>
      </c>
    </row>
    <row r="51" spans="1:31" x14ac:dyDescent="0.25">
      <c r="O51" s="82">
        <v>1</v>
      </c>
      <c r="P51" s="82">
        <f t="shared" si="5"/>
        <v>51.64</v>
      </c>
      <c r="Q51" s="2"/>
      <c r="T51" s="92" t="s">
        <v>105</v>
      </c>
      <c r="U51" s="87" t="s">
        <v>680</v>
      </c>
      <c r="W51" s="132">
        <v>42752</v>
      </c>
      <c r="X51" s="10">
        <v>49.04</v>
      </c>
      <c r="Y51" s="10">
        <v>49.12</v>
      </c>
      <c r="Z51" s="10">
        <v>48.97</v>
      </c>
      <c r="AA51" s="10">
        <v>49.03</v>
      </c>
      <c r="AB51" s="94">
        <v>4648400</v>
      </c>
      <c r="AC51" s="10">
        <v>48.77</v>
      </c>
      <c r="AD51" s="2">
        <f t="shared" si="0"/>
        <v>0.14999999999999858</v>
      </c>
      <c r="AE51" s="137">
        <f t="shared" si="1"/>
        <v>0</v>
      </c>
    </row>
    <row r="52" spans="1:31" x14ac:dyDescent="0.25">
      <c r="O52" s="82">
        <v>0.99</v>
      </c>
      <c r="P52" s="82">
        <f t="shared" si="5"/>
        <v>51.123600000000003</v>
      </c>
      <c r="Q52" s="2"/>
      <c r="T52" s="92" t="s">
        <v>106</v>
      </c>
      <c r="U52" s="87" t="s">
        <v>589</v>
      </c>
      <c r="W52" s="132">
        <v>42748</v>
      </c>
      <c r="X52" s="10">
        <v>49.03</v>
      </c>
      <c r="Y52" s="10">
        <v>49.09</v>
      </c>
      <c r="Z52" s="10">
        <v>48.89</v>
      </c>
      <c r="AA52" s="10">
        <v>49.03</v>
      </c>
      <c r="AB52" s="94">
        <v>2840200</v>
      </c>
      <c r="AC52" s="10">
        <v>48.77</v>
      </c>
      <c r="AD52" s="2">
        <f t="shared" si="0"/>
        <v>0.20000000000000284</v>
      </c>
      <c r="AE52" s="137">
        <f t="shared" si="1"/>
        <v>4.3245469522241731E-3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50.607199999999999</v>
      </c>
      <c r="Q53" s="2"/>
      <c r="T53" s="92" t="s">
        <v>107</v>
      </c>
      <c r="U53" s="89">
        <v>4369010</v>
      </c>
      <c r="W53" s="132">
        <v>42747</v>
      </c>
      <c r="X53" s="10">
        <v>48.88</v>
      </c>
      <c r="Y53" s="10">
        <v>48.98</v>
      </c>
      <c r="Z53" s="10">
        <v>48.73</v>
      </c>
      <c r="AA53" s="10">
        <v>48.82</v>
      </c>
      <c r="AB53" s="94">
        <v>6744200</v>
      </c>
      <c r="AC53" s="10">
        <v>48.56</v>
      </c>
      <c r="AD53" s="2">
        <f t="shared" si="0"/>
        <v>0.25</v>
      </c>
      <c r="AE53" s="137">
        <f t="shared" si="1"/>
        <v>1.0307153164297311E-3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50.090800000000002</v>
      </c>
      <c r="T54" s="92" t="s">
        <v>110</v>
      </c>
      <c r="U54" s="89">
        <v>3124330</v>
      </c>
      <c r="W54" s="132">
        <v>42746</v>
      </c>
      <c r="X54" s="10">
        <v>48.41</v>
      </c>
      <c r="Y54" s="10">
        <v>48.81</v>
      </c>
      <c r="Z54" s="10">
        <v>48.32</v>
      </c>
      <c r="AA54" s="10">
        <v>48.77</v>
      </c>
      <c r="AB54" s="94">
        <v>4145700</v>
      </c>
      <c r="AC54" s="10">
        <v>48.51</v>
      </c>
      <c r="AD54" s="2">
        <f t="shared" si="0"/>
        <v>0.49000000000000199</v>
      </c>
      <c r="AE54" s="137">
        <f t="shared" si="1"/>
        <v>5.180273518441858E-3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49.574399999999997</v>
      </c>
      <c r="T55" s="92" t="s">
        <v>335</v>
      </c>
      <c r="U55" s="87">
        <v>15</v>
      </c>
      <c r="W55" s="132">
        <v>42745</v>
      </c>
      <c r="X55" s="10">
        <v>48.55</v>
      </c>
      <c r="Y55" s="10">
        <v>48.71</v>
      </c>
      <c r="Z55" s="10">
        <v>48.52</v>
      </c>
      <c r="AA55" s="10">
        <v>48.52</v>
      </c>
      <c r="AB55" s="94">
        <v>2667900</v>
      </c>
      <c r="AC55" s="10">
        <v>48.26</v>
      </c>
      <c r="AD55" s="2">
        <f t="shared" si="0"/>
        <v>0.18999999999999773</v>
      </c>
      <c r="AE55" s="137">
        <f t="shared" si="1"/>
        <v>-2.0716801325881828E-4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49.058</v>
      </c>
      <c r="T56" s="92" t="s">
        <v>336</v>
      </c>
      <c r="U56" s="87">
        <v>3.4</v>
      </c>
      <c r="W56" s="132">
        <v>42744</v>
      </c>
      <c r="X56" s="10">
        <v>48.41</v>
      </c>
      <c r="Y56" s="10">
        <v>48.59</v>
      </c>
      <c r="Z56" s="10">
        <v>48.32</v>
      </c>
      <c r="AA56" s="10">
        <v>48.53</v>
      </c>
      <c r="AB56" s="94">
        <v>2341400</v>
      </c>
      <c r="AC56" s="10">
        <v>48.27</v>
      </c>
      <c r="AD56" s="2">
        <f t="shared" si="0"/>
        <v>0.27000000000000313</v>
      </c>
      <c r="AE56" s="137">
        <f t="shared" si="1"/>
        <v>-3.5094962840626076E-3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48.541599999999995</v>
      </c>
      <c r="T57" s="92"/>
      <c r="U57" s="87"/>
      <c r="W57" s="132">
        <v>42741</v>
      </c>
      <c r="X57" s="10">
        <v>48.68</v>
      </c>
      <c r="Y57" s="10">
        <v>48.82</v>
      </c>
      <c r="Z57" s="10">
        <v>48.62</v>
      </c>
      <c r="AA57" s="10">
        <v>48.7</v>
      </c>
      <c r="AB57" s="94">
        <v>2808900</v>
      </c>
      <c r="AC57" s="10">
        <v>48.44</v>
      </c>
      <c r="AD57" s="2">
        <f t="shared" si="0"/>
        <v>0.20000000000000284</v>
      </c>
      <c r="AE57" s="137">
        <f t="shared" si="1"/>
        <v>-4.9301561216105183E-3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48.025200000000005</v>
      </c>
      <c r="T58" s="92"/>
      <c r="U58" s="87"/>
      <c r="W58" s="132">
        <v>42740</v>
      </c>
      <c r="X58" s="10">
        <v>48.58</v>
      </c>
      <c r="Y58" s="10">
        <v>49</v>
      </c>
      <c r="Z58" s="10">
        <v>48.58</v>
      </c>
      <c r="AA58" s="10">
        <v>48.94</v>
      </c>
      <c r="AB58" s="94">
        <v>5206000</v>
      </c>
      <c r="AC58" s="10">
        <v>48.68</v>
      </c>
      <c r="AD58" s="2">
        <f t="shared" si="0"/>
        <v>0.42000000000000171</v>
      </c>
      <c r="AE58" s="137">
        <f t="shared" si="1"/>
        <v>9.121061359867344E-3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47.508800000000001</v>
      </c>
      <c r="W59" s="132">
        <v>42739</v>
      </c>
      <c r="X59" s="10">
        <v>48.21</v>
      </c>
      <c r="Y59" s="10">
        <v>48.5</v>
      </c>
      <c r="Z59" s="10">
        <v>48.13</v>
      </c>
      <c r="AA59" s="10">
        <v>48.5</v>
      </c>
      <c r="AB59" s="94">
        <v>2786200</v>
      </c>
      <c r="AC59" s="10">
        <v>48.24</v>
      </c>
      <c r="AD59" s="2">
        <f t="shared" si="0"/>
        <v>0.36999999999999744</v>
      </c>
      <c r="AE59" s="137">
        <f t="shared" si="1"/>
        <v>8.3612040133778098E-3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46.992400000000004</v>
      </c>
      <c r="W60" s="132">
        <v>42738</v>
      </c>
      <c r="X60" s="10">
        <v>48.01</v>
      </c>
      <c r="Y60" s="10">
        <v>48.14</v>
      </c>
      <c r="Z60" s="10">
        <v>47.94</v>
      </c>
      <c r="AA60" s="10">
        <v>48.1</v>
      </c>
      <c r="AB60" s="94">
        <v>3817400</v>
      </c>
      <c r="AC60" s="10">
        <v>47.84</v>
      </c>
      <c r="AD60" s="2">
        <f t="shared" si="0"/>
        <v>0.20000000000000284</v>
      </c>
      <c r="AE60" s="137">
        <f t="shared" si="1"/>
        <v>3.3557046979866278E-3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46.475999999999999</v>
      </c>
      <c r="W61" s="132">
        <v>42734</v>
      </c>
      <c r="X61" s="10">
        <v>48.11</v>
      </c>
      <c r="Y61" s="10">
        <v>48.21</v>
      </c>
      <c r="Z61" s="10">
        <v>47.83</v>
      </c>
      <c r="AA61" s="10">
        <v>47.94</v>
      </c>
      <c r="AB61" s="94">
        <v>4807600</v>
      </c>
      <c r="AC61" s="10">
        <v>47.68</v>
      </c>
      <c r="AD61" s="2">
        <f t="shared" si="0"/>
        <v>0.38000000000000256</v>
      </c>
      <c r="AE61" s="137">
        <f t="shared" si="1"/>
        <v>5.4829185997469221E-3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42733</v>
      </c>
      <c r="X62" s="10">
        <v>47.56</v>
      </c>
      <c r="Y62" s="10">
        <v>47.73</v>
      </c>
      <c r="Z62" s="10">
        <v>47.56</v>
      </c>
      <c r="AA62" s="10">
        <v>47.68</v>
      </c>
      <c r="AB62" s="94">
        <v>4123900</v>
      </c>
      <c r="AC62" s="10">
        <v>47.42</v>
      </c>
      <c r="AD62" s="2">
        <f t="shared" si="0"/>
        <v>0.1699999999999946</v>
      </c>
      <c r="AE62" s="137">
        <f t="shared" si="1"/>
        <v>7.0078572945422302E-3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42732</v>
      </c>
      <c r="X63" s="10">
        <v>47.45</v>
      </c>
      <c r="Y63" s="10">
        <v>47.5</v>
      </c>
      <c r="Z63" s="10">
        <v>47.27</v>
      </c>
      <c r="AA63" s="10">
        <v>47.35</v>
      </c>
      <c r="AB63" s="94">
        <v>2638500</v>
      </c>
      <c r="AC63" s="10">
        <v>47.09</v>
      </c>
      <c r="AD63" s="2">
        <f t="shared" si="0"/>
        <v>0.22999999999999687</v>
      </c>
      <c r="AE63" s="137">
        <f t="shared" si="1"/>
        <v>-6.3304494619117468E-3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42731</v>
      </c>
      <c r="X64" s="10">
        <v>47.61</v>
      </c>
      <c r="Y64" s="10">
        <v>47.7</v>
      </c>
      <c r="Z64" s="10">
        <v>47.59</v>
      </c>
      <c r="AA64" s="10">
        <v>47.65</v>
      </c>
      <c r="AB64" s="94">
        <v>2252200</v>
      </c>
      <c r="AC64" s="10">
        <v>47.39</v>
      </c>
      <c r="AD64" s="2">
        <f t="shared" si="0"/>
        <v>0.10999999999999943</v>
      </c>
      <c r="AE64" s="137">
        <f t="shared" si="1"/>
        <v>1.4792899408284654E-3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42727</v>
      </c>
      <c r="X65" s="10">
        <v>47.42</v>
      </c>
      <c r="Y65" s="10">
        <v>47.58</v>
      </c>
      <c r="Z65" s="10">
        <v>47.41</v>
      </c>
      <c r="AA65" s="10">
        <v>47.58</v>
      </c>
      <c r="AB65" s="94">
        <v>2410700</v>
      </c>
      <c r="AC65" s="10">
        <v>47.32</v>
      </c>
      <c r="AD65" s="2">
        <f t="shared" si="0"/>
        <v>0.17000000000000171</v>
      </c>
      <c r="AE65" s="137">
        <f t="shared" si="1"/>
        <v>4.031402503713144E-3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42726</v>
      </c>
      <c r="X66" s="10">
        <v>47.5</v>
      </c>
      <c r="Y66" s="10">
        <v>47.59</v>
      </c>
      <c r="Z66" s="10">
        <v>47.35</v>
      </c>
      <c r="AA66" s="10">
        <v>47.39</v>
      </c>
      <c r="AB66" s="94">
        <v>3123900</v>
      </c>
      <c r="AC66" s="10">
        <v>47.13</v>
      </c>
      <c r="AD66" s="2">
        <f t="shared" si="0"/>
        <v>0.24000000000000199</v>
      </c>
      <c r="AE66" s="137">
        <f t="shared" si="1"/>
        <v>-1.9059720457432761E-3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42725</v>
      </c>
      <c r="X67" s="10">
        <v>47.47</v>
      </c>
      <c r="Y67" s="10">
        <v>47.54</v>
      </c>
      <c r="Z67" s="10">
        <v>47.43</v>
      </c>
      <c r="AA67" s="10">
        <v>47.48</v>
      </c>
      <c r="AB67" s="94">
        <v>5485700</v>
      </c>
      <c r="AC67" s="10">
        <v>47.22</v>
      </c>
      <c r="AD67" s="2">
        <f>Y67-Z67</f>
        <v>0.10999999999999943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42724</v>
      </c>
      <c r="X68" s="10">
        <v>47.27</v>
      </c>
      <c r="Y68" s="10">
        <v>47.42</v>
      </c>
      <c r="Z68" s="10">
        <v>47.21</v>
      </c>
      <c r="AA68" s="10">
        <v>47.36</v>
      </c>
      <c r="AB68" s="94">
        <v>4269700</v>
      </c>
      <c r="AC68" s="10">
        <v>47.1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>
        <v>42724</v>
      </c>
      <c r="X69" s="10" t="s">
        <v>340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3" priority="9">
      <formula>F39&gt;0</formula>
    </cfRule>
    <cfRule type="expression" dxfId="642" priority="10">
      <formula>F39&lt;0</formula>
    </cfRule>
  </conditionalFormatting>
  <conditionalFormatting sqref="F25:F38">
    <cfRule type="expression" dxfId="641" priority="7">
      <formula>F25&gt;0</formula>
    </cfRule>
    <cfRule type="expression" dxfId="640" priority="8">
      <formula>F25&lt;0</formula>
    </cfRule>
  </conditionalFormatting>
  <conditionalFormatting sqref="H25:H38">
    <cfRule type="expression" dxfId="639" priority="5">
      <formula>H25&gt;0</formula>
    </cfRule>
    <cfRule type="expression" dxfId="638" priority="6">
      <formula>H25&lt;0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conditionalFormatting sqref="Q8">
    <cfRule type="expression" dxfId="635" priority="1">
      <formula>Q8&gt;0</formula>
    </cfRule>
    <cfRule type="expression" dxfId="6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2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42821</v>
      </c>
      <c r="X2" s="141">
        <v>28.1</v>
      </c>
      <c r="Y2" s="141">
        <v>29.18</v>
      </c>
      <c r="Z2" s="10">
        <v>28.07</v>
      </c>
      <c r="AA2" s="10">
        <v>28.76</v>
      </c>
      <c r="AB2" s="94">
        <v>47950100</v>
      </c>
      <c r="AC2" s="10">
        <v>28.76</v>
      </c>
      <c r="AD2">
        <f>Y2-Z2</f>
        <v>1.1099999999999994</v>
      </c>
      <c r="AE2" s="137">
        <f>AC2/AC3-1</f>
        <v>1.1607456911713054E-2</v>
      </c>
    </row>
    <row r="3" spans="1:42" x14ac:dyDescent="0.25">
      <c r="A3" s="23" t="s">
        <v>71</v>
      </c>
      <c r="B3" s="502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25.193000000000001</v>
      </c>
      <c r="T3" s="1">
        <v>42621</v>
      </c>
      <c r="U3" s="34" t="s">
        <v>266</v>
      </c>
      <c r="W3" s="132">
        <v>42818</v>
      </c>
      <c r="X3" s="10">
        <v>29.71</v>
      </c>
      <c r="Y3" s="10">
        <v>29.87</v>
      </c>
      <c r="Z3" s="10">
        <v>28.16</v>
      </c>
      <c r="AA3" s="10">
        <v>28.43</v>
      </c>
      <c r="AB3" s="94">
        <v>107168300</v>
      </c>
      <c r="AC3" s="10">
        <v>28.43</v>
      </c>
      <c r="AD3">
        <f t="shared" ref="AD3:AD66" si="0">Y3-Z3</f>
        <v>1.7100000000000009</v>
      </c>
      <c r="AE3" s="137">
        <f t="shared" ref="AE3:AE66" si="1">AC3/AC4-1</f>
        <v>7.4046089913109236E-2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28.69</v>
      </c>
      <c r="R4" s="499">
        <v>-2.3999999999999998E-3</v>
      </c>
      <c r="T4" s="1">
        <v>42627</v>
      </c>
      <c r="U4" s="34" t="s">
        <v>266</v>
      </c>
      <c r="W4" s="132">
        <v>42817</v>
      </c>
      <c r="X4" s="10">
        <v>26.36</v>
      </c>
      <c r="Y4" s="10">
        <v>26.49</v>
      </c>
      <c r="Z4" s="10">
        <v>26.04</v>
      </c>
      <c r="AA4" s="10">
        <v>26.47</v>
      </c>
      <c r="AB4" s="94">
        <v>40837000</v>
      </c>
      <c r="AC4" s="10">
        <v>26.47</v>
      </c>
      <c r="AD4">
        <f t="shared" si="0"/>
        <v>0.44999999999999929</v>
      </c>
      <c r="AE4" s="137">
        <f t="shared" si="1"/>
        <v>1.5732924021488959E-2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28690</v>
      </c>
      <c r="T5" t="s">
        <v>343</v>
      </c>
      <c r="W5" s="132">
        <v>42816</v>
      </c>
      <c r="X5" s="10">
        <v>25.73</v>
      </c>
      <c r="Y5" s="10">
        <v>26.15</v>
      </c>
      <c r="Z5" s="10">
        <v>25.63</v>
      </c>
      <c r="AA5" s="10">
        <v>26.06</v>
      </c>
      <c r="AB5" s="94">
        <v>24943400</v>
      </c>
      <c r="AC5" s="10">
        <v>26.06</v>
      </c>
      <c r="AD5">
        <f t="shared" si="0"/>
        <v>0.51999999999999957</v>
      </c>
      <c r="AE5" s="137">
        <f t="shared" si="1"/>
        <v>2.1159874608150497E-2</v>
      </c>
      <c r="AL5" s="233"/>
      <c r="AO5" s="233"/>
    </row>
    <row r="6" spans="1:42" x14ac:dyDescent="0.25"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25193</v>
      </c>
      <c r="T6" s="23" t="s">
        <v>509</v>
      </c>
      <c r="W6" s="132">
        <v>42815</v>
      </c>
      <c r="X6" s="10">
        <v>26.3</v>
      </c>
      <c r="Y6" s="10">
        <v>26.44</v>
      </c>
      <c r="Z6" s="10">
        <v>25.43</v>
      </c>
      <c r="AA6" s="10">
        <v>25.52</v>
      </c>
      <c r="AB6" s="94">
        <v>28268700</v>
      </c>
      <c r="AC6" s="10">
        <v>25.52</v>
      </c>
      <c r="AD6">
        <f t="shared" si="0"/>
        <v>1.0100000000000016</v>
      </c>
      <c r="AE6" s="137">
        <f t="shared" si="1"/>
        <v>-2.6325829835940562E-2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18992.866999999853</v>
      </c>
      <c r="R7" s="30">
        <v>42828</v>
      </c>
      <c r="W7" s="132">
        <v>42814</v>
      </c>
      <c r="X7" s="10">
        <v>25.99</v>
      </c>
      <c r="Y7" s="10">
        <v>26.61</v>
      </c>
      <c r="Z7" s="10">
        <v>25.81</v>
      </c>
      <c r="AA7" s="10">
        <v>26.21</v>
      </c>
      <c r="AB7" s="94">
        <v>26691100</v>
      </c>
      <c r="AC7" s="10">
        <v>26.21</v>
      </c>
      <c r="AD7">
        <f t="shared" si="0"/>
        <v>0.80000000000000071</v>
      </c>
      <c r="AE7" s="137">
        <f t="shared" si="1"/>
        <v>1.5891472868217127E-2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3497</v>
      </c>
      <c r="T8" t="s">
        <v>596</v>
      </c>
      <c r="W8" s="132">
        <v>42811</v>
      </c>
      <c r="X8" s="10">
        <v>25.86</v>
      </c>
      <c r="Y8" s="10">
        <v>25.91</v>
      </c>
      <c r="Z8" s="10">
        <v>25.4</v>
      </c>
      <c r="AA8" s="10">
        <v>25.8</v>
      </c>
      <c r="AB8" s="94">
        <v>19043900</v>
      </c>
      <c r="AC8" s="10">
        <v>25.8</v>
      </c>
      <c r="AD8">
        <f t="shared" si="0"/>
        <v>0.51000000000000156</v>
      </c>
      <c r="AE8" s="137">
        <f t="shared" si="1"/>
        <v>-9.2165898617511122E-3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0.13880839915849641</v>
      </c>
      <c r="W9" s="132">
        <v>42810</v>
      </c>
      <c r="X9" s="10">
        <v>26.2</v>
      </c>
      <c r="Y9" s="10">
        <v>26.23</v>
      </c>
      <c r="Z9" s="10">
        <v>25.83</v>
      </c>
      <c r="AA9" s="10">
        <v>26.04</v>
      </c>
      <c r="AB9" s="94">
        <v>18889100</v>
      </c>
      <c r="AC9" s="10">
        <v>26.04</v>
      </c>
      <c r="AD9">
        <f t="shared" si="0"/>
        <v>0.40000000000000213</v>
      </c>
      <c r="AE9" s="137">
        <f t="shared" si="1"/>
        <v>-3.0627871362940429E-3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42809</v>
      </c>
      <c r="X10" s="10">
        <v>25.15</v>
      </c>
      <c r="Y10" s="10">
        <v>26.15</v>
      </c>
      <c r="Z10" s="10">
        <v>24.94</v>
      </c>
      <c r="AA10" s="10">
        <v>26.12</v>
      </c>
      <c r="AB10" s="94">
        <v>29671900</v>
      </c>
      <c r="AC10" s="10">
        <v>26.12</v>
      </c>
      <c r="AD10">
        <f t="shared" si="0"/>
        <v>1.2099999999999973</v>
      </c>
      <c r="AE10" s="137">
        <f t="shared" si="1"/>
        <v>2.1110242376856991E-2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42808</v>
      </c>
      <c r="X11" s="10">
        <v>25.59</v>
      </c>
      <c r="Y11" s="10">
        <v>25.7</v>
      </c>
      <c r="Z11" s="10">
        <v>25.25</v>
      </c>
      <c r="AA11" s="10">
        <v>25.58</v>
      </c>
      <c r="AB11" s="94">
        <v>14527800</v>
      </c>
      <c r="AC11" s="10">
        <v>25.58</v>
      </c>
      <c r="AD11">
        <f t="shared" si="0"/>
        <v>0.44999999999999929</v>
      </c>
      <c r="AE11" s="137">
        <f t="shared" si="1"/>
        <v>-4.6692607003890885E-3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42807</v>
      </c>
      <c r="X12" s="10">
        <v>25.39</v>
      </c>
      <c r="Y12" s="10">
        <v>25.82</v>
      </c>
      <c r="Z12" s="10">
        <v>25.29</v>
      </c>
      <c r="AA12" s="10">
        <v>25.7</v>
      </c>
      <c r="AB12" s="94">
        <v>23140400</v>
      </c>
      <c r="AC12" s="10">
        <v>25.7</v>
      </c>
      <c r="AD12">
        <f t="shared" si="0"/>
        <v>0.53000000000000114</v>
      </c>
      <c r="AE12" s="137">
        <f t="shared" si="1"/>
        <v>2.0651310563939651E-2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3"/>
      <c r="H13" s="4"/>
      <c r="I13" s="3"/>
      <c r="J13" s="3"/>
      <c r="K13" s="3"/>
      <c r="L13" s="4"/>
      <c r="M13" s="4"/>
      <c r="N13" s="4"/>
      <c r="T13" s="1"/>
      <c r="W13" s="132">
        <v>42804</v>
      </c>
      <c r="X13" s="10">
        <v>25.28</v>
      </c>
      <c r="Y13" s="10">
        <v>25.75</v>
      </c>
      <c r="Z13" s="10">
        <v>24.81</v>
      </c>
      <c r="AA13" s="10">
        <v>25.18</v>
      </c>
      <c r="AB13" s="94">
        <v>28885100</v>
      </c>
      <c r="AC13" s="10">
        <v>25.18</v>
      </c>
      <c r="AD13">
        <f t="shared" si="0"/>
        <v>0.94000000000000128</v>
      </c>
      <c r="AE13" s="137">
        <f t="shared" si="1"/>
        <v>1.1928429423460063E-3</v>
      </c>
    </row>
    <row r="14" spans="1:42" x14ac:dyDescent="0.25">
      <c r="B14" s="501"/>
      <c r="C14" s="4"/>
      <c r="D14" s="3"/>
      <c r="E14" s="3"/>
      <c r="F14" s="3"/>
      <c r="G14" s="713"/>
      <c r="H14" s="4"/>
      <c r="I14" s="3"/>
      <c r="J14" s="3"/>
      <c r="K14" s="3"/>
      <c r="L14" s="4"/>
      <c r="M14" s="4"/>
      <c r="N14" s="4"/>
      <c r="W14" s="132">
        <v>42803</v>
      </c>
      <c r="X14" s="10">
        <v>25.23</v>
      </c>
      <c r="Y14" s="10">
        <v>25.49</v>
      </c>
      <c r="Z14" s="10">
        <v>24.85</v>
      </c>
      <c r="AA14" s="10">
        <v>25.15</v>
      </c>
      <c r="AB14" s="94">
        <v>21745600</v>
      </c>
      <c r="AC14" s="10">
        <v>25.15</v>
      </c>
      <c r="AD14">
        <f t="shared" si="0"/>
        <v>0.63999999999999702</v>
      </c>
      <c r="AE14" s="137">
        <f t="shared" si="1"/>
        <v>-9.0622537431048755E-3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42802</v>
      </c>
      <c r="X15" s="10">
        <v>25.64</v>
      </c>
      <c r="Y15" s="10">
        <v>25.83</v>
      </c>
      <c r="Z15" s="10">
        <v>25.04</v>
      </c>
      <c r="AA15" s="10">
        <v>25.38</v>
      </c>
      <c r="AB15" s="94">
        <v>24784000</v>
      </c>
      <c r="AC15" s="10">
        <v>25.38</v>
      </c>
      <c r="AD15">
        <f t="shared" si="0"/>
        <v>0.78999999999999915</v>
      </c>
      <c r="AE15" s="137">
        <f t="shared" si="1"/>
        <v>-1.0140405616224757E-2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42801</v>
      </c>
      <c r="X16" s="10">
        <v>25.56</v>
      </c>
      <c r="Y16" s="10">
        <v>25.75</v>
      </c>
      <c r="Z16" s="10">
        <v>25.28</v>
      </c>
      <c r="AA16" s="10">
        <v>25.64</v>
      </c>
      <c r="AB16" s="94">
        <v>20255600</v>
      </c>
      <c r="AC16" s="10">
        <v>25.64</v>
      </c>
      <c r="AD16">
        <f t="shared" si="0"/>
        <v>0.46999999999999886</v>
      </c>
      <c r="AE16" s="137">
        <f t="shared" si="1"/>
        <v>-2.722676001555846E-3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42800</v>
      </c>
      <c r="X17" s="10">
        <v>25.5</v>
      </c>
      <c r="Y17" s="10">
        <v>25.92</v>
      </c>
      <c r="Z17" s="10">
        <v>25.17</v>
      </c>
      <c r="AA17" s="10">
        <v>25.71</v>
      </c>
      <c r="AB17" s="94">
        <v>25467900</v>
      </c>
      <c r="AC17" s="10">
        <v>25.71</v>
      </c>
      <c r="AD17">
        <f t="shared" si="0"/>
        <v>0.75</v>
      </c>
      <c r="AE17" s="137">
        <f t="shared" si="1"/>
        <v>5.4751662104028931E-3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42797</v>
      </c>
      <c r="X18" s="10">
        <v>25.2</v>
      </c>
      <c r="Y18" s="10">
        <v>25.68</v>
      </c>
      <c r="Z18" s="10">
        <v>24.98</v>
      </c>
      <c r="AA18" s="10">
        <v>25.57</v>
      </c>
      <c r="AB18" s="94">
        <v>37862400</v>
      </c>
      <c r="AC18" s="10">
        <v>25.57</v>
      </c>
      <c r="AD18">
        <f t="shared" si="0"/>
        <v>0.69999999999999929</v>
      </c>
      <c r="AE18" s="137">
        <f t="shared" si="1"/>
        <v>3.5222672064777472E-2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42796</v>
      </c>
      <c r="X19" s="10">
        <v>24.88</v>
      </c>
      <c r="Y19" s="10">
        <v>25.25</v>
      </c>
      <c r="Z19" s="10">
        <v>24.38</v>
      </c>
      <c r="AA19" s="10">
        <v>24.7</v>
      </c>
      <c r="AB19" s="94">
        <v>45791600</v>
      </c>
      <c r="AC19" s="10">
        <v>24.7</v>
      </c>
      <c r="AD19">
        <f t="shared" si="0"/>
        <v>0.87000000000000099</v>
      </c>
      <c r="AE19" s="137">
        <f t="shared" si="1"/>
        <v>6.109979633401208E-3</v>
      </c>
    </row>
    <row r="20" spans="1:41" x14ac:dyDescent="0.25">
      <c r="B20" s="30"/>
      <c r="N20" s="4"/>
      <c r="O20" s="2"/>
      <c r="P20" s="2"/>
      <c r="Q20" s="2"/>
      <c r="W20" s="132">
        <v>42795</v>
      </c>
      <c r="X20" s="10">
        <v>24.16</v>
      </c>
      <c r="Y20" s="10">
        <v>24.58</v>
      </c>
      <c r="Z20" s="10">
        <v>24.07</v>
      </c>
      <c r="AA20" s="10">
        <v>24.55</v>
      </c>
      <c r="AB20" s="94">
        <v>27875000</v>
      </c>
      <c r="AC20" s="10">
        <v>24.55</v>
      </c>
      <c r="AD20">
        <f t="shared" si="0"/>
        <v>0.50999999999999801</v>
      </c>
      <c r="AE20" s="137">
        <f t="shared" si="1"/>
        <v>4.7354948805460761E-2</v>
      </c>
    </row>
    <row r="21" spans="1:41" x14ac:dyDescent="0.25">
      <c r="B21" s="30"/>
      <c r="N21" s="4"/>
      <c r="O21" s="2"/>
      <c r="P21" s="2"/>
      <c r="Q21" s="2"/>
      <c r="W21" s="132">
        <v>42794</v>
      </c>
      <c r="X21" s="10">
        <v>23.79</v>
      </c>
      <c r="Y21" s="10">
        <v>23.95</v>
      </c>
      <c r="Z21" s="10">
        <v>23.32</v>
      </c>
      <c r="AA21" s="10">
        <v>23.44</v>
      </c>
      <c r="AB21" s="94">
        <v>21184600</v>
      </c>
      <c r="AC21" s="10">
        <v>23.44</v>
      </c>
      <c r="AD21">
        <f t="shared" si="0"/>
        <v>0.62999999999999901</v>
      </c>
      <c r="AE21" s="137">
        <f t="shared" si="1"/>
        <v>-1.3468013468013518E-2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25193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42793</v>
      </c>
      <c r="X22" s="10">
        <v>23.36</v>
      </c>
      <c r="Y22" s="10">
        <v>23.77</v>
      </c>
      <c r="Z22" s="10">
        <v>23.15</v>
      </c>
      <c r="AA22" s="10">
        <v>23.76</v>
      </c>
      <c r="AB22" s="94">
        <v>17982900</v>
      </c>
      <c r="AC22" s="10">
        <v>23.76</v>
      </c>
      <c r="AD22">
        <f t="shared" si="0"/>
        <v>0.62000000000000099</v>
      </c>
      <c r="AE22" s="137">
        <f t="shared" si="1"/>
        <v>2.2375215146299698E-2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42790</v>
      </c>
      <c r="X23" s="10">
        <v>22.96</v>
      </c>
      <c r="Y23" s="10">
        <v>23.26</v>
      </c>
      <c r="Z23" s="10">
        <v>22.64</v>
      </c>
      <c r="AA23" s="10">
        <v>23.24</v>
      </c>
      <c r="AB23" s="94">
        <v>21972700</v>
      </c>
      <c r="AC23" s="10">
        <v>23.24</v>
      </c>
      <c r="AD23">
        <f t="shared" si="0"/>
        <v>0.62000000000000099</v>
      </c>
      <c r="AE23" s="137">
        <f t="shared" si="1"/>
        <v>-1.0221465076661107E-2</v>
      </c>
    </row>
    <row r="24" spans="1:41" x14ac:dyDescent="0.25">
      <c r="N24" s="4"/>
      <c r="O24" s="2"/>
      <c r="P24" s="2"/>
      <c r="Q24" s="2"/>
      <c r="W24" s="132">
        <v>42789</v>
      </c>
      <c r="X24" s="10">
        <v>23.92</v>
      </c>
      <c r="Y24" s="10">
        <v>23.97</v>
      </c>
      <c r="Z24" s="10">
        <v>23.23</v>
      </c>
      <c r="AA24" s="10">
        <v>23.48</v>
      </c>
      <c r="AB24" s="94">
        <v>20112300</v>
      </c>
      <c r="AC24" s="10">
        <v>23.48</v>
      </c>
      <c r="AD24">
        <f t="shared" si="0"/>
        <v>0.73999999999999844</v>
      </c>
      <c r="AE24" s="137">
        <f t="shared" si="1"/>
        <v>-1.1368421052631583E-2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42788</v>
      </c>
      <c r="X25" s="10">
        <v>23.86</v>
      </c>
      <c r="Y25" s="10">
        <v>24.06</v>
      </c>
      <c r="Z25" s="10">
        <v>23.65</v>
      </c>
      <c r="AA25" s="10">
        <v>23.75</v>
      </c>
      <c r="AB25" s="94">
        <v>15980600</v>
      </c>
      <c r="AC25" s="10">
        <v>23.75</v>
      </c>
      <c r="AD25">
        <f t="shared" si="0"/>
        <v>0.41000000000000014</v>
      </c>
      <c r="AE25" s="137">
        <f t="shared" si="1"/>
        <v>-8.413967185527671E-4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42787</v>
      </c>
      <c r="X26" s="10">
        <v>23.62</v>
      </c>
      <c r="Y26" s="10">
        <v>23.98</v>
      </c>
      <c r="Z26" s="10">
        <v>23.58</v>
      </c>
      <c r="AA26" s="10">
        <v>23.77</v>
      </c>
      <c r="AB26" s="94">
        <v>20084900</v>
      </c>
      <c r="AC26" s="10">
        <v>23.77</v>
      </c>
      <c r="AD26">
        <f t="shared" si="0"/>
        <v>0.40000000000000213</v>
      </c>
      <c r="AE26" s="137">
        <f t="shared" si="1"/>
        <v>1.7987152034261156E-2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42783</v>
      </c>
      <c r="X27" s="10">
        <v>23.01</v>
      </c>
      <c r="Y27" s="10">
        <v>23.38</v>
      </c>
      <c r="Z27" s="10">
        <v>23.01</v>
      </c>
      <c r="AA27" s="10">
        <v>23.35</v>
      </c>
      <c r="AB27" s="94">
        <v>22080500</v>
      </c>
      <c r="AC27" s="10">
        <v>23.35</v>
      </c>
      <c r="AD27">
        <f t="shared" si="0"/>
        <v>0.36999999999999744</v>
      </c>
      <c r="AE27" s="137">
        <f t="shared" si="1"/>
        <v>1.6100957354221013E-2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42782</v>
      </c>
      <c r="X28" s="10">
        <v>23.04</v>
      </c>
      <c r="Y28" s="10">
        <v>23.34</v>
      </c>
      <c r="Z28" s="10">
        <v>22.85</v>
      </c>
      <c r="AA28" s="10">
        <v>22.98</v>
      </c>
      <c r="AB28" s="94">
        <v>23675700</v>
      </c>
      <c r="AC28" s="10">
        <v>22.98</v>
      </c>
      <c r="AD28">
        <f t="shared" si="0"/>
        <v>0.48999999999999844</v>
      </c>
      <c r="AE28" s="137">
        <f t="shared" si="1"/>
        <v>-1.7376194613378804E-3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553</v>
      </c>
      <c r="K29" s="228" t="s">
        <v>511</v>
      </c>
      <c r="L29" s="4"/>
      <c r="M29" s="4"/>
      <c r="N29" s="4"/>
      <c r="W29" s="132">
        <v>42781</v>
      </c>
      <c r="X29" s="10">
        <v>23.07</v>
      </c>
      <c r="Y29" s="10">
        <v>23.26</v>
      </c>
      <c r="Z29" s="10">
        <v>22.79</v>
      </c>
      <c r="AA29" s="10">
        <v>23.02</v>
      </c>
      <c r="AB29" s="94">
        <v>27786300</v>
      </c>
      <c r="AC29" s="10">
        <v>23.02</v>
      </c>
      <c r="AD29">
        <f t="shared" si="0"/>
        <v>0.47000000000000242</v>
      </c>
      <c r="AE29" s="137">
        <f t="shared" si="1"/>
        <v>-4.325259515570945E-3</v>
      </c>
    </row>
    <row r="30" spans="1:41" x14ac:dyDescent="0.25">
      <c r="A30" s="378" t="s">
        <v>374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42780</v>
      </c>
      <c r="X30" s="10">
        <v>23.36</v>
      </c>
      <c r="Y30" s="10">
        <v>23.37</v>
      </c>
      <c r="Z30" s="10">
        <v>22.68</v>
      </c>
      <c r="AA30" s="10">
        <v>23.12</v>
      </c>
      <c r="AB30" s="94">
        <v>56864800</v>
      </c>
      <c r="AC30" s="10">
        <v>23.12</v>
      </c>
      <c r="AD30">
        <f t="shared" si="0"/>
        <v>0.69000000000000128</v>
      </c>
      <c r="AE30" s="137">
        <f t="shared" si="1"/>
        <v>-3.2635983263598178E-2</v>
      </c>
    </row>
    <row r="31" spans="1:41" x14ac:dyDescent="0.25">
      <c r="A31" s="378" t="s">
        <v>381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42779</v>
      </c>
      <c r="X31" s="10">
        <v>24.07</v>
      </c>
      <c r="Y31" s="10">
        <v>24.2</v>
      </c>
      <c r="Z31" s="10">
        <v>23.82</v>
      </c>
      <c r="AA31" s="10">
        <v>23.9</v>
      </c>
      <c r="AB31" s="94">
        <v>16862600</v>
      </c>
      <c r="AC31" s="10">
        <v>23.9</v>
      </c>
      <c r="AD31">
        <f t="shared" si="0"/>
        <v>0.37999999999999901</v>
      </c>
      <c r="AE31" s="137">
        <f t="shared" si="1"/>
        <v>-6.2370062370062929E-3</v>
      </c>
    </row>
    <row r="32" spans="1:41" x14ac:dyDescent="0.25">
      <c r="A32" s="378" t="s">
        <v>382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42776</v>
      </c>
      <c r="X32" s="10">
        <v>24.71</v>
      </c>
      <c r="Y32" s="10">
        <v>24.76</v>
      </c>
      <c r="Z32" s="10">
        <v>23.9</v>
      </c>
      <c r="AA32" s="10">
        <v>24.05</v>
      </c>
      <c r="AB32" s="94">
        <v>28545400</v>
      </c>
      <c r="AC32" s="10">
        <v>24.05</v>
      </c>
      <c r="AD32">
        <f t="shared" si="0"/>
        <v>0.86000000000000298</v>
      </c>
      <c r="AE32" s="137">
        <f t="shared" si="1"/>
        <v>-1.6359918200408941E-2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42775</v>
      </c>
      <c r="X33" s="10">
        <v>24.75</v>
      </c>
      <c r="Y33" s="10">
        <v>24.89</v>
      </c>
      <c r="Z33" s="10">
        <v>24.42</v>
      </c>
      <c r="AA33" s="10">
        <v>24.45</v>
      </c>
      <c r="AB33" s="94">
        <v>27826300</v>
      </c>
      <c r="AC33" s="10">
        <v>24.45</v>
      </c>
      <c r="AD33">
        <f t="shared" si="0"/>
        <v>0.46999999999999886</v>
      </c>
      <c r="AE33" s="137">
        <f t="shared" si="1"/>
        <v>9.913258983890838E-3</v>
      </c>
    </row>
    <row r="34" spans="1:41" x14ac:dyDescent="0.25">
      <c r="A34" s="378" t="s">
        <v>383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42774</v>
      </c>
      <c r="X34" s="10">
        <v>24.25</v>
      </c>
      <c r="Y34" s="10">
        <v>24.38</v>
      </c>
      <c r="Z34" s="10">
        <v>23.91</v>
      </c>
      <c r="AA34" s="10">
        <v>24.21</v>
      </c>
      <c r="AB34" s="94">
        <v>21382400</v>
      </c>
      <c r="AC34" s="10">
        <v>24.21</v>
      </c>
      <c r="AD34">
        <f t="shared" si="0"/>
        <v>0.46999999999999886</v>
      </c>
      <c r="AE34" s="137">
        <f t="shared" si="1"/>
        <v>-1.585365853658538E-2</v>
      </c>
    </row>
    <row r="35" spans="1:41" x14ac:dyDescent="0.25">
      <c r="A35" s="524" t="s">
        <v>408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42773</v>
      </c>
      <c r="X35" s="10">
        <v>24.59</v>
      </c>
      <c r="Y35" s="10">
        <v>24.69</v>
      </c>
      <c r="Z35" s="10">
        <v>24.21</v>
      </c>
      <c r="AA35" s="10">
        <v>24.6</v>
      </c>
      <c r="AB35" s="94">
        <v>19823200</v>
      </c>
      <c r="AC35" s="10">
        <v>24.6</v>
      </c>
      <c r="AD35">
        <f t="shared" si="0"/>
        <v>0.48000000000000043</v>
      </c>
      <c r="AE35" s="137">
        <f t="shared" si="1"/>
        <v>1.0682004930156141E-2</v>
      </c>
    </row>
    <row r="36" spans="1:41" x14ac:dyDescent="0.25">
      <c r="A36" s="524" t="s">
        <v>425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42772</v>
      </c>
      <c r="X36" s="10">
        <v>24.53</v>
      </c>
      <c r="Y36" s="10">
        <v>24.73</v>
      </c>
      <c r="Z36" s="10">
        <v>24.21</v>
      </c>
      <c r="AA36" s="10">
        <v>24.34</v>
      </c>
      <c r="AB36" s="94">
        <v>18854300</v>
      </c>
      <c r="AC36" s="10">
        <v>24.34</v>
      </c>
      <c r="AD36">
        <f t="shared" si="0"/>
        <v>0.51999999999999957</v>
      </c>
      <c r="AE36" s="137">
        <f t="shared" si="1"/>
        <v>-1.0569105691056957E-2</v>
      </c>
      <c r="AL36" s="233"/>
    </row>
    <row r="37" spans="1:41" x14ac:dyDescent="0.25">
      <c r="A37" s="524" t="s">
        <v>451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42769</v>
      </c>
      <c r="X37" s="10">
        <v>24.9</v>
      </c>
      <c r="Y37" s="10">
        <v>25.24</v>
      </c>
      <c r="Z37" s="10">
        <v>24.5</v>
      </c>
      <c r="AA37" s="10">
        <v>24.6</v>
      </c>
      <c r="AB37" s="94">
        <v>22833700</v>
      </c>
      <c r="AC37" s="10">
        <v>24.6</v>
      </c>
      <c r="AD37">
        <f t="shared" si="0"/>
        <v>0.73999999999999844</v>
      </c>
      <c r="AE37" s="137">
        <f t="shared" si="1"/>
        <v>-7.664380798709014E-3</v>
      </c>
    </row>
    <row r="38" spans="1:41" x14ac:dyDescent="0.25">
      <c r="A38" s="524" t="s">
        <v>456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42768</v>
      </c>
      <c r="X38" s="10">
        <v>24.53</v>
      </c>
      <c r="Y38" s="10">
        <v>25.31</v>
      </c>
      <c r="Z38" s="10">
        <v>24.46</v>
      </c>
      <c r="AA38" s="10">
        <v>24.79</v>
      </c>
      <c r="AB38" s="94">
        <v>45445400</v>
      </c>
      <c r="AC38" s="10">
        <v>24.79</v>
      </c>
      <c r="AD38">
        <f t="shared" si="0"/>
        <v>0.84999999999999787</v>
      </c>
      <c r="AE38" s="137">
        <f t="shared" si="1"/>
        <v>1.6161616161616266E-3</v>
      </c>
    </row>
    <row r="39" spans="1:41" x14ac:dyDescent="0.25">
      <c r="A39" s="524" t="s">
        <v>471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42767</v>
      </c>
      <c r="X39" s="10">
        <v>24.43</v>
      </c>
      <c r="Y39" s="10">
        <v>24.85</v>
      </c>
      <c r="Z39" s="10">
        <v>24.31</v>
      </c>
      <c r="AA39" s="10">
        <v>24.75</v>
      </c>
      <c r="AB39" s="94">
        <v>28679100</v>
      </c>
      <c r="AC39" s="10">
        <v>24.75</v>
      </c>
      <c r="AD39">
        <f t="shared" si="0"/>
        <v>0.5400000000000027</v>
      </c>
      <c r="AE39" s="137">
        <f t="shared" si="1"/>
        <v>2.6545002073828261E-2</v>
      </c>
    </row>
    <row r="40" spans="1:41" x14ac:dyDescent="0.25">
      <c r="A40" s="670" t="s">
        <v>471</v>
      </c>
      <c r="B40" s="671">
        <v>42788</v>
      </c>
      <c r="C40" s="670">
        <v>1550</v>
      </c>
      <c r="D40" s="689">
        <v>23.390999999999998</v>
      </c>
      <c r="E40" s="672">
        <v>23.75</v>
      </c>
      <c r="F40" s="672">
        <f t="shared" ref="F40" si="5">-C40*(D40-E40)</f>
        <v>556.45000000000277</v>
      </c>
      <c r="G40" s="672">
        <f t="shared" ref="G40" si="6">IF(C40=0, 0,D40*C40)</f>
        <v>36256.049999999996</v>
      </c>
      <c r="H40" s="690">
        <f t="shared" ref="H40" si="7">IF(C40=0, D40, (E40-D40)/D40)</f>
        <v>1.5347783335470985E-2</v>
      </c>
      <c r="I40" s="672">
        <v>23</v>
      </c>
      <c r="J40" s="672"/>
      <c r="K40" s="672"/>
      <c r="L40" s="4"/>
      <c r="M40" s="4"/>
      <c r="N40" s="4"/>
      <c r="W40" s="132">
        <v>42766</v>
      </c>
      <c r="X40" s="10">
        <v>23.95</v>
      </c>
      <c r="Y40" s="10">
        <v>24.15</v>
      </c>
      <c r="Z40" s="10">
        <v>23.68</v>
      </c>
      <c r="AA40" s="10">
        <v>24.11</v>
      </c>
      <c r="AB40" s="94">
        <v>22667100</v>
      </c>
      <c r="AC40" s="10">
        <v>24.11</v>
      </c>
      <c r="AD40">
        <f t="shared" si="0"/>
        <v>0.46999999999999886</v>
      </c>
      <c r="AE40" s="137">
        <f t="shared" si="1"/>
        <v>-2.8949545078577055E-3</v>
      </c>
    </row>
    <row r="41" spans="1:41" x14ac:dyDescent="0.25">
      <c r="A41" s="670" t="s">
        <v>491</v>
      </c>
      <c r="B41" s="671">
        <v>42790</v>
      </c>
      <c r="C41" s="670">
        <v>1550</v>
      </c>
      <c r="D41" s="689">
        <v>23.390999999999998</v>
      </c>
      <c r="E41" s="672">
        <v>23.24</v>
      </c>
      <c r="F41" s="672">
        <f t="shared" ref="F41" si="8">-C41*(D41-E41)</f>
        <v>-234.0499999999997</v>
      </c>
      <c r="G41" s="672">
        <f t="shared" ref="G41" si="9">IF(C41=0, 0,D41*C41)</f>
        <v>36256.049999999996</v>
      </c>
      <c r="H41" s="690">
        <f t="shared" ref="H41" si="10">IF(C41=0, D41, (E41-D41)/D41)</f>
        <v>-6.4554743277328809E-3</v>
      </c>
      <c r="I41" s="672"/>
      <c r="J41" s="672"/>
      <c r="K41" s="672"/>
      <c r="L41" s="4"/>
      <c r="M41" s="4"/>
      <c r="N41" s="4"/>
      <c r="W41" s="132">
        <v>42765</v>
      </c>
      <c r="X41" s="10">
        <v>23.82</v>
      </c>
      <c r="Y41" s="10">
        <v>24.24</v>
      </c>
      <c r="Z41" s="10">
        <v>23.43</v>
      </c>
      <c r="AA41" s="10">
        <v>24.18</v>
      </c>
      <c r="AB41" s="94">
        <v>30489500</v>
      </c>
      <c r="AC41" s="10">
        <v>24.18</v>
      </c>
      <c r="AD41">
        <f t="shared" si="0"/>
        <v>0.80999999999999872</v>
      </c>
      <c r="AE41" s="137">
        <f t="shared" si="1"/>
        <v>8.7609511889863434E-3</v>
      </c>
    </row>
    <row r="42" spans="1:41" ht="20.25" thickBot="1" x14ac:dyDescent="0.35">
      <c r="A42" s="670"/>
      <c r="B42" s="671">
        <v>42793</v>
      </c>
      <c r="C42" s="670">
        <v>1550</v>
      </c>
      <c r="D42" s="689">
        <v>23.390999999999998</v>
      </c>
      <c r="E42" s="672">
        <v>23.76</v>
      </c>
      <c r="F42" s="672">
        <f t="shared" ref="F42:F43" si="11">-C42*(D42-E42)</f>
        <v>571.95000000000516</v>
      </c>
      <c r="G42" s="672">
        <f t="shared" ref="G42:G43" si="12">IF(C42=0, 0,D42*C42)</f>
        <v>36256.049999999996</v>
      </c>
      <c r="H42" s="690">
        <f t="shared" ref="H42:H43" si="13">IF(C42=0, D42, (E42-D42)/D42)</f>
        <v>1.5775298191612303E-2</v>
      </c>
      <c r="I42" s="672"/>
      <c r="J42" s="672"/>
      <c r="K42" s="672"/>
      <c r="L42" s="4"/>
      <c r="M42" s="4"/>
      <c r="N42" s="4"/>
      <c r="T42" s="90" t="s">
        <v>113</v>
      </c>
      <c r="W42" s="132">
        <v>42762</v>
      </c>
      <c r="X42" s="10">
        <v>23.53</v>
      </c>
      <c r="Y42" s="10">
        <v>24.1</v>
      </c>
      <c r="Z42" s="10">
        <v>23.45</v>
      </c>
      <c r="AA42" s="10">
        <v>23.97</v>
      </c>
      <c r="AB42" s="94">
        <v>18626100</v>
      </c>
      <c r="AC42" s="10">
        <v>23.97</v>
      </c>
      <c r="AD42">
        <f t="shared" si="0"/>
        <v>0.65000000000000213</v>
      </c>
      <c r="AE42" s="137">
        <f t="shared" si="1"/>
        <v>1.9132653061224358E-2</v>
      </c>
      <c r="AL42" s="233"/>
      <c r="AO42" s="233"/>
    </row>
    <row r="43" spans="1:41" ht="15.75" thickTop="1" x14ac:dyDescent="0.25">
      <c r="A43" s="670">
        <v>600</v>
      </c>
      <c r="B43" s="671">
        <v>42795</v>
      </c>
      <c r="C43" s="670">
        <v>1200</v>
      </c>
      <c r="D43" s="689">
        <v>23.166550000000001</v>
      </c>
      <c r="E43" s="672">
        <v>24.55</v>
      </c>
      <c r="F43" s="672">
        <f t="shared" si="11"/>
        <v>1660.1399999999999</v>
      </c>
      <c r="G43" s="672">
        <f t="shared" si="12"/>
        <v>27799.86</v>
      </c>
      <c r="H43" s="690">
        <f t="shared" si="13"/>
        <v>5.9717566922998885E-2</v>
      </c>
      <c r="I43" s="672">
        <v>23</v>
      </c>
      <c r="J43" s="672"/>
      <c r="K43" s="672">
        <v>14210</v>
      </c>
      <c r="N43" s="4"/>
      <c r="T43" s="127" t="s">
        <v>98</v>
      </c>
      <c r="U43" s="128">
        <v>28.76</v>
      </c>
      <c r="W43" s="132">
        <v>42761</v>
      </c>
      <c r="X43" s="10">
        <v>23.8</v>
      </c>
      <c r="Y43" s="10">
        <v>23.99</v>
      </c>
      <c r="Z43" s="10">
        <v>23.29</v>
      </c>
      <c r="AA43" s="10">
        <v>23.52</v>
      </c>
      <c r="AB43" s="94">
        <v>19379100</v>
      </c>
      <c r="AC43" s="10">
        <v>23.52</v>
      </c>
      <c r="AD43">
        <f t="shared" si="0"/>
        <v>0.69999999999999929</v>
      </c>
      <c r="AE43" s="137">
        <f t="shared" si="1"/>
        <v>-1.6977928692699651E-3</v>
      </c>
    </row>
    <row r="44" spans="1:41" ht="20.25" thickBot="1" x14ac:dyDescent="0.35">
      <c r="A44" s="670">
        <v>200</v>
      </c>
      <c r="B44" s="671">
        <v>42796</v>
      </c>
      <c r="C44" s="670">
        <v>1200</v>
      </c>
      <c r="D44" s="689">
        <v>22.916799999999999</v>
      </c>
      <c r="E44" s="672">
        <v>24.7</v>
      </c>
      <c r="F44" s="672">
        <f t="shared" ref="F44:F45" si="14">-C44*(D44-E44)</f>
        <v>2139.8400000000011</v>
      </c>
      <c r="G44" s="672">
        <f t="shared" ref="G44:G45" si="15">IF(C44=0, 0,D44*C44)</f>
        <v>27500.16</v>
      </c>
      <c r="H44" s="690">
        <f t="shared" ref="H44:H45" si="16">IF(C44=0, D44, (E44-D44)/D44)</f>
        <v>7.7811910912518364E-2</v>
      </c>
      <c r="I44" s="672">
        <v>22.5</v>
      </c>
      <c r="J44" s="672"/>
      <c r="K44" s="672">
        <v>14690</v>
      </c>
      <c r="N44" s="4"/>
      <c r="O44" s="708" t="s">
        <v>78</v>
      </c>
      <c r="P44" s="708"/>
      <c r="T44" s="92" t="s">
        <v>99</v>
      </c>
      <c r="U44" s="129">
        <v>28.73</v>
      </c>
      <c r="W44" s="132">
        <v>42760</v>
      </c>
      <c r="X44" s="10">
        <v>23.4</v>
      </c>
      <c r="Y44" s="10">
        <v>23.98</v>
      </c>
      <c r="Z44" s="10">
        <v>23.19</v>
      </c>
      <c r="AA44" s="10">
        <v>23.56</v>
      </c>
      <c r="AB44" s="94">
        <v>31611800</v>
      </c>
      <c r="AC44" s="10">
        <v>23.56</v>
      </c>
      <c r="AD44">
        <f t="shared" si="0"/>
        <v>0.78999999999999915</v>
      </c>
      <c r="AE44" s="137">
        <f t="shared" si="1"/>
        <v>3.1072210065645312E-2</v>
      </c>
    </row>
    <row r="45" spans="1:41" ht="15.75" thickTop="1" x14ac:dyDescent="0.25">
      <c r="A45" s="670">
        <v>100</v>
      </c>
      <c r="B45" s="671">
        <v>42798</v>
      </c>
      <c r="C45" s="670">
        <v>1000</v>
      </c>
      <c r="D45" s="689">
        <v>22.424299999999999</v>
      </c>
      <c r="E45" s="672">
        <v>25.57</v>
      </c>
      <c r="F45" s="672">
        <f t="shared" si="14"/>
        <v>3145.7000000000016</v>
      </c>
      <c r="G45" s="672">
        <f t="shared" si="15"/>
        <v>22424.3</v>
      </c>
      <c r="H45" s="690">
        <f t="shared" si="16"/>
        <v>0.14028085603563997</v>
      </c>
      <c r="I45" s="672"/>
      <c r="J45" s="672"/>
      <c r="K45" s="672">
        <v>15696</v>
      </c>
      <c r="N45" s="4"/>
      <c r="O45" s="82">
        <v>1.1000000000000001</v>
      </c>
      <c r="P45" s="82">
        <f>O45*$Q$4</f>
        <v>31.559000000000005</v>
      </c>
      <c r="T45" s="92" t="s">
        <v>100</v>
      </c>
      <c r="U45" s="129" t="s">
        <v>681</v>
      </c>
      <c r="W45" s="132">
        <v>42759</v>
      </c>
      <c r="X45" s="10">
        <v>22.27</v>
      </c>
      <c r="Y45" s="10">
        <v>23.09</v>
      </c>
      <c r="Z45" s="10">
        <v>22.26</v>
      </c>
      <c r="AA45" s="10">
        <v>22.85</v>
      </c>
      <c r="AB45" s="94">
        <v>29245300</v>
      </c>
      <c r="AC45" s="10">
        <v>22.85</v>
      </c>
      <c r="AD45">
        <f t="shared" si="0"/>
        <v>0.82999999999999829</v>
      </c>
      <c r="AE45" s="137">
        <f t="shared" si="1"/>
        <v>4.3855641845591542E-2</v>
      </c>
    </row>
    <row r="46" spans="1:41" x14ac:dyDescent="0.25">
      <c r="A46" s="670">
        <v>100</v>
      </c>
      <c r="B46" s="671">
        <v>42803</v>
      </c>
      <c r="C46" s="670">
        <v>1100</v>
      </c>
      <c r="D46" s="689">
        <v>22.663</v>
      </c>
      <c r="E46" s="672">
        <v>25.15</v>
      </c>
      <c r="F46" s="672">
        <f t="shared" ref="F46" si="17">-C46*(D46-E46)</f>
        <v>2735.699999999998</v>
      </c>
      <c r="G46" s="672">
        <f t="shared" ref="G46" si="18">IF(C46=0, 0,D46*C46)</f>
        <v>24929.3</v>
      </c>
      <c r="H46" s="690">
        <f t="shared" ref="H46" si="19">IF(C46=0, D46, (E46-D46)/D46)</f>
        <v>0.1097383400255923</v>
      </c>
      <c r="I46" s="672"/>
      <c r="J46" s="672"/>
      <c r="K46" s="672">
        <v>15286</v>
      </c>
      <c r="N46" s="4"/>
      <c r="O46" s="82">
        <v>1.0900000000000001</v>
      </c>
      <c r="P46" s="82">
        <f t="shared" ref="P46:P65" si="20">O46*$Q$4</f>
        <v>31.272100000000005</v>
      </c>
      <c r="T46" s="92" t="s">
        <v>101</v>
      </c>
      <c r="U46" s="129" t="s">
        <v>682</v>
      </c>
      <c r="W46" s="132">
        <v>42758</v>
      </c>
      <c r="X46" s="10">
        <v>21.96</v>
      </c>
      <c r="Y46" s="10">
        <v>22.31</v>
      </c>
      <c r="Z46" s="10">
        <v>21.74</v>
      </c>
      <c r="AA46" s="10">
        <v>21.89</v>
      </c>
      <c r="AB46" s="94">
        <v>16059700</v>
      </c>
      <c r="AC46" s="10">
        <v>21.89</v>
      </c>
      <c r="AD46">
        <f t="shared" si="0"/>
        <v>0.57000000000000028</v>
      </c>
      <c r="AE46" s="137">
        <f t="shared" si="1"/>
        <v>-3.1876138433515333E-3</v>
      </c>
    </row>
    <row r="47" spans="1:41" x14ac:dyDescent="0.25">
      <c r="A47" s="670">
        <v>0</v>
      </c>
      <c r="B47" s="671">
        <v>42804</v>
      </c>
      <c r="C47" s="670">
        <v>1000</v>
      </c>
      <c r="D47" s="689">
        <v>22.371400000000001</v>
      </c>
      <c r="E47" s="672">
        <v>25.18</v>
      </c>
      <c r="F47" s="672">
        <f t="shared" ref="F47" si="21">-C47*(D47-E47)</f>
        <v>2808.5999999999985</v>
      </c>
      <c r="G47" s="672">
        <f t="shared" ref="G47" si="22">IF(C47=0, 0,D47*C47)</f>
        <v>22371.4</v>
      </c>
      <c r="H47" s="690">
        <f t="shared" ref="H47" si="23">IF(C47=0, D47, (E47-D47)/D47)</f>
        <v>0.12554422164012974</v>
      </c>
      <c r="I47" s="672"/>
      <c r="J47" s="672"/>
      <c r="K47" s="672">
        <v>15359</v>
      </c>
      <c r="N47" s="4"/>
      <c r="O47" s="82">
        <v>1.08</v>
      </c>
      <c r="P47" s="82">
        <f t="shared" si="20"/>
        <v>30.985200000000003</v>
      </c>
      <c r="T47" s="92" t="s">
        <v>102</v>
      </c>
      <c r="U47" s="129">
        <v>38.630000000000003</v>
      </c>
      <c r="W47" s="132">
        <v>42755</v>
      </c>
      <c r="X47" s="10">
        <v>21.9</v>
      </c>
      <c r="Y47" s="10">
        <v>22.33</v>
      </c>
      <c r="Z47" s="10">
        <v>21.89</v>
      </c>
      <c r="AA47" s="10">
        <v>21.96</v>
      </c>
      <c r="AB47" s="94">
        <v>19896500</v>
      </c>
      <c r="AC47" s="10">
        <v>21.96</v>
      </c>
      <c r="AD47">
        <f t="shared" si="0"/>
        <v>0.43999999999999773</v>
      </c>
      <c r="AE47" s="137">
        <f t="shared" si="1"/>
        <v>1.1515430677107252E-2</v>
      </c>
    </row>
    <row r="48" spans="1:41" x14ac:dyDescent="0.25">
      <c r="A48" s="670">
        <v>200</v>
      </c>
      <c r="B48" s="671">
        <v>42808</v>
      </c>
      <c r="C48" s="670">
        <v>1000</v>
      </c>
      <c r="D48" s="689">
        <v>22.371400000000001</v>
      </c>
      <c r="E48" s="672">
        <v>25.58</v>
      </c>
      <c r="F48" s="672">
        <f t="shared" ref="F48" si="24">-C48*(D48-E48)</f>
        <v>3208.5999999999972</v>
      </c>
      <c r="G48" s="672">
        <f t="shared" ref="G48" si="25">IF(C48=0, 0,D48*C48)</f>
        <v>22371.4</v>
      </c>
      <c r="H48" s="690">
        <f t="shared" ref="H48" si="26">IF(C48=0, D48, (E48-D48)/D48)</f>
        <v>0.1434241933897743</v>
      </c>
      <c r="I48" s="672">
        <v>22</v>
      </c>
      <c r="J48" s="672"/>
      <c r="K48" s="672">
        <v>15759</v>
      </c>
      <c r="L48" s="4"/>
      <c r="M48" s="4"/>
      <c r="N48" s="4"/>
      <c r="O48" s="82">
        <v>1.07</v>
      </c>
      <c r="P48" s="82">
        <f t="shared" si="20"/>
        <v>30.698300000000003</v>
      </c>
      <c r="T48" s="92" t="s">
        <v>103</v>
      </c>
      <c r="U48" s="129">
        <v>2.1133299999999999</v>
      </c>
      <c r="W48" s="132">
        <v>42754</v>
      </c>
      <c r="X48" s="10">
        <v>21.5</v>
      </c>
      <c r="Y48" s="10">
        <v>22.3</v>
      </c>
      <c r="Z48" s="10">
        <v>21.49</v>
      </c>
      <c r="AA48" s="10">
        <v>21.71</v>
      </c>
      <c r="AB48" s="94">
        <v>31235500</v>
      </c>
      <c r="AC48" s="10">
        <v>21.71</v>
      </c>
      <c r="AD48">
        <f t="shared" si="0"/>
        <v>0.81000000000000227</v>
      </c>
      <c r="AE48" s="137">
        <f t="shared" si="1"/>
        <v>-2.7329749103942591E-2</v>
      </c>
    </row>
    <row r="49" spans="1:41" x14ac:dyDescent="0.25">
      <c r="A49" s="476">
        <v>0</v>
      </c>
      <c r="B49" s="475">
        <v>42809</v>
      </c>
      <c r="C49" s="476">
        <v>1000</v>
      </c>
      <c r="D49" s="660">
        <v>24.635000000000002</v>
      </c>
      <c r="E49" s="477">
        <v>26.12</v>
      </c>
      <c r="F49" s="477">
        <f t="shared" ref="F49" si="27">-C49*(D49-E49)</f>
        <v>1484.9999999999995</v>
      </c>
      <c r="G49" s="477">
        <f t="shared" ref="G49" si="28">IF(C49=0, 0,D49*C49)</f>
        <v>24635</v>
      </c>
      <c r="H49" s="695">
        <f t="shared" ref="H49" si="29">IF(C49=0, D49, (E49-D49)/D49)</f>
        <v>6.0280089303835979E-2</v>
      </c>
      <c r="I49" s="477">
        <v>24</v>
      </c>
      <c r="J49" s="477">
        <v>68.36</v>
      </c>
      <c r="K49" s="477">
        <v>16373</v>
      </c>
      <c r="L49" s="4"/>
      <c r="M49" s="4"/>
      <c r="N49" s="4"/>
      <c r="O49" s="82">
        <v>1.06</v>
      </c>
      <c r="P49" s="82">
        <f t="shared" si="20"/>
        <v>30.411400000000004</v>
      </c>
      <c r="T49" s="92" t="s">
        <v>104</v>
      </c>
      <c r="U49" s="129" t="s">
        <v>129</v>
      </c>
      <c r="W49" s="132">
        <v>42753</v>
      </c>
      <c r="X49" s="10">
        <v>21.68</v>
      </c>
      <c r="Y49" s="10">
        <v>22.34</v>
      </c>
      <c r="Z49" s="10">
        <v>21.53</v>
      </c>
      <c r="AA49" s="10">
        <v>22.32</v>
      </c>
      <c r="AB49" s="94">
        <v>19415200</v>
      </c>
      <c r="AC49" s="10">
        <v>22.32</v>
      </c>
      <c r="AD49">
        <f t="shared" si="0"/>
        <v>0.80999999999999872</v>
      </c>
      <c r="AE49" s="137">
        <f t="shared" si="1"/>
        <v>2.6678932842686409E-2</v>
      </c>
    </row>
    <row r="50" spans="1:41" x14ac:dyDescent="0.25">
      <c r="A50" s="476">
        <v>0</v>
      </c>
      <c r="B50" s="475">
        <v>42817</v>
      </c>
      <c r="C50" s="476">
        <v>900</v>
      </c>
      <c r="D50" s="660">
        <v>24.152000000000001</v>
      </c>
      <c r="E50" s="477">
        <v>26.47</v>
      </c>
      <c r="F50" s="477">
        <f t="shared" ref="F50" si="30">-C50*(D50-E50)</f>
        <v>2086.199999999998</v>
      </c>
      <c r="G50" s="477">
        <f t="shared" ref="G50" si="31">IF(C50=0, 0,D50*C50)</f>
        <v>21736.799999999999</v>
      </c>
      <c r="H50" s="695">
        <f t="shared" ref="H50" si="32">IF(C50=0, D50, (E50-D50)/D50)</f>
        <v>9.5975488572374867E-2</v>
      </c>
      <c r="I50" s="477"/>
      <c r="J50" s="477"/>
      <c r="K50" s="477">
        <v>16974</v>
      </c>
      <c r="L50" s="4"/>
      <c r="M50" s="4"/>
      <c r="N50" s="4"/>
      <c r="O50" s="82">
        <v>1.05</v>
      </c>
      <c r="P50" s="82">
        <f t="shared" si="20"/>
        <v>30.124500000000001</v>
      </c>
      <c r="T50" s="92"/>
      <c r="U50" s="129"/>
      <c r="W50" s="132">
        <v>42752</v>
      </c>
      <c r="X50" s="10">
        <v>21.88</v>
      </c>
      <c r="Y50" s="10">
        <v>22.07</v>
      </c>
      <c r="Z50" s="10">
        <v>21.58</v>
      </c>
      <c r="AA50" s="10">
        <v>21.74</v>
      </c>
      <c r="AB50" s="94">
        <v>19884600</v>
      </c>
      <c r="AC50" s="10">
        <v>21.74</v>
      </c>
      <c r="AD50">
        <f t="shared" si="0"/>
        <v>0.49000000000000199</v>
      </c>
      <c r="AE50" s="137">
        <f t="shared" si="1"/>
        <v>-1.9837691614066788E-2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60">
        <v>24.585000000000001</v>
      </c>
      <c r="E51" s="477">
        <v>28.43</v>
      </c>
      <c r="F51" s="477">
        <f t="shared" ref="F51:F52" si="33">-C51*(D51-E51)</f>
        <v>3844.9999999999991</v>
      </c>
      <c r="G51" s="477">
        <f t="shared" ref="G51:G52" si="34">IF(C51=0, 0,D51*C51)</f>
        <v>24585</v>
      </c>
      <c r="H51" s="695">
        <f t="shared" ref="H51:H52" si="35">IF(C51=0, D51, (E51-D51)/D51)</f>
        <v>0.15639617653040466</v>
      </c>
      <c r="I51" s="477">
        <v>24</v>
      </c>
      <c r="J51" s="477"/>
      <c r="K51" s="477">
        <v>18733</v>
      </c>
      <c r="L51" s="4"/>
      <c r="M51" s="4"/>
      <c r="N51" s="4"/>
      <c r="O51" s="82">
        <v>1.04</v>
      </c>
      <c r="P51" s="82">
        <f t="shared" si="20"/>
        <v>29.837600000000002</v>
      </c>
      <c r="T51" s="92" t="s">
        <v>105</v>
      </c>
      <c r="U51" s="129" t="s">
        <v>683</v>
      </c>
      <c r="W51" s="132">
        <v>42748</v>
      </c>
      <c r="X51" s="10">
        <v>22.27</v>
      </c>
      <c r="Y51" s="10">
        <v>22.31</v>
      </c>
      <c r="Z51" s="10">
        <v>21.99</v>
      </c>
      <c r="AA51" s="10">
        <v>22.18</v>
      </c>
      <c r="AB51" s="94">
        <v>14017800</v>
      </c>
      <c r="AC51" s="10">
        <v>22.18</v>
      </c>
      <c r="AD51">
        <f t="shared" si="0"/>
        <v>0.32000000000000028</v>
      </c>
      <c r="AE51" s="137">
        <f t="shared" si="1"/>
        <v>-5.8269834155086908E-3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1">
        <f t="shared" si="35"/>
        <v>0.12848807208351518</v>
      </c>
      <c r="I52" s="40">
        <v>25</v>
      </c>
      <c r="J52" s="40"/>
      <c r="K52" s="40">
        <v>18733</v>
      </c>
      <c r="L52" s="4"/>
      <c r="M52" s="4"/>
      <c r="N52" s="4"/>
      <c r="O52" s="82">
        <v>1.03</v>
      </c>
      <c r="P52" s="82">
        <f t="shared" si="20"/>
        <v>29.550700000000003</v>
      </c>
      <c r="T52" s="92" t="s">
        <v>106</v>
      </c>
      <c r="U52" s="129" t="s">
        <v>601</v>
      </c>
      <c r="W52" s="132">
        <v>42747</v>
      </c>
      <c r="X52" s="10">
        <v>22.46</v>
      </c>
      <c r="Y52" s="10">
        <v>22.48</v>
      </c>
      <c r="Z52" s="10">
        <v>21.7</v>
      </c>
      <c r="AA52" s="10">
        <v>22.31</v>
      </c>
      <c r="AB52" s="94">
        <v>27522700</v>
      </c>
      <c r="AC52" s="10">
        <v>22.31</v>
      </c>
      <c r="AD52">
        <f t="shared" si="0"/>
        <v>0.78000000000000114</v>
      </c>
      <c r="AE52" s="137">
        <f t="shared" si="1"/>
        <v>-2.1061869240895148E-2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29.263800000000003</v>
      </c>
      <c r="T53" s="92" t="s">
        <v>107</v>
      </c>
      <c r="U53" s="130">
        <v>24748100</v>
      </c>
      <c r="W53" s="132">
        <v>42746</v>
      </c>
      <c r="X53" s="10">
        <v>22.61</v>
      </c>
      <c r="Y53" s="10">
        <v>22.88</v>
      </c>
      <c r="Z53" s="10">
        <v>22.56</v>
      </c>
      <c r="AA53" s="10">
        <v>22.79</v>
      </c>
      <c r="AB53" s="94">
        <v>20791800</v>
      </c>
      <c r="AC53" s="10">
        <v>22.79</v>
      </c>
      <c r="AD53">
        <f t="shared" si="0"/>
        <v>0.32000000000000028</v>
      </c>
      <c r="AE53" s="137">
        <f t="shared" si="1"/>
        <v>1.3790035587188498E-2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28.976900000000001</v>
      </c>
      <c r="T54" s="92" t="s">
        <v>110</v>
      </c>
      <c r="U54" s="130">
        <v>26508200</v>
      </c>
      <c r="W54" s="132">
        <v>42745</v>
      </c>
      <c r="X54" s="10">
        <v>22.36</v>
      </c>
      <c r="Y54" s="10">
        <v>22.69</v>
      </c>
      <c r="Z54" s="10">
        <v>22.3</v>
      </c>
      <c r="AA54" s="10">
        <v>22.48</v>
      </c>
      <c r="AB54" s="94">
        <v>20600000</v>
      </c>
      <c r="AC54" s="10">
        <v>22.48</v>
      </c>
      <c r="AD54">
        <f t="shared" si="0"/>
        <v>0.39000000000000057</v>
      </c>
      <c r="AE54" s="137">
        <f t="shared" si="1"/>
        <v>6.2667860340197556E-3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28.69</v>
      </c>
      <c r="T55" s="92" t="s">
        <v>108</v>
      </c>
      <c r="U55" s="129" t="s">
        <v>684</v>
      </c>
      <c r="W55" s="132">
        <v>42744</v>
      </c>
      <c r="X55" s="10">
        <v>21.94</v>
      </c>
      <c r="Y55" s="10">
        <v>22.55</v>
      </c>
      <c r="Z55" s="10">
        <v>21.94</v>
      </c>
      <c r="AA55" s="10">
        <v>22.34</v>
      </c>
      <c r="AB55" s="94">
        <v>21524300</v>
      </c>
      <c r="AC55" s="10">
        <v>22.34</v>
      </c>
      <c r="AD55">
        <f t="shared" si="0"/>
        <v>0.60999999999999943</v>
      </c>
      <c r="AE55" s="137">
        <f t="shared" si="1"/>
        <v>1.3611615245009201E-2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28.403100000000002</v>
      </c>
      <c r="T56" s="92" t="s">
        <v>111</v>
      </c>
      <c r="U56" s="129">
        <v>44.69</v>
      </c>
      <c r="W56" s="132">
        <v>42741</v>
      </c>
      <c r="X56" s="10">
        <v>22.27</v>
      </c>
      <c r="Y56" s="10">
        <v>22.28</v>
      </c>
      <c r="Z56" s="10">
        <v>21.98</v>
      </c>
      <c r="AA56" s="10">
        <v>22.04</v>
      </c>
      <c r="AB56" s="94">
        <v>17762000</v>
      </c>
      <c r="AC56" s="10">
        <v>22.04</v>
      </c>
      <c r="AD56">
        <f t="shared" si="0"/>
        <v>0.30000000000000071</v>
      </c>
      <c r="AE56" s="137">
        <f t="shared" si="1"/>
        <v>-3.1659882406150919E-3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28.116199999999999</v>
      </c>
      <c r="T57" s="92" t="s">
        <v>112</v>
      </c>
      <c r="U57" s="129">
        <v>0.64</v>
      </c>
      <c r="W57" s="132">
        <v>42740</v>
      </c>
      <c r="X57" s="10">
        <v>22.4</v>
      </c>
      <c r="Y57" s="10">
        <v>22.57</v>
      </c>
      <c r="Z57" s="10">
        <v>21.96</v>
      </c>
      <c r="AA57" s="10">
        <v>22.11</v>
      </c>
      <c r="AB57" s="94">
        <v>19723400</v>
      </c>
      <c r="AC57" s="10">
        <v>22.11</v>
      </c>
      <c r="AD57">
        <f t="shared" si="0"/>
        <v>0.60999999999999943</v>
      </c>
      <c r="AE57" s="137">
        <f t="shared" si="1"/>
        <v>-1.1180679785330994E-2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27.8293</v>
      </c>
      <c r="T58" s="92" t="s">
        <v>109</v>
      </c>
      <c r="U58" s="129" t="s">
        <v>123</v>
      </c>
      <c r="W58" s="132">
        <v>42739</v>
      </c>
      <c r="X58" s="10">
        <v>22.67</v>
      </c>
      <c r="Y58" s="10">
        <v>22.84</v>
      </c>
      <c r="Z58" s="10">
        <v>22.25</v>
      </c>
      <c r="AA58" s="10">
        <v>22.36</v>
      </c>
      <c r="AB58" s="94">
        <v>20326700</v>
      </c>
      <c r="AC58" s="10">
        <v>22.36</v>
      </c>
      <c r="AD58">
        <f t="shared" si="0"/>
        <v>0.58999999999999986</v>
      </c>
      <c r="AE58" s="137">
        <f t="shared" si="1"/>
        <v>-8.4257206208426805E-3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27.542400000000001</v>
      </c>
      <c r="W59" s="132">
        <v>42738</v>
      </c>
      <c r="X59" s="10">
        <v>22.07</v>
      </c>
      <c r="Y59" s="10">
        <v>22.74</v>
      </c>
      <c r="Z59" s="10">
        <v>22.05</v>
      </c>
      <c r="AA59" s="10">
        <v>22.55</v>
      </c>
      <c r="AB59" s="94">
        <v>24908600</v>
      </c>
      <c r="AC59" s="10">
        <v>22.55</v>
      </c>
      <c r="AD59">
        <f t="shared" si="0"/>
        <v>0.68999999999999773</v>
      </c>
      <c r="AE59" s="137">
        <f t="shared" si="1"/>
        <v>2.8740875912408814E-2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27.255500000000001</v>
      </c>
      <c r="W60" s="132">
        <v>42734</v>
      </c>
      <c r="X60" s="10">
        <v>22.35</v>
      </c>
      <c r="Y60" s="10">
        <v>22.4</v>
      </c>
      <c r="Z60" s="10">
        <v>21.75</v>
      </c>
      <c r="AA60" s="10">
        <v>21.92</v>
      </c>
      <c r="AB60" s="94">
        <v>20250400</v>
      </c>
      <c r="AC60" s="10">
        <v>21.92</v>
      </c>
      <c r="AD60">
        <f t="shared" si="0"/>
        <v>0.64999999999999858</v>
      </c>
      <c r="AE60" s="137">
        <f t="shared" si="1"/>
        <v>-1.5716210148181364E-2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26.968599999999999</v>
      </c>
      <c r="W61" s="132">
        <v>42733</v>
      </c>
      <c r="X61" s="10">
        <v>22.58</v>
      </c>
      <c r="Y61" s="10">
        <v>22.8</v>
      </c>
      <c r="Z61" s="10">
        <v>22.15</v>
      </c>
      <c r="AA61" s="10">
        <v>22.27</v>
      </c>
      <c r="AB61" s="94">
        <v>19794500</v>
      </c>
      <c r="AC61" s="10">
        <v>22.27</v>
      </c>
      <c r="AD61">
        <f t="shared" si="0"/>
        <v>0.65000000000000213</v>
      </c>
      <c r="AE61" s="137">
        <f t="shared" si="1"/>
        <v>-2.2388059701492602E-2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26.681700000000003</v>
      </c>
      <c r="W62" s="132">
        <v>42732</v>
      </c>
      <c r="X62" s="10">
        <v>23.4</v>
      </c>
      <c r="Y62" s="10">
        <v>23.41</v>
      </c>
      <c r="Z62" s="10">
        <v>22.76</v>
      </c>
      <c r="AA62" s="10">
        <v>22.78</v>
      </c>
      <c r="AB62" s="94">
        <v>23960700</v>
      </c>
      <c r="AC62" s="10">
        <v>22.78</v>
      </c>
      <c r="AD62">
        <f t="shared" si="0"/>
        <v>0.64999999999999858</v>
      </c>
      <c r="AE62" s="137">
        <f t="shared" si="1"/>
        <v>-2.2317596566523545E-2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26.394800000000004</v>
      </c>
      <c r="W63" s="132">
        <v>42731</v>
      </c>
      <c r="X63" s="10">
        <v>23.35</v>
      </c>
      <c r="Y63" s="10">
        <v>23.64</v>
      </c>
      <c r="Z63" s="10">
        <v>23.21</v>
      </c>
      <c r="AA63" s="10">
        <v>23.3</v>
      </c>
      <c r="AB63" s="94">
        <v>24169500</v>
      </c>
      <c r="AC63" s="10">
        <v>23.3</v>
      </c>
      <c r="AD63">
        <f t="shared" si="0"/>
        <v>0.42999999999999972</v>
      </c>
      <c r="AE63" s="137">
        <f t="shared" si="1"/>
        <v>1.7196904557179593E-3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26.107900000000001</v>
      </c>
      <c r="W64" s="132">
        <v>42727</v>
      </c>
      <c r="X64" s="10">
        <v>23.07</v>
      </c>
      <c r="Y64" s="10">
        <v>23.49</v>
      </c>
      <c r="Z64" s="10">
        <v>23.06</v>
      </c>
      <c r="AA64" s="10">
        <v>23.26</v>
      </c>
      <c r="AB64" s="94">
        <v>27717300</v>
      </c>
      <c r="AC64" s="10">
        <v>23.26</v>
      </c>
      <c r="AD64">
        <f t="shared" si="0"/>
        <v>0.42999999999999972</v>
      </c>
      <c r="AE64" s="137">
        <f t="shared" si="1"/>
        <v>3.0185424752049439E-3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25.821000000000002</v>
      </c>
      <c r="W65" s="132">
        <v>42726</v>
      </c>
      <c r="X65" s="10">
        <v>22.91</v>
      </c>
      <c r="Y65" s="10">
        <v>23.49</v>
      </c>
      <c r="Z65" s="10">
        <v>22.77</v>
      </c>
      <c r="AA65" s="10">
        <v>23.19</v>
      </c>
      <c r="AB65" s="94">
        <v>85619500</v>
      </c>
      <c r="AC65" s="10">
        <v>23.19</v>
      </c>
      <c r="AD65">
        <f t="shared" si="0"/>
        <v>0.71999999999999886</v>
      </c>
      <c r="AE65" s="137">
        <f t="shared" si="1"/>
        <v>0.12682215743440239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42725</v>
      </c>
      <c r="X66" s="10">
        <v>20.75</v>
      </c>
      <c r="Y66" s="10">
        <v>20.83</v>
      </c>
      <c r="Z66" s="10">
        <v>20.34</v>
      </c>
      <c r="AA66" s="10">
        <v>20.58</v>
      </c>
      <c r="AB66" s="94">
        <v>29218400</v>
      </c>
      <c r="AC66" s="10">
        <v>20.58</v>
      </c>
      <c r="AD66">
        <f t="shared" si="0"/>
        <v>0.48999999999999844</v>
      </c>
      <c r="AE66" s="137">
        <f t="shared" si="1"/>
        <v>-3.3898305084746339E-3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42724</v>
      </c>
      <c r="X67" s="10">
        <v>20.73</v>
      </c>
      <c r="Y67" s="10">
        <v>20.8</v>
      </c>
      <c r="Z67" s="10">
        <v>20.47</v>
      </c>
      <c r="AA67" s="10">
        <v>20.65</v>
      </c>
      <c r="AB67" s="94">
        <v>22931800</v>
      </c>
      <c r="AC67" s="10">
        <v>20.65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12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12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12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12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12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15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12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15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12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15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15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15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15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6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6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6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11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11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11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11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714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714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714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714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33" priority="69">
      <formula>F70&gt;0</formula>
    </cfRule>
    <cfRule type="expression" dxfId="632" priority="70">
      <formula>F70&lt;0</formula>
    </cfRule>
  </conditionalFormatting>
  <conditionalFormatting sqref="H70:H81">
    <cfRule type="expression" dxfId="631" priority="61">
      <formula>H70&gt;0</formula>
    </cfRule>
    <cfRule type="expression" dxfId="630" priority="62">
      <formula>H70&lt;0</formula>
    </cfRule>
  </conditionalFormatting>
  <conditionalFormatting sqref="H82">
    <cfRule type="expression" dxfId="629" priority="51">
      <formula>H82&gt;0</formula>
    </cfRule>
    <cfRule type="expression" dxfId="628" priority="52">
      <formula>H82&lt;0</formula>
    </cfRule>
  </conditionalFormatting>
  <conditionalFormatting sqref="H83">
    <cfRule type="expression" dxfId="627" priority="47">
      <formula>H83&gt;0</formula>
    </cfRule>
    <cfRule type="expression" dxfId="626" priority="48">
      <formula>H83&lt;0</formula>
    </cfRule>
  </conditionalFormatting>
  <conditionalFormatting sqref="H84:H89">
    <cfRule type="expression" dxfId="625" priority="43">
      <formula>H84&gt;0</formula>
    </cfRule>
    <cfRule type="expression" dxfId="624" priority="44">
      <formula>H84&lt;0</formula>
    </cfRule>
  </conditionalFormatting>
  <conditionalFormatting sqref="Q8">
    <cfRule type="expression" dxfId="623" priority="27">
      <formula>Q8&gt;0</formula>
    </cfRule>
    <cfRule type="expression" dxfId="622" priority="28">
      <formula>Q8&lt;0</formula>
    </cfRule>
  </conditionalFormatting>
  <conditionalFormatting sqref="Q7">
    <cfRule type="expression" dxfId="621" priority="29">
      <formula>Q7&gt;0</formula>
    </cfRule>
    <cfRule type="expression" dxfId="620" priority="30">
      <formula>Q7&lt;0</formula>
    </cfRule>
  </conditionalFormatting>
  <conditionalFormatting sqref="F201 H201">
    <cfRule type="expression" dxfId="619" priority="25">
      <formula>F201&gt;0</formula>
    </cfRule>
    <cfRule type="expression" dxfId="618" priority="26">
      <formula>F201&lt;0</formula>
    </cfRule>
  </conditionalFormatting>
  <conditionalFormatting sqref="F30:F61">
    <cfRule type="expression" dxfId="617" priority="23">
      <formula>F30&gt;0</formula>
    </cfRule>
    <cfRule type="expression" dxfId="616" priority="24">
      <formula>F30&lt;0</formula>
    </cfRule>
  </conditionalFormatting>
  <conditionalFormatting sqref="H30:H61">
    <cfRule type="expression" dxfId="615" priority="21">
      <formula>H30&gt;0</formula>
    </cfRule>
    <cfRule type="expression" dxfId="614" priority="22">
      <formula>H30&lt;0</formula>
    </cfRule>
  </conditionalFormatting>
  <conditionalFormatting sqref="Q10">
    <cfRule type="expression" dxfId="613" priority="19">
      <formula>Q10&gt;0</formula>
    </cfRule>
    <cfRule type="expression" dxfId="612" priority="20">
      <formula>Q10&lt;0</formula>
    </cfRule>
  </conditionalFormatting>
  <conditionalFormatting sqref="J37">
    <cfRule type="expression" dxfId="611" priority="17">
      <formula>J37&gt;0</formula>
    </cfRule>
    <cfRule type="expression" dxfId="610" priority="18">
      <formula>J37&lt;0</formula>
    </cfRule>
  </conditionalFormatting>
  <conditionalFormatting sqref="J43:J44">
    <cfRule type="expression" dxfId="609" priority="15">
      <formula>J43&gt;0</formula>
    </cfRule>
    <cfRule type="expression" dxfId="608" priority="16">
      <formula>J43&lt;0</formula>
    </cfRule>
  </conditionalFormatting>
  <conditionalFormatting sqref="Q9">
    <cfRule type="expression" dxfId="607" priority="13">
      <formula>Q9&gt;0</formula>
    </cfRule>
    <cfRule type="expression" dxfId="606" priority="14">
      <formula>Q9&lt;0</formula>
    </cfRule>
  </conditionalFormatting>
  <conditionalFormatting sqref="J45">
    <cfRule type="expression" dxfId="605" priority="11">
      <formula>J45&gt;0</formula>
    </cfRule>
    <cfRule type="expression" dxfId="604" priority="12">
      <formula>J45&lt;0</formula>
    </cfRule>
  </conditionalFormatting>
  <conditionalFormatting sqref="J46:J48 J50:J53">
    <cfRule type="expression" dxfId="603" priority="9">
      <formula>J46&gt;0</formula>
    </cfRule>
    <cfRule type="expression" dxfId="602" priority="10">
      <formula>J46&lt;0</formula>
    </cfRule>
  </conditionalFormatting>
  <conditionalFormatting sqref="K37">
    <cfRule type="expression" dxfId="601" priority="7">
      <formula>K37&gt;0</formula>
    </cfRule>
    <cfRule type="expression" dxfId="600" priority="8">
      <formula>K37&lt;0</formula>
    </cfRule>
  </conditionalFormatting>
  <conditionalFormatting sqref="K43:K44">
    <cfRule type="expression" dxfId="599" priority="5">
      <formula>K43&gt;0</formula>
    </cfRule>
    <cfRule type="expression" dxfId="598" priority="6">
      <formula>K43&lt;0</formula>
    </cfRule>
  </conditionalFormatting>
  <conditionalFormatting sqref="K45">
    <cfRule type="expression" dxfId="597" priority="3">
      <formula>K45&gt;0</formula>
    </cfRule>
    <cfRule type="expression" dxfId="596" priority="4">
      <formula>K45&lt;0</formula>
    </cfRule>
  </conditionalFormatting>
  <conditionalFormatting sqref="K46:K53">
    <cfRule type="expression" dxfId="595" priority="1">
      <formula>K46&gt;0</formula>
    </cfRule>
    <cfRule type="expression" dxfId="594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42821</v>
      </c>
      <c r="X2" s="102">
        <v>50.21</v>
      </c>
      <c r="Y2" s="102">
        <v>50.4</v>
      </c>
      <c r="Z2" s="102">
        <v>49.62</v>
      </c>
      <c r="AA2" s="102">
        <v>50.27</v>
      </c>
      <c r="AB2" s="100">
        <v>2141200</v>
      </c>
      <c r="AC2" s="99">
        <v>50.27</v>
      </c>
      <c r="AD2" s="2">
        <f>Y2-Z2</f>
        <v>0.78000000000000114</v>
      </c>
      <c r="AE2" s="137">
        <f>AC2/AC3-1</f>
        <v>-1.0627829167486724E-2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50.93</v>
      </c>
      <c r="S3" s="114"/>
      <c r="T3" s="17"/>
      <c r="U3" s="17"/>
      <c r="V3" s="17"/>
      <c r="W3" s="98">
        <v>42818</v>
      </c>
      <c r="X3" s="102">
        <v>51.4</v>
      </c>
      <c r="Y3" s="102">
        <v>51.48</v>
      </c>
      <c r="Z3" s="102">
        <v>50.56</v>
      </c>
      <c r="AA3" s="102">
        <v>50.81</v>
      </c>
      <c r="AB3" s="100">
        <v>2042500</v>
      </c>
      <c r="AC3" s="99">
        <v>50.81</v>
      </c>
      <c r="AD3" s="2">
        <f t="shared" ref="AD3:AD66" si="0">Y3-Z3</f>
        <v>0.9199999999999946</v>
      </c>
      <c r="AE3" s="137">
        <f t="shared" ref="AE3:AE66" si="1">AC3/AC4-1</f>
        <v>-9.7446891444162853E-3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50.93</v>
      </c>
      <c r="R4" s="517">
        <v>1.3100000000000001E-2</v>
      </c>
      <c r="W4" s="98">
        <v>42817</v>
      </c>
      <c r="X4" s="102">
        <v>51.2</v>
      </c>
      <c r="Y4" s="102">
        <v>51.89</v>
      </c>
      <c r="Z4" s="102">
        <v>51.05</v>
      </c>
      <c r="AA4" s="102">
        <v>51.31</v>
      </c>
      <c r="AB4" s="100">
        <v>1800800</v>
      </c>
      <c r="AC4" s="99">
        <v>51.31</v>
      </c>
      <c r="AD4" s="2">
        <f t="shared" si="0"/>
        <v>0.84000000000000341</v>
      </c>
      <c r="AE4" s="137">
        <f t="shared" si="1"/>
        <v>2.7359781121751858E-3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42816</v>
      </c>
      <c r="X5" s="102">
        <v>51.03</v>
      </c>
      <c r="Y5" s="102">
        <v>51.42</v>
      </c>
      <c r="Z5" s="102">
        <v>50.59</v>
      </c>
      <c r="AA5" s="102">
        <v>51.17</v>
      </c>
      <c r="AB5" s="100">
        <v>1556100</v>
      </c>
      <c r="AC5" s="99">
        <v>51.17</v>
      </c>
      <c r="AD5" s="2">
        <f t="shared" si="0"/>
        <v>0.82999999999999829</v>
      </c>
      <c r="AE5" s="137">
        <f t="shared" si="1"/>
        <v>4.9096622152395852E-3</v>
      </c>
    </row>
    <row r="6" spans="1:31" x14ac:dyDescent="0.25">
      <c r="O6" s="11" t="s">
        <v>64</v>
      </c>
      <c r="Q6" s="2">
        <f>Q3*Q2</f>
        <v>0</v>
      </c>
      <c r="S6" s="84"/>
      <c r="W6" s="98">
        <v>42815</v>
      </c>
      <c r="X6" s="102">
        <v>52.37</v>
      </c>
      <c r="Y6" s="102">
        <v>52.47</v>
      </c>
      <c r="Z6" s="102">
        <v>50.77</v>
      </c>
      <c r="AA6" s="102">
        <v>50.92</v>
      </c>
      <c r="AB6" s="100">
        <v>3228700</v>
      </c>
      <c r="AC6" s="99">
        <v>50.92</v>
      </c>
      <c r="AD6" s="2">
        <f t="shared" si="0"/>
        <v>1.6999999999999957</v>
      </c>
      <c r="AE6" s="137">
        <f t="shared" si="1"/>
        <v>-2.4894676369207169E-2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42814</v>
      </c>
      <c r="X7" s="102">
        <v>51.48</v>
      </c>
      <c r="Y7" s="102">
        <v>52.27</v>
      </c>
      <c r="Z7" s="102">
        <v>51.06</v>
      </c>
      <c r="AA7" s="102">
        <v>52.22</v>
      </c>
      <c r="AB7" s="100">
        <v>2196500</v>
      </c>
      <c r="AC7" s="99">
        <v>52.22</v>
      </c>
      <c r="AD7" s="2">
        <f t="shared" si="0"/>
        <v>1.2100000000000009</v>
      </c>
      <c r="AE7" s="137">
        <f t="shared" si="1"/>
        <v>1.6744548286604433E-2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42811</v>
      </c>
      <c r="X8" s="102">
        <v>51.67</v>
      </c>
      <c r="Y8" s="102">
        <v>51.79</v>
      </c>
      <c r="Z8" s="102">
        <v>51.24</v>
      </c>
      <c r="AA8" s="102">
        <v>51.36</v>
      </c>
      <c r="AB8" s="100">
        <v>3744800</v>
      </c>
      <c r="AC8" s="99">
        <v>51.36</v>
      </c>
      <c r="AD8" s="2">
        <f t="shared" si="0"/>
        <v>0.54999999999999716</v>
      </c>
      <c r="AE8" s="137">
        <f t="shared" si="1"/>
        <v>-1.9432568985620069E-3</v>
      </c>
    </row>
    <row r="9" spans="1:31" x14ac:dyDescent="0.25">
      <c r="O9" s="11" t="s">
        <v>213</v>
      </c>
      <c r="Q9" s="137">
        <f>IF(Q2=0, 0, Q8/Q6)</f>
        <v>0</v>
      </c>
      <c r="W9" s="98">
        <v>42810</v>
      </c>
      <c r="X9" s="102">
        <v>51.63</v>
      </c>
      <c r="Y9" s="102">
        <v>51.81</v>
      </c>
      <c r="Z9" s="102">
        <v>51.23</v>
      </c>
      <c r="AA9" s="102">
        <v>51.46</v>
      </c>
      <c r="AB9" s="100">
        <v>2669400</v>
      </c>
      <c r="AC9" s="99">
        <v>51.46</v>
      </c>
      <c r="AD9" s="2">
        <f t="shared" si="0"/>
        <v>0.5800000000000054</v>
      </c>
      <c r="AE9" s="137">
        <f t="shared" si="1"/>
        <v>1.9470404984422984E-3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42809</v>
      </c>
      <c r="X10" s="102">
        <v>50.95</v>
      </c>
      <c r="Y10" s="102">
        <v>51.61</v>
      </c>
      <c r="Z10" s="102">
        <v>50.73</v>
      </c>
      <c r="AA10" s="102">
        <v>51.36</v>
      </c>
      <c r="AB10" s="100">
        <v>2678400</v>
      </c>
      <c r="AC10" s="99">
        <v>51.36</v>
      </c>
      <c r="AD10" s="2">
        <f t="shared" si="0"/>
        <v>0.88000000000000256</v>
      </c>
      <c r="AE10" s="137">
        <f t="shared" si="1"/>
        <v>1.3417521704814472E-2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42808</v>
      </c>
      <c r="X11" s="102">
        <v>50.57</v>
      </c>
      <c r="Y11" s="102">
        <v>50.8</v>
      </c>
      <c r="Z11" s="102">
        <v>50.28</v>
      </c>
      <c r="AA11" s="102">
        <v>50.68</v>
      </c>
      <c r="AB11" s="100">
        <v>1854600</v>
      </c>
      <c r="AC11" s="99">
        <v>50.68</v>
      </c>
      <c r="AD11" s="2">
        <f t="shared" si="0"/>
        <v>0.51999999999999602</v>
      </c>
      <c r="AE11" s="137">
        <f t="shared" si="1"/>
        <v>-1.9727756954035502E-4</v>
      </c>
    </row>
    <row r="12" spans="1:31" x14ac:dyDescent="0.25">
      <c r="W12" s="98">
        <v>42807</v>
      </c>
      <c r="X12" s="102">
        <v>50.84</v>
      </c>
      <c r="Y12" s="102">
        <v>51.12</v>
      </c>
      <c r="Z12" s="102">
        <v>50.58</v>
      </c>
      <c r="AA12" s="102">
        <v>50.69</v>
      </c>
      <c r="AB12" s="100">
        <v>4164900</v>
      </c>
      <c r="AC12" s="99">
        <v>50.69</v>
      </c>
      <c r="AD12" s="2">
        <f t="shared" si="0"/>
        <v>0.53999999999999915</v>
      </c>
      <c r="AE12" s="137">
        <f t="shared" si="1"/>
        <v>-1.9723865877718794E-4</v>
      </c>
    </row>
    <row r="13" spans="1:31" x14ac:dyDescent="0.25">
      <c r="W13" s="98">
        <v>42804</v>
      </c>
      <c r="X13" s="102">
        <v>50.93</v>
      </c>
      <c r="Y13" s="102">
        <v>51.5</v>
      </c>
      <c r="Z13" s="102">
        <v>50.42</v>
      </c>
      <c r="AA13" s="102">
        <v>50.7</v>
      </c>
      <c r="AB13" s="100">
        <v>3523100</v>
      </c>
      <c r="AC13" s="99">
        <v>50.7</v>
      </c>
      <c r="AD13" s="2">
        <f t="shared" si="0"/>
        <v>1.0799999999999983</v>
      </c>
      <c r="AE13" s="137">
        <f t="shared" si="1"/>
        <v>-5.913660555882938E-4</v>
      </c>
    </row>
    <row r="14" spans="1:31" x14ac:dyDescent="0.25">
      <c r="W14" s="98">
        <v>42803</v>
      </c>
      <c r="X14" s="102">
        <v>51.53</v>
      </c>
      <c r="Y14" s="102">
        <v>51.55</v>
      </c>
      <c r="Z14" s="102">
        <v>50.48</v>
      </c>
      <c r="AA14" s="102">
        <v>50.73</v>
      </c>
      <c r="AB14" s="100">
        <v>3131700</v>
      </c>
      <c r="AC14" s="99">
        <v>50.73</v>
      </c>
      <c r="AD14" s="2">
        <f t="shared" si="0"/>
        <v>1.0700000000000003</v>
      </c>
      <c r="AE14" s="137">
        <f t="shared" si="1"/>
        <v>-1.5715948777648481E-2</v>
      </c>
    </row>
    <row r="15" spans="1:31" x14ac:dyDescent="0.25">
      <c r="W15" s="98">
        <v>42802</v>
      </c>
      <c r="X15" s="102">
        <v>51.72</v>
      </c>
      <c r="Y15" s="102">
        <v>51.94</v>
      </c>
      <c r="Z15" s="102">
        <v>51.41</v>
      </c>
      <c r="AA15" s="102">
        <v>51.54</v>
      </c>
      <c r="AB15" s="100">
        <v>2268100</v>
      </c>
      <c r="AC15" s="99">
        <v>51.54</v>
      </c>
      <c r="AD15" s="2">
        <f t="shared" si="0"/>
        <v>0.53000000000000114</v>
      </c>
      <c r="AE15" s="137">
        <f t="shared" si="1"/>
        <v>1.1655011655011815E-3</v>
      </c>
    </row>
    <row r="16" spans="1:31" x14ac:dyDescent="0.25">
      <c r="W16" s="98">
        <v>42801</v>
      </c>
      <c r="X16" s="102">
        <v>52.15</v>
      </c>
      <c r="Y16" s="102">
        <v>52.31</v>
      </c>
      <c r="Z16" s="102">
        <v>51.45</v>
      </c>
      <c r="AA16" s="102">
        <v>51.48</v>
      </c>
      <c r="AB16" s="100">
        <v>2731800</v>
      </c>
      <c r="AC16" s="99">
        <v>51.48</v>
      </c>
      <c r="AD16" s="2">
        <f t="shared" si="0"/>
        <v>0.85999999999999943</v>
      </c>
      <c r="AE16" s="137">
        <f t="shared" si="1"/>
        <v>-1.6243072807185177E-2</v>
      </c>
    </row>
    <row r="17" spans="1:31" x14ac:dyDescent="0.25">
      <c r="W17" s="98">
        <v>42800</v>
      </c>
      <c r="X17" s="102">
        <v>53.64</v>
      </c>
      <c r="Y17" s="102">
        <v>53.88</v>
      </c>
      <c r="Z17" s="102">
        <v>52.13</v>
      </c>
      <c r="AA17" s="102">
        <v>52.33</v>
      </c>
      <c r="AB17" s="100">
        <v>3230000</v>
      </c>
      <c r="AC17" s="99">
        <v>52.33</v>
      </c>
      <c r="AD17" s="2">
        <f t="shared" si="0"/>
        <v>1.75</v>
      </c>
      <c r="AE17" s="137">
        <f t="shared" si="1"/>
        <v>-3.0925925925925912E-2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42797</v>
      </c>
      <c r="X18" s="102">
        <v>53.73</v>
      </c>
      <c r="Y18" s="102">
        <v>54.25</v>
      </c>
      <c r="Z18" s="102">
        <v>53.65</v>
      </c>
      <c r="AA18" s="102">
        <v>54</v>
      </c>
      <c r="AB18" s="100">
        <v>2942800</v>
      </c>
      <c r="AC18" s="99">
        <v>54</v>
      </c>
      <c r="AD18" s="2">
        <f t="shared" si="0"/>
        <v>0.60000000000000142</v>
      </c>
      <c r="AE18" s="137">
        <f t="shared" si="1"/>
        <v>5.2122114668653463E-3</v>
      </c>
    </row>
    <row r="19" spans="1:31" x14ac:dyDescent="0.25">
      <c r="W19" s="98">
        <v>42796</v>
      </c>
      <c r="X19" s="102">
        <v>53.5</v>
      </c>
      <c r="Y19" s="102">
        <v>54.11</v>
      </c>
      <c r="Z19" s="102">
        <v>53.39</v>
      </c>
      <c r="AA19" s="102">
        <v>53.72</v>
      </c>
      <c r="AB19" s="100">
        <v>3816500</v>
      </c>
      <c r="AC19" s="99">
        <v>53.72</v>
      </c>
      <c r="AD19" s="2">
        <f t="shared" si="0"/>
        <v>0.71999999999999886</v>
      </c>
      <c r="AE19" s="137">
        <f t="shared" si="1"/>
        <v>9.3161915408979112E-4</v>
      </c>
    </row>
    <row r="20" spans="1:31" x14ac:dyDescent="0.25">
      <c r="W20" s="98">
        <v>42795</v>
      </c>
      <c r="X20" s="102">
        <v>53.23</v>
      </c>
      <c r="Y20" s="102">
        <v>53.87</v>
      </c>
      <c r="Z20" s="102">
        <v>53.21</v>
      </c>
      <c r="AA20" s="102">
        <v>53.67</v>
      </c>
      <c r="AB20" s="100">
        <v>3095200</v>
      </c>
      <c r="AC20" s="99">
        <v>53.67</v>
      </c>
      <c r="AD20" s="2">
        <f t="shared" si="0"/>
        <v>0.65999999999999659</v>
      </c>
      <c r="AE20" s="137">
        <f t="shared" si="1"/>
        <v>1.8406072106261773E-2</v>
      </c>
    </row>
    <row r="21" spans="1:31" x14ac:dyDescent="0.25">
      <c r="W21" s="98">
        <v>42794</v>
      </c>
      <c r="X21" s="102">
        <v>52.73</v>
      </c>
      <c r="Y21" s="102">
        <v>53</v>
      </c>
      <c r="Z21" s="102">
        <v>52.54</v>
      </c>
      <c r="AA21" s="102">
        <v>52.7</v>
      </c>
      <c r="AB21" s="100">
        <v>3447500</v>
      </c>
      <c r="AC21" s="99">
        <v>52.7</v>
      </c>
      <c r="AD21" s="2">
        <f t="shared" si="0"/>
        <v>0.46000000000000085</v>
      </c>
      <c r="AE21" s="137">
        <f t="shared" si="1"/>
        <v>-3.5923615050104107E-3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42793</v>
      </c>
      <c r="X22" s="102">
        <v>52.41</v>
      </c>
      <c r="Y22" s="102">
        <v>53.07</v>
      </c>
      <c r="Z22" s="102">
        <v>52.41</v>
      </c>
      <c r="AA22" s="102">
        <v>52.89</v>
      </c>
      <c r="AB22" s="100">
        <v>3016600</v>
      </c>
      <c r="AC22" s="99">
        <v>52.89</v>
      </c>
      <c r="AD22" s="2">
        <f t="shared" si="0"/>
        <v>0.66000000000000369</v>
      </c>
      <c r="AE22" s="137">
        <f t="shared" si="1"/>
        <v>5.1311288483466555E-3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42790</v>
      </c>
      <c r="X23" s="102">
        <v>52</v>
      </c>
      <c r="Y23" s="102">
        <v>52.67</v>
      </c>
      <c r="Z23" s="102">
        <v>51.9</v>
      </c>
      <c r="AA23" s="102">
        <v>52.62</v>
      </c>
      <c r="AB23" s="100">
        <v>2330700</v>
      </c>
      <c r="AC23" s="99">
        <v>52.62</v>
      </c>
      <c r="AD23" s="2">
        <f t="shared" si="0"/>
        <v>0.77000000000000313</v>
      </c>
      <c r="AE23" s="137">
        <f t="shared" si="1"/>
        <v>7.6599004212944966E-3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42789</v>
      </c>
      <c r="X24" s="102">
        <v>52.26</v>
      </c>
      <c r="Y24" s="102">
        <v>52.89</v>
      </c>
      <c r="Z24" s="102">
        <v>51.93</v>
      </c>
      <c r="AA24" s="102">
        <v>52.22</v>
      </c>
      <c r="AB24" s="100">
        <v>3609600</v>
      </c>
      <c r="AC24" s="99">
        <v>52.22</v>
      </c>
      <c r="AD24" s="2">
        <f t="shared" si="0"/>
        <v>0.96000000000000085</v>
      </c>
      <c r="AE24" s="137">
        <f t="shared" si="1"/>
        <v>3.6517393811261734E-3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42788</v>
      </c>
      <c r="X25" s="102">
        <v>52.33</v>
      </c>
      <c r="Y25" s="102">
        <v>52.38</v>
      </c>
      <c r="Z25" s="102">
        <v>51.46</v>
      </c>
      <c r="AA25" s="102">
        <v>52.03</v>
      </c>
      <c r="AB25" s="100">
        <v>2956300</v>
      </c>
      <c r="AC25" s="99">
        <v>52.03</v>
      </c>
      <c r="AD25" s="2">
        <f t="shared" si="0"/>
        <v>0.92000000000000171</v>
      </c>
      <c r="AE25" s="137">
        <f t="shared" si="1"/>
        <v>-1.3836239575435894E-2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42787</v>
      </c>
      <c r="X26" s="102">
        <v>52.25</v>
      </c>
      <c r="Y26" s="102">
        <v>52.85</v>
      </c>
      <c r="Z26" s="102">
        <v>52.15</v>
      </c>
      <c r="AA26" s="102">
        <v>52.76</v>
      </c>
      <c r="AB26" s="100">
        <v>2499700</v>
      </c>
      <c r="AC26" s="99">
        <v>52.76</v>
      </c>
      <c r="AD26" s="2">
        <f t="shared" si="0"/>
        <v>0.70000000000000284</v>
      </c>
      <c r="AE26" s="137">
        <f t="shared" si="1"/>
        <v>1.1697027804410398E-2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42783</v>
      </c>
      <c r="X27" s="102">
        <v>53.2</v>
      </c>
      <c r="Y27" s="102">
        <v>53.36</v>
      </c>
      <c r="Z27" s="102">
        <v>51.93</v>
      </c>
      <c r="AA27" s="102">
        <v>52.15</v>
      </c>
      <c r="AB27" s="100">
        <v>3897100</v>
      </c>
      <c r="AC27" s="99">
        <v>52.15</v>
      </c>
      <c r="AD27" s="2">
        <f t="shared" si="0"/>
        <v>1.4299999999999997</v>
      </c>
      <c r="AE27" s="137">
        <f t="shared" si="1"/>
        <v>-2.3042337954290115E-2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42782</v>
      </c>
      <c r="X28" s="102">
        <v>52.86</v>
      </c>
      <c r="Y28" s="102">
        <v>53.5</v>
      </c>
      <c r="Z28" s="102">
        <v>52.73</v>
      </c>
      <c r="AA28" s="102">
        <v>53.38</v>
      </c>
      <c r="AB28" s="100">
        <v>2912400</v>
      </c>
      <c r="AC28" s="99">
        <v>53.38</v>
      </c>
      <c r="AD28" s="2">
        <f t="shared" si="0"/>
        <v>0.77000000000000313</v>
      </c>
      <c r="AE28" s="137">
        <f t="shared" si="1"/>
        <v>1.1751326762699188E-2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42781</v>
      </c>
      <c r="X29" s="102">
        <v>52.91</v>
      </c>
      <c r="Y29" s="102">
        <v>53.4</v>
      </c>
      <c r="Z29" s="102">
        <v>52.7</v>
      </c>
      <c r="AA29" s="102">
        <v>52.76</v>
      </c>
      <c r="AB29" s="100">
        <v>4401300</v>
      </c>
      <c r="AC29" s="99">
        <v>52.76</v>
      </c>
      <c r="AD29" s="2">
        <f t="shared" si="0"/>
        <v>0.69999999999999574</v>
      </c>
      <c r="AE29" s="137">
        <f t="shared" si="1"/>
        <v>-2.2692889561272134E-3</v>
      </c>
    </row>
    <row r="30" spans="1:31" x14ac:dyDescent="0.25">
      <c r="L30" t="s">
        <v>212</v>
      </c>
      <c r="M30" s="2">
        <f>M37+K37-F37</f>
        <v>119.92000000000053</v>
      </c>
      <c r="W30" s="98">
        <v>42780</v>
      </c>
      <c r="X30" s="102">
        <v>52.49</v>
      </c>
      <c r="Y30" s="102">
        <v>52.92</v>
      </c>
      <c r="Z30" s="102">
        <v>52.33</v>
      </c>
      <c r="AA30" s="102">
        <v>52.88</v>
      </c>
      <c r="AB30" s="100">
        <v>2880200</v>
      </c>
      <c r="AC30" s="99">
        <v>52.88</v>
      </c>
      <c r="AD30" s="2">
        <f t="shared" si="0"/>
        <v>0.59000000000000341</v>
      </c>
      <c r="AE30" s="137">
        <f t="shared" si="1"/>
        <v>3.7965072133636646E-3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42779</v>
      </c>
      <c r="X31" s="102">
        <v>52.5</v>
      </c>
      <c r="Y31" s="102">
        <v>53.47</v>
      </c>
      <c r="Z31" s="102">
        <v>52.35</v>
      </c>
      <c r="AA31" s="102">
        <v>52.68</v>
      </c>
      <c r="AB31" s="100">
        <v>3833700</v>
      </c>
      <c r="AC31" s="99">
        <v>52.68</v>
      </c>
      <c r="AD31" s="2">
        <f t="shared" si="0"/>
        <v>1.1199999999999974</v>
      </c>
      <c r="AE31" s="137" t="e">
        <f t="shared" si="1"/>
        <v>#DIV/0!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42779</v>
      </c>
      <c r="X32" s="102" t="s">
        <v>318</v>
      </c>
      <c r="Y32" s="102"/>
      <c r="Z32" s="102"/>
      <c r="AA32" s="102"/>
      <c r="AB32" s="100"/>
      <c r="AC32" s="99"/>
      <c r="AD32" s="2">
        <f t="shared" si="0"/>
        <v>0</v>
      </c>
      <c r="AE32" s="137">
        <f t="shared" si="1"/>
        <v>-1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42776</v>
      </c>
      <c r="X33" s="102">
        <v>52.38</v>
      </c>
      <c r="Y33" s="102">
        <v>53.03</v>
      </c>
      <c r="Z33" s="102">
        <v>51.91</v>
      </c>
      <c r="AA33" s="102">
        <v>52.89</v>
      </c>
      <c r="AB33" s="100">
        <v>3815300</v>
      </c>
      <c r="AC33" s="99">
        <v>52.43</v>
      </c>
      <c r="AD33" s="2">
        <f t="shared" si="0"/>
        <v>1.1200000000000045</v>
      </c>
      <c r="AE33" s="137">
        <f t="shared" si="1"/>
        <v>1.4119922630560833E-2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42775</v>
      </c>
      <c r="X34" s="102">
        <v>53.1</v>
      </c>
      <c r="Y34" s="102">
        <v>53.1</v>
      </c>
      <c r="Z34" s="102">
        <v>52.05</v>
      </c>
      <c r="AA34" s="102">
        <v>52.16</v>
      </c>
      <c r="AB34" s="100">
        <v>4471000</v>
      </c>
      <c r="AC34" s="99">
        <v>51.7</v>
      </c>
      <c r="AD34" s="2">
        <f t="shared" si="0"/>
        <v>1.0500000000000043</v>
      </c>
      <c r="AE34" s="137">
        <f t="shared" si="1"/>
        <v>-1.7857142857142794E-2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42774</v>
      </c>
      <c r="X35" s="102">
        <v>52.02</v>
      </c>
      <c r="Y35" s="102">
        <v>53.96</v>
      </c>
      <c r="Z35" s="102">
        <v>51.67</v>
      </c>
      <c r="AA35" s="102">
        <v>53.1</v>
      </c>
      <c r="AB35" s="100">
        <v>7574600</v>
      </c>
      <c r="AC35" s="99">
        <v>52.64</v>
      </c>
      <c r="AD35" s="2">
        <f t="shared" si="0"/>
        <v>2.2899999999999991</v>
      </c>
      <c r="AE35" s="137">
        <f t="shared" si="1"/>
        <v>1.8772982388232995E-2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42773</v>
      </c>
      <c r="X36" s="102">
        <v>51.91</v>
      </c>
      <c r="Y36" s="102">
        <v>52.66</v>
      </c>
      <c r="Z36" s="102">
        <v>51.68</v>
      </c>
      <c r="AA36" s="102">
        <v>52.13</v>
      </c>
      <c r="AB36" s="100">
        <v>4606200</v>
      </c>
      <c r="AC36" s="99">
        <v>51.67</v>
      </c>
      <c r="AD36" s="2">
        <f t="shared" si="0"/>
        <v>0.97999999999999687</v>
      </c>
      <c r="AE36" s="137">
        <f t="shared" si="1"/>
        <v>1.0166177908113472E-2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42772</v>
      </c>
      <c r="X37" s="102">
        <v>52.33</v>
      </c>
      <c r="Y37" s="102">
        <v>52.33</v>
      </c>
      <c r="Z37" s="102">
        <v>50.6</v>
      </c>
      <c r="AA37" s="102">
        <v>51.6</v>
      </c>
      <c r="AB37" s="100">
        <v>6180300</v>
      </c>
      <c r="AC37" s="99">
        <v>51.15</v>
      </c>
      <c r="AD37" s="2">
        <f t="shared" si="0"/>
        <v>1.7299999999999969</v>
      </c>
      <c r="AE37" s="137">
        <f t="shared" si="1"/>
        <v>-2.6641294005708804E-2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42769</v>
      </c>
      <c r="X38" s="102">
        <v>53.55</v>
      </c>
      <c r="Y38" s="102">
        <v>53.67</v>
      </c>
      <c r="Z38" s="102">
        <v>52.22</v>
      </c>
      <c r="AA38" s="102">
        <v>53.01</v>
      </c>
      <c r="AB38" s="100">
        <v>5844200</v>
      </c>
      <c r="AC38" s="99">
        <v>52.55</v>
      </c>
      <c r="AD38" s="2">
        <f t="shared" si="0"/>
        <v>1.4500000000000028</v>
      </c>
      <c r="AE38" s="137">
        <f t="shared" si="1"/>
        <v>-6.2405446293495315E-3</v>
      </c>
    </row>
    <row r="39" spans="1:31" x14ac:dyDescent="0.25">
      <c r="W39" s="98">
        <v>42768</v>
      </c>
      <c r="X39" s="102">
        <v>55.48</v>
      </c>
      <c r="Y39" s="102">
        <v>55.78</v>
      </c>
      <c r="Z39" s="102">
        <v>52.3</v>
      </c>
      <c r="AA39" s="102">
        <v>53.35</v>
      </c>
      <c r="AB39" s="100">
        <v>8057300</v>
      </c>
      <c r="AC39" s="99">
        <v>52.88</v>
      </c>
      <c r="AD39" s="2">
        <f t="shared" si="0"/>
        <v>3.480000000000004</v>
      </c>
      <c r="AE39" s="137">
        <f t="shared" si="1"/>
        <v>-5.5882878057489704E-2</v>
      </c>
    </row>
    <row r="40" spans="1:31" ht="20.25" thickBot="1" x14ac:dyDescent="0.35">
      <c r="O40" s="708" t="s">
        <v>78</v>
      </c>
      <c r="P40" s="708"/>
      <c r="W40" s="98">
        <v>42767</v>
      </c>
      <c r="X40" s="102">
        <v>56.73</v>
      </c>
      <c r="Y40" s="102">
        <v>57.12</v>
      </c>
      <c r="Z40" s="102">
        <v>56.01</v>
      </c>
      <c r="AA40" s="102">
        <v>56.5</v>
      </c>
      <c r="AB40" s="100">
        <v>2990600</v>
      </c>
      <c r="AC40" s="99">
        <v>56.01</v>
      </c>
      <c r="AD40" s="2">
        <f t="shared" si="0"/>
        <v>1.1099999999999994</v>
      </c>
      <c r="AE40" s="137">
        <f t="shared" si="1"/>
        <v>-1.6042780748664054E-3</v>
      </c>
    </row>
    <row r="41" spans="1:31" ht="15.75" thickTop="1" x14ac:dyDescent="0.25">
      <c r="O41" s="82">
        <v>1.1000000000000001</v>
      </c>
      <c r="P41" s="82">
        <f>O41*$Q$4</f>
        <v>56.023000000000003</v>
      </c>
      <c r="Q41" s="2"/>
      <c r="W41" s="98">
        <v>42766</v>
      </c>
      <c r="X41" s="102">
        <v>56.83</v>
      </c>
      <c r="Y41" s="102">
        <v>57.36</v>
      </c>
      <c r="Z41" s="102">
        <v>56.21</v>
      </c>
      <c r="AA41" s="102">
        <v>56.6</v>
      </c>
      <c r="AB41" s="100">
        <v>3747000</v>
      </c>
      <c r="AC41" s="99">
        <v>56.1</v>
      </c>
      <c r="AD41" s="2">
        <f t="shared" si="0"/>
        <v>1.1499999999999986</v>
      </c>
      <c r="AE41" s="137">
        <f t="shared" si="1"/>
        <v>-5.1427558077673519E-3</v>
      </c>
    </row>
    <row r="42" spans="1:31" ht="20.25" thickBot="1" x14ac:dyDescent="0.35">
      <c r="O42" s="82">
        <v>1.0900000000000001</v>
      </c>
      <c r="P42" s="82">
        <f t="shared" ref="P42:P61" si="2">O42*$Q$4</f>
        <v>55.513700000000007</v>
      </c>
      <c r="Q42" s="2"/>
      <c r="T42" s="90" t="s">
        <v>113</v>
      </c>
      <c r="W42" s="98">
        <v>42765</v>
      </c>
      <c r="X42" s="102">
        <v>57.02</v>
      </c>
      <c r="Y42" s="102">
        <v>57.02</v>
      </c>
      <c r="Z42" s="102">
        <v>56.31</v>
      </c>
      <c r="AA42" s="102">
        <v>56.89</v>
      </c>
      <c r="AB42" s="100">
        <v>2272300</v>
      </c>
      <c r="AC42" s="99">
        <v>56.39</v>
      </c>
      <c r="AD42" s="2">
        <f t="shared" si="0"/>
        <v>0.71000000000000085</v>
      </c>
      <c r="AE42" s="137">
        <f t="shared" si="1"/>
        <v>-7.9169598874032632E-3</v>
      </c>
    </row>
    <row r="43" spans="1:31" ht="15.75" thickTop="1" x14ac:dyDescent="0.25">
      <c r="O43" s="82">
        <v>1.08</v>
      </c>
      <c r="P43" s="82">
        <f t="shared" si="2"/>
        <v>55.004400000000004</v>
      </c>
      <c r="Q43" s="2"/>
      <c r="T43" s="96" t="s">
        <v>98</v>
      </c>
      <c r="U43" s="97">
        <v>50.27</v>
      </c>
      <c r="W43" s="98">
        <v>42762</v>
      </c>
      <c r="X43" s="102">
        <v>57.73</v>
      </c>
      <c r="Y43" s="102">
        <v>57.84</v>
      </c>
      <c r="Z43" s="102">
        <v>57.19</v>
      </c>
      <c r="AA43" s="102">
        <v>57.34</v>
      </c>
      <c r="AB43" s="100">
        <v>2044300</v>
      </c>
      <c r="AC43" s="99">
        <v>56.84</v>
      </c>
      <c r="AD43" s="2">
        <f t="shared" si="0"/>
        <v>0.65000000000000568</v>
      </c>
      <c r="AE43" s="137">
        <f t="shared" si="1"/>
        <v>-2.9819329942114559E-3</v>
      </c>
    </row>
    <row r="44" spans="1:31" x14ac:dyDescent="0.25">
      <c r="O44" s="82">
        <v>1.07</v>
      </c>
      <c r="P44" s="82">
        <f t="shared" si="2"/>
        <v>54.495100000000001</v>
      </c>
      <c r="Q44" s="2"/>
      <c r="T44" s="86" t="s">
        <v>99</v>
      </c>
      <c r="U44" s="87">
        <v>50.19</v>
      </c>
      <c r="W44" s="98">
        <v>42761</v>
      </c>
      <c r="X44" s="102">
        <v>58.61</v>
      </c>
      <c r="Y44" s="102">
        <v>58.86</v>
      </c>
      <c r="Z44" s="102">
        <v>57.37</v>
      </c>
      <c r="AA44" s="102">
        <v>57.51</v>
      </c>
      <c r="AB44" s="100">
        <v>3650500</v>
      </c>
      <c r="AC44" s="99">
        <v>57.01</v>
      </c>
      <c r="AD44" s="2">
        <f t="shared" si="0"/>
        <v>1.490000000000002</v>
      </c>
      <c r="AE44" s="137">
        <f t="shared" si="1"/>
        <v>-8.1767571329157684E-3</v>
      </c>
    </row>
    <row r="45" spans="1:31" x14ac:dyDescent="0.25">
      <c r="O45" s="82">
        <v>1.06</v>
      </c>
      <c r="P45" s="82">
        <f t="shared" si="2"/>
        <v>53.985800000000005</v>
      </c>
      <c r="Q45" s="2"/>
      <c r="T45" s="86" t="s">
        <v>100</v>
      </c>
      <c r="U45" s="87" t="s">
        <v>129</v>
      </c>
      <c r="W45" s="98">
        <v>42760</v>
      </c>
      <c r="X45" s="102">
        <v>56.48</v>
      </c>
      <c r="Y45" s="102">
        <v>58.26</v>
      </c>
      <c r="Z45" s="102">
        <v>56.46</v>
      </c>
      <c r="AA45" s="102">
        <v>57.99</v>
      </c>
      <c r="AB45" s="100">
        <v>5188000</v>
      </c>
      <c r="AC45" s="99">
        <v>57.48</v>
      </c>
      <c r="AD45" s="2">
        <f t="shared" si="0"/>
        <v>1.7999999999999972</v>
      </c>
      <c r="AE45" s="137">
        <f t="shared" si="1"/>
        <v>3.7357877639415227E-2</v>
      </c>
    </row>
    <row r="46" spans="1:31" x14ac:dyDescent="0.25">
      <c r="O46" s="82">
        <v>1.05</v>
      </c>
      <c r="P46" s="82">
        <f t="shared" si="2"/>
        <v>53.476500000000001</v>
      </c>
      <c r="Q46" s="2"/>
      <c r="T46" s="86" t="s">
        <v>101</v>
      </c>
      <c r="U46" s="87" t="s">
        <v>129</v>
      </c>
      <c r="W46" s="98">
        <v>42759</v>
      </c>
      <c r="X46" s="102">
        <v>54.51</v>
      </c>
      <c r="Y46" s="102">
        <v>56.01</v>
      </c>
      <c r="Z46" s="102">
        <v>54.48</v>
      </c>
      <c r="AA46" s="102">
        <v>55.9</v>
      </c>
      <c r="AB46" s="100">
        <v>3820500</v>
      </c>
      <c r="AC46" s="99">
        <v>55.41</v>
      </c>
      <c r="AD46" s="2">
        <f t="shared" si="0"/>
        <v>1.5300000000000011</v>
      </c>
      <c r="AE46" s="137">
        <f t="shared" si="1"/>
        <v>2.9351662641649678E-2</v>
      </c>
    </row>
    <row r="47" spans="1:31" x14ac:dyDescent="0.25">
      <c r="O47" s="82">
        <v>1.04</v>
      </c>
      <c r="P47" s="82">
        <f t="shared" si="2"/>
        <v>52.967199999999998</v>
      </c>
      <c r="Q47" s="2"/>
      <c r="T47" s="86" t="s">
        <v>102</v>
      </c>
      <c r="U47" s="87">
        <v>56.08</v>
      </c>
      <c r="W47" s="98">
        <v>42758</v>
      </c>
      <c r="X47" s="102">
        <v>53.77</v>
      </c>
      <c r="Y47" s="102">
        <v>54.36</v>
      </c>
      <c r="Z47" s="102">
        <v>53.65</v>
      </c>
      <c r="AA47" s="102">
        <v>54.31</v>
      </c>
      <c r="AB47" s="100">
        <v>2406600</v>
      </c>
      <c r="AC47" s="99">
        <v>53.83</v>
      </c>
      <c r="AD47" s="2">
        <f t="shared" si="0"/>
        <v>0.71000000000000085</v>
      </c>
      <c r="AE47" s="137">
        <f t="shared" si="1"/>
        <v>1.1461856444945573E-2</v>
      </c>
    </row>
    <row r="48" spans="1:31" x14ac:dyDescent="0.25">
      <c r="O48" s="82">
        <v>1.03</v>
      </c>
      <c r="P48" s="82">
        <f t="shared" si="2"/>
        <v>52.457900000000002</v>
      </c>
      <c r="Q48" s="2"/>
      <c r="T48" s="86" t="s">
        <v>103</v>
      </c>
      <c r="U48" s="87">
        <v>1.7318800000000001</v>
      </c>
      <c r="W48" s="98">
        <v>42755</v>
      </c>
      <c r="X48" s="102">
        <v>53.75</v>
      </c>
      <c r="Y48" s="102">
        <v>53.96</v>
      </c>
      <c r="Z48" s="102">
        <v>53.13</v>
      </c>
      <c r="AA48" s="102">
        <v>53.69</v>
      </c>
      <c r="AB48" s="100">
        <v>3085300</v>
      </c>
      <c r="AC48" s="99">
        <v>53.22</v>
      </c>
      <c r="AD48" s="2">
        <f t="shared" si="0"/>
        <v>0.82999999999999829</v>
      </c>
      <c r="AE48" s="137">
        <f t="shared" si="1"/>
        <v>1.9149751053236352E-2</v>
      </c>
    </row>
    <row r="49" spans="15:31" x14ac:dyDescent="0.25">
      <c r="O49" s="82">
        <v>1.02</v>
      </c>
      <c r="P49" s="82">
        <f t="shared" si="2"/>
        <v>51.948599999999999</v>
      </c>
      <c r="Q49" s="2"/>
      <c r="T49" s="86" t="s">
        <v>104</v>
      </c>
      <c r="U49" s="88" t="s">
        <v>428</v>
      </c>
      <c r="W49" s="98">
        <v>42754</v>
      </c>
      <c r="X49" s="102">
        <v>53.14</v>
      </c>
      <c r="Y49" s="102">
        <v>53.15</v>
      </c>
      <c r="Z49" s="102">
        <v>52.41</v>
      </c>
      <c r="AA49" s="102">
        <v>52.68</v>
      </c>
      <c r="AB49" s="100">
        <v>1934700</v>
      </c>
      <c r="AC49" s="99">
        <v>52.22</v>
      </c>
      <c r="AD49" s="2">
        <f t="shared" si="0"/>
        <v>0.74000000000000199</v>
      </c>
      <c r="AE49" s="137">
        <f t="shared" si="1"/>
        <v>-6.6577896138482195E-3</v>
      </c>
    </row>
    <row r="50" spans="15:31" x14ac:dyDescent="0.25">
      <c r="O50" s="82">
        <v>1.01</v>
      </c>
      <c r="P50" s="82">
        <f t="shared" si="2"/>
        <v>51.439300000000003</v>
      </c>
      <c r="Q50" s="2"/>
      <c r="T50" s="86"/>
      <c r="U50" s="87"/>
      <c r="W50" s="98">
        <v>42753</v>
      </c>
      <c r="X50" s="102">
        <v>53.15</v>
      </c>
      <c r="Y50" s="102">
        <v>53.2</v>
      </c>
      <c r="Z50" s="102">
        <v>52.66</v>
      </c>
      <c r="AA50" s="102">
        <v>53.03</v>
      </c>
      <c r="AB50" s="100">
        <v>2223600</v>
      </c>
      <c r="AC50" s="99">
        <v>52.57</v>
      </c>
      <c r="AD50" s="2">
        <f t="shared" si="0"/>
        <v>0.54000000000000625</v>
      </c>
      <c r="AE50" s="137">
        <f t="shared" si="1"/>
        <v>7.6146963639822651E-4</v>
      </c>
    </row>
    <row r="51" spans="15:31" x14ac:dyDescent="0.25">
      <c r="O51" s="82">
        <v>1</v>
      </c>
      <c r="P51" s="82">
        <f t="shared" si="2"/>
        <v>50.93</v>
      </c>
      <c r="Q51" s="2"/>
      <c r="T51" s="86" t="s">
        <v>105</v>
      </c>
      <c r="U51" s="87" t="s">
        <v>685</v>
      </c>
      <c r="W51" s="98">
        <v>42752</v>
      </c>
      <c r="X51" s="102">
        <v>53.35</v>
      </c>
      <c r="Y51" s="102">
        <v>53.5</v>
      </c>
      <c r="Z51" s="102">
        <v>52.77</v>
      </c>
      <c r="AA51" s="102">
        <v>52.99</v>
      </c>
      <c r="AB51" s="100">
        <v>1799000</v>
      </c>
      <c r="AC51" s="99">
        <v>52.53</v>
      </c>
      <c r="AD51" s="2">
        <f t="shared" si="0"/>
        <v>0.72999999999999687</v>
      </c>
      <c r="AE51" s="137">
        <f t="shared" si="1"/>
        <v>-1.0361718161265965E-2</v>
      </c>
    </row>
    <row r="52" spans="15:31" x14ac:dyDescent="0.25">
      <c r="O52" s="82">
        <v>0.99</v>
      </c>
      <c r="P52" s="82">
        <f t="shared" si="2"/>
        <v>50.420699999999997</v>
      </c>
      <c r="Q52" s="2"/>
      <c r="T52" s="86" t="s">
        <v>106</v>
      </c>
      <c r="U52" s="87" t="s">
        <v>566</v>
      </c>
      <c r="W52" s="98">
        <v>42748</v>
      </c>
      <c r="X52" s="102">
        <v>53.68</v>
      </c>
      <c r="Y52" s="102">
        <v>54.08</v>
      </c>
      <c r="Z52" s="102">
        <v>53.44</v>
      </c>
      <c r="AA52" s="102">
        <v>53.55</v>
      </c>
      <c r="AB52" s="100">
        <v>1694500</v>
      </c>
      <c r="AC52" s="99">
        <v>53.08</v>
      </c>
      <c r="AD52" s="2">
        <f t="shared" si="0"/>
        <v>0.64000000000000057</v>
      </c>
      <c r="AE52" s="137">
        <f t="shared" si="1"/>
        <v>-2.2556390977443996E-3</v>
      </c>
    </row>
    <row r="53" spans="15:31" x14ac:dyDescent="0.25">
      <c r="O53" s="82">
        <v>0.98</v>
      </c>
      <c r="P53" s="82">
        <f t="shared" si="2"/>
        <v>49.9114</v>
      </c>
      <c r="Q53" s="2"/>
      <c r="T53" s="86" t="s">
        <v>107</v>
      </c>
      <c r="U53" s="89">
        <v>1905991</v>
      </c>
      <c r="W53" s="98">
        <v>42747</v>
      </c>
      <c r="X53" s="102">
        <v>53.84</v>
      </c>
      <c r="Y53" s="102">
        <v>54.08</v>
      </c>
      <c r="Z53" s="102">
        <v>53.04</v>
      </c>
      <c r="AA53" s="102">
        <v>53.67</v>
      </c>
      <c r="AB53" s="100">
        <v>1915800</v>
      </c>
      <c r="AC53" s="99">
        <v>53.2</v>
      </c>
      <c r="AD53" s="2">
        <f t="shared" si="0"/>
        <v>1.0399999999999991</v>
      </c>
      <c r="AE53" s="137">
        <f t="shared" si="1"/>
        <v>-8.7572200484441476E-3</v>
      </c>
    </row>
    <row r="54" spans="15:31" x14ac:dyDescent="0.25">
      <c r="O54" s="82">
        <v>0.97</v>
      </c>
      <c r="P54" s="82">
        <f t="shared" si="2"/>
        <v>49.402099999999997</v>
      </c>
      <c r="T54" s="86" t="s">
        <v>110</v>
      </c>
      <c r="U54" s="89">
        <v>3099930</v>
      </c>
      <c r="W54" s="98">
        <v>42746</v>
      </c>
      <c r="X54" s="102">
        <v>53.58</v>
      </c>
      <c r="Y54" s="102">
        <v>54.2</v>
      </c>
      <c r="Z54" s="102">
        <v>53.45</v>
      </c>
      <c r="AA54" s="102">
        <v>54.14</v>
      </c>
      <c r="AB54" s="100">
        <v>1966400</v>
      </c>
      <c r="AC54" s="99">
        <v>53.67</v>
      </c>
      <c r="AD54" s="2">
        <f t="shared" si="0"/>
        <v>0.75</v>
      </c>
      <c r="AE54" s="137">
        <f t="shared" si="1"/>
        <v>6.7529544175577438E-3</v>
      </c>
    </row>
    <row r="55" spans="15:31" x14ac:dyDescent="0.25">
      <c r="O55" s="82">
        <v>0.96</v>
      </c>
      <c r="P55" s="82">
        <f t="shared" si="2"/>
        <v>48.892800000000001</v>
      </c>
      <c r="T55" s="86" t="s">
        <v>108</v>
      </c>
      <c r="U55" s="87" t="s">
        <v>686</v>
      </c>
      <c r="W55" s="98">
        <v>42745</v>
      </c>
      <c r="X55" s="102">
        <v>53.7</v>
      </c>
      <c r="Y55" s="102">
        <v>54.22</v>
      </c>
      <c r="Z55" s="102">
        <v>53.45</v>
      </c>
      <c r="AA55" s="102">
        <v>53.78</v>
      </c>
      <c r="AB55" s="100">
        <v>2748600</v>
      </c>
      <c r="AC55" s="99">
        <v>53.31</v>
      </c>
      <c r="AD55" s="2">
        <f t="shared" si="0"/>
        <v>0.76999999999999602</v>
      </c>
      <c r="AE55" s="137">
        <f t="shared" si="1"/>
        <v>3.0103480714958053E-3</v>
      </c>
    </row>
    <row r="56" spans="15:31" x14ac:dyDescent="0.25">
      <c r="O56" s="82">
        <v>0.95</v>
      </c>
      <c r="P56" s="82">
        <f t="shared" si="2"/>
        <v>48.383499999999998</v>
      </c>
      <c r="T56" s="86" t="s">
        <v>111</v>
      </c>
      <c r="U56" s="87">
        <v>23.38</v>
      </c>
      <c r="W56" s="98">
        <v>42744</v>
      </c>
      <c r="X56" s="102">
        <v>53.7</v>
      </c>
      <c r="Y56" s="102">
        <v>54.17</v>
      </c>
      <c r="Z56" s="102">
        <v>53.42</v>
      </c>
      <c r="AA56" s="102">
        <v>53.62</v>
      </c>
      <c r="AB56" s="100">
        <v>2987000</v>
      </c>
      <c r="AC56" s="99">
        <v>53.15</v>
      </c>
      <c r="AD56" s="2">
        <f t="shared" si="0"/>
        <v>0.75</v>
      </c>
      <c r="AE56" s="137">
        <f t="shared" si="1"/>
        <v>-1.877934272300541E-3</v>
      </c>
    </row>
    <row r="57" spans="15:31" x14ac:dyDescent="0.25">
      <c r="O57" s="82">
        <v>0.94</v>
      </c>
      <c r="P57" s="82">
        <f t="shared" si="2"/>
        <v>47.874199999999995</v>
      </c>
      <c r="T57" s="86" t="s">
        <v>112</v>
      </c>
      <c r="U57" s="87">
        <v>2.1800000000000002</v>
      </c>
      <c r="W57" s="98">
        <v>42741</v>
      </c>
      <c r="X57" s="102">
        <v>53.56</v>
      </c>
      <c r="Y57" s="102">
        <v>53.93</v>
      </c>
      <c r="Z57" s="102">
        <v>53.26</v>
      </c>
      <c r="AA57" s="102">
        <v>53.72</v>
      </c>
      <c r="AB57" s="100">
        <v>1253500</v>
      </c>
      <c r="AC57" s="99">
        <v>53.25</v>
      </c>
      <c r="AD57" s="2">
        <f t="shared" si="0"/>
        <v>0.67000000000000171</v>
      </c>
      <c r="AE57" s="137">
        <f t="shared" si="1"/>
        <v>2.0700037636431912E-3</v>
      </c>
    </row>
    <row r="58" spans="15:31" x14ac:dyDescent="0.25">
      <c r="O58" s="82">
        <v>0.93</v>
      </c>
      <c r="P58" s="82">
        <f t="shared" si="2"/>
        <v>47.364900000000006</v>
      </c>
      <c r="T58" s="86" t="s">
        <v>109</v>
      </c>
      <c r="U58" s="87" t="s">
        <v>687</v>
      </c>
      <c r="W58" s="98">
        <v>42740</v>
      </c>
      <c r="X58" s="102">
        <v>53.9</v>
      </c>
      <c r="Y58" s="102">
        <v>54.26</v>
      </c>
      <c r="Z58" s="102">
        <v>53.33</v>
      </c>
      <c r="AA58" s="102">
        <v>53.61</v>
      </c>
      <c r="AB58" s="100">
        <v>2081100</v>
      </c>
      <c r="AC58" s="99">
        <v>53.14</v>
      </c>
      <c r="AD58" s="2">
        <f t="shared" si="0"/>
        <v>0.92999999999999972</v>
      </c>
      <c r="AE58" s="137">
        <f t="shared" si="1"/>
        <v>-8.2120194102276445E-3</v>
      </c>
    </row>
    <row r="59" spans="15:31" x14ac:dyDescent="0.25">
      <c r="O59" s="82">
        <v>0.92</v>
      </c>
      <c r="P59" s="82">
        <f t="shared" si="2"/>
        <v>46.855600000000003</v>
      </c>
      <c r="W59" s="98">
        <v>42739</v>
      </c>
      <c r="X59" s="102">
        <v>53.64</v>
      </c>
      <c r="Y59" s="102">
        <v>54.17</v>
      </c>
      <c r="Z59" s="102">
        <v>53.5</v>
      </c>
      <c r="AA59" s="102">
        <v>54.05</v>
      </c>
      <c r="AB59" s="100">
        <v>2331000</v>
      </c>
      <c r="AC59" s="99">
        <v>53.58</v>
      </c>
      <c r="AD59" s="2">
        <f t="shared" si="0"/>
        <v>0.67000000000000171</v>
      </c>
      <c r="AE59" s="137">
        <f t="shared" si="1"/>
        <v>1.2471655328798015E-2</v>
      </c>
    </row>
    <row r="60" spans="15:31" x14ac:dyDescent="0.25">
      <c r="O60" s="82">
        <v>0.91</v>
      </c>
      <c r="P60" s="82">
        <f t="shared" si="2"/>
        <v>46.346299999999999</v>
      </c>
      <c r="W60" s="98">
        <v>42738</v>
      </c>
      <c r="X60" s="102">
        <v>53.11</v>
      </c>
      <c r="Y60" s="102">
        <v>53.85</v>
      </c>
      <c r="Z60" s="102">
        <v>52.96</v>
      </c>
      <c r="AA60" s="102">
        <v>53.39</v>
      </c>
      <c r="AB60" s="100">
        <v>1927000</v>
      </c>
      <c r="AC60" s="99">
        <v>52.92</v>
      </c>
      <c r="AD60" s="2">
        <f t="shared" si="0"/>
        <v>0.89000000000000057</v>
      </c>
      <c r="AE60" s="137">
        <f t="shared" si="1"/>
        <v>6.0836501901140316E-3</v>
      </c>
    </row>
    <row r="61" spans="15:31" x14ac:dyDescent="0.25">
      <c r="O61" s="82">
        <v>0.9</v>
      </c>
      <c r="P61" s="82">
        <f t="shared" si="2"/>
        <v>45.837000000000003</v>
      </c>
      <c r="W61" s="98">
        <v>42734</v>
      </c>
      <c r="X61" s="102">
        <v>53.44</v>
      </c>
      <c r="Y61" s="102">
        <v>53.5</v>
      </c>
      <c r="Z61" s="102">
        <v>52.67</v>
      </c>
      <c r="AA61" s="102">
        <v>53.06</v>
      </c>
      <c r="AB61" s="100">
        <v>2018100</v>
      </c>
      <c r="AC61" s="99">
        <v>52.6</v>
      </c>
      <c r="AD61" s="2">
        <f t="shared" si="0"/>
        <v>0.82999999999999829</v>
      </c>
      <c r="AE61" s="137">
        <f t="shared" si="1"/>
        <v>-5.671077504725841E-3</v>
      </c>
    </row>
    <row r="62" spans="15:31" x14ac:dyDescent="0.25">
      <c r="W62" s="98">
        <v>42733</v>
      </c>
      <c r="X62" s="102">
        <v>53.29</v>
      </c>
      <c r="Y62" s="102">
        <v>53.65</v>
      </c>
      <c r="Z62" s="102">
        <v>53.12</v>
      </c>
      <c r="AA62" s="102">
        <v>53.37</v>
      </c>
      <c r="AB62" s="100">
        <v>1380600</v>
      </c>
      <c r="AC62" s="99">
        <v>52.9</v>
      </c>
      <c r="AD62" s="2">
        <f t="shared" si="0"/>
        <v>0.53000000000000114</v>
      </c>
      <c r="AE62" s="137">
        <f t="shared" si="1"/>
        <v>-1.8900018900014359E-4</v>
      </c>
    </row>
    <row r="63" spans="15:31" x14ac:dyDescent="0.25">
      <c r="W63" s="98">
        <v>42732</v>
      </c>
      <c r="X63" s="102">
        <v>54.6</v>
      </c>
      <c r="Y63" s="102">
        <v>54.68</v>
      </c>
      <c r="Z63" s="102">
        <v>53.21</v>
      </c>
      <c r="AA63" s="102">
        <v>53.38</v>
      </c>
      <c r="AB63" s="100">
        <v>2901100</v>
      </c>
      <c r="AC63" s="99">
        <v>52.91</v>
      </c>
      <c r="AD63" s="2">
        <f t="shared" si="0"/>
        <v>1.4699999999999989</v>
      </c>
      <c r="AE63" s="137">
        <f t="shared" si="1"/>
        <v>-1.6542750929368077E-2</v>
      </c>
    </row>
    <row r="64" spans="15:31" x14ac:dyDescent="0.25">
      <c r="W64" s="98">
        <v>42731</v>
      </c>
      <c r="X64" s="102">
        <v>54.25</v>
      </c>
      <c r="Y64" s="102">
        <v>54.45</v>
      </c>
      <c r="Z64" s="102">
        <v>54.18</v>
      </c>
      <c r="AA64" s="102">
        <v>54.28</v>
      </c>
      <c r="AB64" s="100">
        <v>1535400</v>
      </c>
      <c r="AC64" s="99">
        <v>53.8</v>
      </c>
      <c r="AD64" s="2">
        <f t="shared" si="0"/>
        <v>0.27000000000000313</v>
      </c>
      <c r="AE64" s="137">
        <f t="shared" si="1"/>
        <v>4.4809559372664953E-3</v>
      </c>
    </row>
    <row r="65" spans="23:31" x14ac:dyDescent="0.25">
      <c r="W65" s="98">
        <v>42727</v>
      </c>
      <c r="X65" s="102">
        <v>53.74</v>
      </c>
      <c r="Y65" s="102">
        <v>54.06</v>
      </c>
      <c r="Z65" s="102">
        <v>53.65</v>
      </c>
      <c r="AA65" s="102">
        <v>54.03</v>
      </c>
      <c r="AB65" s="100">
        <v>1211900</v>
      </c>
      <c r="AC65" s="99">
        <v>53.56</v>
      </c>
      <c r="AD65" s="2">
        <f t="shared" si="0"/>
        <v>0.41000000000000369</v>
      </c>
      <c r="AE65" s="137">
        <f t="shared" si="1"/>
        <v>4.5011252813202951E-3</v>
      </c>
    </row>
    <row r="66" spans="23:31" x14ac:dyDescent="0.25">
      <c r="W66" s="98">
        <v>42726</v>
      </c>
      <c r="X66" s="102">
        <v>53.95</v>
      </c>
      <c r="Y66" s="102">
        <v>54.09</v>
      </c>
      <c r="Z66" s="102">
        <v>53.42</v>
      </c>
      <c r="AA66" s="102">
        <v>53.79</v>
      </c>
      <c r="AB66" s="100">
        <v>2422600</v>
      </c>
      <c r="AC66" s="99">
        <v>53.32</v>
      </c>
      <c r="AD66" s="2">
        <f t="shared" si="0"/>
        <v>0.67000000000000171</v>
      </c>
      <c r="AE66" s="137">
        <f t="shared" si="1"/>
        <v>-2.9917726252803867E-3</v>
      </c>
    </row>
    <row r="67" spans="23:31" x14ac:dyDescent="0.25">
      <c r="W67" s="98">
        <v>42725</v>
      </c>
      <c r="X67" s="102">
        <v>54</v>
      </c>
      <c r="Y67" s="102">
        <v>54.31</v>
      </c>
      <c r="Z67" s="102">
        <v>53.81</v>
      </c>
      <c r="AA67" s="102">
        <v>53.95</v>
      </c>
      <c r="AB67" s="100">
        <v>1991200</v>
      </c>
      <c r="AC67" s="99">
        <v>53.48</v>
      </c>
      <c r="AD67" s="2">
        <f>Y67-Z67</f>
        <v>0.5</v>
      </c>
      <c r="AE67" s="137" t="e">
        <f>AC67/#REF!-1</f>
        <v>#REF!</v>
      </c>
    </row>
    <row r="68" spans="23:31" x14ac:dyDescent="0.25">
      <c r="W68" s="98">
        <v>42724</v>
      </c>
      <c r="X68" s="102">
        <v>53.75</v>
      </c>
      <c r="Y68" s="102">
        <v>54.15</v>
      </c>
      <c r="Z68" s="102">
        <v>53.68</v>
      </c>
      <c r="AA68" s="102">
        <v>53.99</v>
      </c>
      <c r="AB68" s="100">
        <v>1846700</v>
      </c>
      <c r="AC68" s="99">
        <v>53.52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3" priority="11">
      <formula>F27&gt;0</formula>
    </cfRule>
    <cfRule type="expression" dxfId="592" priority="12">
      <formula>F27&lt;0</formula>
    </cfRule>
  </conditionalFormatting>
  <conditionalFormatting sqref="H27:H29">
    <cfRule type="expression" dxfId="591" priority="9">
      <formula>H27&gt;0</formula>
    </cfRule>
    <cfRule type="expression" dxfId="590" priority="10">
      <formula>H27&lt;0</formula>
    </cfRule>
  </conditionalFormatting>
  <conditionalFormatting sqref="F23:F26">
    <cfRule type="expression" dxfId="589" priority="7">
      <formula>F23&gt;0</formula>
    </cfRule>
    <cfRule type="expression" dxfId="588" priority="8">
      <formula>F23&lt;0</formula>
    </cfRule>
  </conditionalFormatting>
  <conditionalFormatting sqref="H23:H26">
    <cfRule type="expression" dxfId="587" priority="5">
      <formula>H23&gt;0</formula>
    </cfRule>
    <cfRule type="expression" dxfId="586" priority="6">
      <formula>H23&lt;0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42821</v>
      </c>
      <c r="X2" s="102">
        <v>35.07</v>
      </c>
      <c r="Y2" s="102">
        <v>35.5</v>
      </c>
      <c r="Z2" s="102">
        <v>34.94</v>
      </c>
      <c r="AA2" s="102">
        <v>35.39</v>
      </c>
      <c r="AB2" s="100">
        <v>16986300</v>
      </c>
      <c r="AC2" s="99">
        <v>35.39</v>
      </c>
      <c r="AD2" s="2">
        <f>Y2-Z2</f>
        <v>0.56000000000000227</v>
      </c>
      <c r="AE2" s="137">
        <f>AC2/AC3-1</f>
        <v>6.5415244596132016E-3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35.6</v>
      </c>
      <c r="S3" s="114"/>
      <c r="T3" s="17"/>
      <c r="U3" s="17"/>
      <c r="V3" s="17"/>
      <c r="W3" s="98">
        <v>42818</v>
      </c>
      <c r="X3" s="102">
        <v>35.65</v>
      </c>
      <c r="Y3" s="102">
        <v>35.729999999999997</v>
      </c>
      <c r="Z3" s="102">
        <v>35.119999999999997</v>
      </c>
      <c r="AA3" s="102">
        <v>35.159999999999997</v>
      </c>
      <c r="AB3" s="100">
        <v>22030600</v>
      </c>
      <c r="AC3" s="99">
        <v>35.159999999999997</v>
      </c>
      <c r="AD3" s="2">
        <f t="shared" ref="AD3:AD66" si="0">Y3-Z3</f>
        <v>0.60999999999999943</v>
      </c>
      <c r="AE3" s="137">
        <f t="shared" ref="AE3:AE66" si="1">AC3/AC4-1</f>
        <v>-3.1187978451944209E-3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35.6</v>
      </c>
      <c r="R4" s="517">
        <v>5.8999999999999999E-3</v>
      </c>
      <c r="W4" s="98">
        <v>42817</v>
      </c>
      <c r="X4" s="102">
        <v>35.49</v>
      </c>
      <c r="Y4" s="102">
        <v>35.49</v>
      </c>
      <c r="Z4" s="102">
        <v>35.020000000000003</v>
      </c>
      <c r="AA4" s="102">
        <v>35.270000000000003</v>
      </c>
      <c r="AB4" s="100">
        <v>20529600</v>
      </c>
      <c r="AC4" s="99">
        <v>35.270000000000003</v>
      </c>
      <c r="AD4" s="2">
        <f t="shared" si="0"/>
        <v>0.46999999999999886</v>
      </c>
      <c r="AE4" s="137">
        <f t="shared" si="1"/>
        <v>-2.8272547356514854E-3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42816</v>
      </c>
      <c r="X5" s="102">
        <v>35.22</v>
      </c>
      <c r="Y5" s="102">
        <v>35.46</v>
      </c>
      <c r="Z5" s="102">
        <v>35</v>
      </c>
      <c r="AA5" s="102">
        <v>35.369999999999997</v>
      </c>
      <c r="AB5" s="100">
        <v>18704600</v>
      </c>
      <c r="AC5" s="99">
        <v>35.369999999999997</v>
      </c>
      <c r="AD5" s="2">
        <f t="shared" si="0"/>
        <v>0.46000000000000085</v>
      </c>
      <c r="AE5" s="137">
        <f t="shared" si="1"/>
        <v>9.4178082191780366E-3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42815</v>
      </c>
      <c r="X6" s="102">
        <v>35.590000000000003</v>
      </c>
      <c r="Y6" s="102">
        <v>35.6</v>
      </c>
      <c r="Z6" s="102">
        <v>35</v>
      </c>
      <c r="AA6" s="102">
        <v>35.04</v>
      </c>
      <c r="AB6" s="100">
        <v>22513700</v>
      </c>
      <c r="AC6" s="99">
        <v>35.04</v>
      </c>
      <c r="AD6" s="2">
        <f t="shared" si="0"/>
        <v>0.60000000000000142</v>
      </c>
      <c r="AE6" s="137">
        <f t="shared" si="1"/>
        <v>-1.100762066045724E-2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42814</v>
      </c>
      <c r="X7" s="102">
        <v>35.369999999999997</v>
      </c>
      <c r="Y7" s="102">
        <v>35.630000000000003</v>
      </c>
      <c r="Z7" s="102">
        <v>35.26</v>
      </c>
      <c r="AA7" s="102">
        <v>35.43</v>
      </c>
      <c r="AB7" s="100">
        <v>16686200</v>
      </c>
      <c r="AC7" s="99">
        <v>35.43</v>
      </c>
      <c r="AD7" s="2">
        <f t="shared" si="0"/>
        <v>0.37000000000000455</v>
      </c>
      <c r="AE7" s="137">
        <f t="shared" si="1"/>
        <v>4.53643322937336E-3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42811</v>
      </c>
      <c r="X8" s="102">
        <v>35.31</v>
      </c>
      <c r="Y8" s="102">
        <v>35.33</v>
      </c>
      <c r="Z8" s="102">
        <v>35.1</v>
      </c>
      <c r="AA8" s="102">
        <v>35.270000000000003</v>
      </c>
      <c r="AB8" s="100">
        <v>30446300</v>
      </c>
      <c r="AC8" s="99">
        <v>35.270000000000003</v>
      </c>
      <c r="AD8" s="2">
        <f t="shared" si="0"/>
        <v>0.22999999999999687</v>
      </c>
      <c r="AE8" s="137">
        <f t="shared" si="1"/>
        <v>3.6994877632328116E-3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42810</v>
      </c>
      <c r="X9" s="102">
        <v>35.17</v>
      </c>
      <c r="Y9" s="102">
        <v>35.36</v>
      </c>
      <c r="Z9" s="102">
        <v>35.07</v>
      </c>
      <c r="AA9" s="102">
        <v>35.14</v>
      </c>
      <c r="AB9" s="100">
        <v>19377700</v>
      </c>
      <c r="AC9" s="99">
        <v>35.14</v>
      </c>
      <c r="AD9" s="2">
        <f t="shared" si="0"/>
        <v>0.28999999999999915</v>
      </c>
      <c r="AE9" s="137">
        <f t="shared" si="1"/>
        <v>1.1396011396012096E-3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42809</v>
      </c>
      <c r="X10" s="102">
        <v>34.94</v>
      </c>
      <c r="Y10" s="102">
        <v>35.17</v>
      </c>
      <c r="Z10" s="102">
        <v>34.68</v>
      </c>
      <c r="AA10" s="102">
        <v>35.1</v>
      </c>
      <c r="AB10" s="100">
        <v>27964300</v>
      </c>
      <c r="AC10" s="99">
        <v>35.1</v>
      </c>
      <c r="AD10" s="2">
        <f t="shared" si="0"/>
        <v>0.49000000000000199</v>
      </c>
      <c r="AE10" s="137">
        <f t="shared" si="1"/>
        <v>-2.2740193291642674E-3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3.1E-2</v>
      </c>
      <c r="W11" s="98">
        <v>42808</v>
      </c>
      <c r="X11" s="102">
        <v>35.06</v>
      </c>
      <c r="Y11" s="102">
        <v>35.229999999999997</v>
      </c>
      <c r="Z11" s="102">
        <v>34.659999999999997</v>
      </c>
      <c r="AA11" s="102">
        <v>35.18</v>
      </c>
      <c r="AB11" s="100">
        <v>28538100</v>
      </c>
      <c r="AC11" s="99">
        <v>35.18</v>
      </c>
      <c r="AD11" s="2">
        <f t="shared" si="0"/>
        <v>0.57000000000000028</v>
      </c>
      <c r="AE11" s="137">
        <f t="shared" si="1"/>
        <v>5.6882821387960192E-4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42807</v>
      </c>
      <c r="X12" s="102">
        <v>35.85</v>
      </c>
      <c r="Y12" s="102">
        <v>36.04</v>
      </c>
      <c r="Z12" s="102">
        <v>34.94</v>
      </c>
      <c r="AA12" s="102">
        <v>35.159999999999997</v>
      </c>
      <c r="AB12" s="100">
        <v>52088500</v>
      </c>
      <c r="AC12" s="99">
        <v>35.159999999999997</v>
      </c>
      <c r="AD12" s="2">
        <f t="shared" si="0"/>
        <v>1.1000000000000014</v>
      </c>
      <c r="AE12" s="137">
        <f t="shared" si="1"/>
        <v>-2.0885547201336729E-2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42804</v>
      </c>
      <c r="X13" s="102">
        <v>36.119999999999997</v>
      </c>
      <c r="Y13" s="102">
        <v>36.299999999999997</v>
      </c>
      <c r="Z13" s="102">
        <v>35.78</v>
      </c>
      <c r="AA13" s="102">
        <v>35.909999999999997</v>
      </c>
      <c r="AB13" s="100">
        <v>24626400</v>
      </c>
      <c r="AC13" s="99">
        <v>35.909999999999997</v>
      </c>
      <c r="AD13" s="2">
        <f t="shared" si="0"/>
        <v>0.51999999999999602</v>
      </c>
      <c r="AE13" s="137">
        <f t="shared" si="1"/>
        <v>2.5125628140703071E-3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42803</v>
      </c>
      <c r="X14" s="102">
        <v>35.6</v>
      </c>
      <c r="Y14" s="102">
        <v>35.94</v>
      </c>
      <c r="Z14" s="102">
        <v>35.5</v>
      </c>
      <c r="AA14" s="102">
        <v>35.82</v>
      </c>
      <c r="AB14" s="100">
        <v>23543100</v>
      </c>
      <c r="AC14" s="99">
        <v>35.82</v>
      </c>
      <c r="AD14" s="2">
        <f t="shared" si="0"/>
        <v>0.43999999999999773</v>
      </c>
      <c r="AE14" s="137">
        <f t="shared" si="1"/>
        <v>5.6148231330714893E-3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42802</v>
      </c>
      <c r="X15" s="102">
        <v>35.67</v>
      </c>
      <c r="Y15" s="102">
        <v>35.9</v>
      </c>
      <c r="Z15" s="102">
        <v>35.53</v>
      </c>
      <c r="AA15" s="102">
        <v>35.619999999999997</v>
      </c>
      <c r="AB15" s="100">
        <v>20899400</v>
      </c>
      <c r="AC15" s="99">
        <v>35.619999999999997</v>
      </c>
      <c r="AD15" s="2">
        <f t="shared" si="0"/>
        <v>0.36999999999999744</v>
      </c>
      <c r="AE15" s="137">
        <f t="shared" si="1"/>
        <v>-5.0279329608938772E-3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42801</v>
      </c>
      <c r="X16" s="102">
        <v>35.54</v>
      </c>
      <c r="Y16" s="102">
        <v>35.799999999999997</v>
      </c>
      <c r="Z16" s="102">
        <v>35.39</v>
      </c>
      <c r="AA16" s="102">
        <v>35.799999999999997</v>
      </c>
      <c r="AB16" s="100">
        <v>23337700</v>
      </c>
      <c r="AC16" s="99">
        <v>35.799999999999997</v>
      </c>
      <c r="AD16" s="2">
        <f t="shared" si="0"/>
        <v>0.40999999999999659</v>
      </c>
      <c r="AE16" s="137">
        <f t="shared" si="1"/>
        <v>6.4661231374754102E-3</v>
      </c>
    </row>
    <row r="17" spans="1:31" x14ac:dyDescent="0.25">
      <c r="W17" s="98">
        <v>42800</v>
      </c>
      <c r="X17" s="102">
        <v>35.79</v>
      </c>
      <c r="Y17" s="102">
        <v>35.799999999999997</v>
      </c>
      <c r="Z17" s="102">
        <v>35.42</v>
      </c>
      <c r="AA17" s="102">
        <v>35.57</v>
      </c>
      <c r="AB17" s="100">
        <v>24280300</v>
      </c>
      <c r="AC17" s="99">
        <v>35.57</v>
      </c>
      <c r="AD17" s="2">
        <f t="shared" si="0"/>
        <v>0.37999999999999545</v>
      </c>
      <c r="AE17" s="137">
        <f t="shared" si="1"/>
        <v>-9.1922005571030141E-3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42797</v>
      </c>
      <c r="X18" s="102">
        <v>35.94</v>
      </c>
      <c r="Y18" s="102">
        <v>36.090000000000003</v>
      </c>
      <c r="Z18" s="102">
        <v>35.67</v>
      </c>
      <c r="AA18" s="102">
        <v>35.9</v>
      </c>
      <c r="AB18" s="100">
        <v>17538100</v>
      </c>
      <c r="AC18" s="99">
        <v>35.9</v>
      </c>
      <c r="AD18" s="2">
        <f t="shared" si="0"/>
        <v>0.42000000000000171</v>
      </c>
      <c r="AE18" s="137">
        <f t="shared" si="1"/>
        <v>-2.7847396268443347E-4</v>
      </c>
    </row>
    <row r="19" spans="1:31" x14ac:dyDescent="0.25">
      <c r="W19" s="98">
        <v>42796</v>
      </c>
      <c r="X19" s="102">
        <v>35.93</v>
      </c>
      <c r="Y19" s="102">
        <v>36.020000000000003</v>
      </c>
      <c r="Z19" s="102">
        <v>35.65</v>
      </c>
      <c r="AA19" s="102">
        <v>35.909999999999997</v>
      </c>
      <c r="AB19" s="100">
        <v>23591200</v>
      </c>
      <c r="AC19" s="99">
        <v>35.909999999999997</v>
      </c>
      <c r="AD19" s="2">
        <f t="shared" si="0"/>
        <v>0.37000000000000455</v>
      </c>
      <c r="AE19" s="137">
        <f t="shared" si="1"/>
        <v>-5.5663790704152394E-4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42795</v>
      </c>
      <c r="X20" s="102">
        <v>35.85</v>
      </c>
      <c r="Y20" s="102">
        <v>36.1</v>
      </c>
      <c r="Z20" s="102">
        <v>35.44</v>
      </c>
      <c r="AA20" s="102">
        <v>35.93</v>
      </c>
      <c r="AB20" s="100">
        <v>33969900</v>
      </c>
      <c r="AC20" s="99">
        <v>35.93</v>
      </c>
      <c r="AD20" s="2">
        <f t="shared" si="0"/>
        <v>0.66000000000000369</v>
      </c>
      <c r="AE20" s="137">
        <f t="shared" si="1"/>
        <v>-7.4585635359116775E-3</v>
      </c>
    </row>
    <row r="21" spans="1:31" x14ac:dyDescent="0.25">
      <c r="B21" s="192"/>
      <c r="C21" s="10"/>
      <c r="D21" s="40"/>
      <c r="E21" s="40"/>
      <c r="F21" s="40"/>
      <c r="G21" s="40"/>
      <c r="W21" s="98">
        <v>42794</v>
      </c>
      <c r="X21" s="102">
        <v>36.42</v>
      </c>
      <c r="Y21" s="102">
        <v>36.46</v>
      </c>
      <c r="Z21" s="102">
        <v>36</v>
      </c>
      <c r="AA21" s="102">
        <v>36.200000000000003</v>
      </c>
      <c r="AB21" s="100">
        <v>24793100</v>
      </c>
      <c r="AC21" s="99">
        <v>36.200000000000003</v>
      </c>
      <c r="AD21" s="2">
        <f t="shared" si="0"/>
        <v>0.46000000000000085</v>
      </c>
      <c r="AE21" s="137">
        <f t="shared" si="1"/>
        <v>-8.4908244316623804E-3</v>
      </c>
    </row>
    <row r="22" spans="1:31" x14ac:dyDescent="0.25">
      <c r="B22" s="192"/>
      <c r="C22" s="10"/>
      <c r="D22" s="40"/>
      <c r="E22" s="40"/>
      <c r="F22" s="40"/>
      <c r="G22" s="40"/>
      <c r="W22" s="98">
        <v>42793</v>
      </c>
      <c r="X22" s="102">
        <v>36.42</v>
      </c>
      <c r="Y22" s="102">
        <v>36.68</v>
      </c>
      <c r="Z22" s="102">
        <v>36.270000000000003</v>
      </c>
      <c r="AA22" s="102">
        <v>36.51</v>
      </c>
      <c r="AB22" s="100">
        <v>14063400</v>
      </c>
      <c r="AC22" s="99">
        <v>36.51</v>
      </c>
      <c r="AD22" s="2">
        <f t="shared" si="0"/>
        <v>0.40999999999999659</v>
      </c>
      <c r="AE22" s="137">
        <f t="shared" si="1"/>
        <v>-5.474952094169927E-4</v>
      </c>
    </row>
    <row r="23" spans="1:31" x14ac:dyDescent="0.25">
      <c r="B23" s="10"/>
      <c r="C23" s="10"/>
      <c r="D23" s="40"/>
      <c r="E23" s="40"/>
      <c r="F23" s="40"/>
      <c r="G23" s="40"/>
      <c r="W23" s="98">
        <v>42790</v>
      </c>
      <c r="X23" s="102">
        <v>36.14</v>
      </c>
      <c r="Y23" s="102">
        <v>36.53</v>
      </c>
      <c r="Z23" s="102">
        <v>35.950000000000003</v>
      </c>
      <c r="AA23" s="102">
        <v>36.53</v>
      </c>
      <c r="AB23" s="100">
        <v>18515100</v>
      </c>
      <c r="AC23" s="99">
        <v>36.53</v>
      </c>
      <c r="AD23" s="2">
        <f t="shared" si="0"/>
        <v>0.57999999999999829</v>
      </c>
      <c r="AE23" s="137">
        <f t="shared" si="1"/>
        <v>9.6738529574351695E-3</v>
      </c>
    </row>
    <row r="24" spans="1:31" x14ac:dyDescent="0.25">
      <c r="B24" s="10"/>
      <c r="C24" s="10"/>
      <c r="D24" s="40"/>
      <c r="E24" s="40"/>
      <c r="F24" s="40"/>
      <c r="G24" s="40"/>
      <c r="W24" s="98">
        <v>42789</v>
      </c>
      <c r="X24" s="102">
        <v>36.24</v>
      </c>
      <c r="Y24" s="102">
        <v>36.299999999999997</v>
      </c>
      <c r="Z24" s="102">
        <v>35.9</v>
      </c>
      <c r="AA24" s="102">
        <v>36.18</v>
      </c>
      <c r="AB24" s="100">
        <v>22509000</v>
      </c>
      <c r="AC24" s="99">
        <v>36.18</v>
      </c>
      <c r="AD24" s="2">
        <f t="shared" si="0"/>
        <v>0.39999999999999858</v>
      </c>
      <c r="AE24" s="137">
        <f t="shared" si="1"/>
        <v>3.0496257277514704E-3</v>
      </c>
    </row>
    <row r="25" spans="1:31" x14ac:dyDescent="0.25">
      <c r="B25" s="10"/>
      <c r="C25" s="10"/>
      <c r="D25" s="40"/>
      <c r="E25" s="40"/>
      <c r="F25" s="40"/>
      <c r="G25" s="40"/>
      <c r="W25" s="98">
        <v>42788</v>
      </c>
      <c r="X25" s="102">
        <v>36.340000000000003</v>
      </c>
      <c r="Y25" s="102">
        <v>36.4</v>
      </c>
      <c r="Z25" s="102">
        <v>35.79</v>
      </c>
      <c r="AA25" s="102">
        <v>36.07</v>
      </c>
      <c r="AB25" s="100">
        <v>29868400</v>
      </c>
      <c r="AC25" s="99">
        <v>36.07</v>
      </c>
      <c r="AD25" s="2">
        <f t="shared" si="0"/>
        <v>0.60999999999999943</v>
      </c>
      <c r="AE25" s="137">
        <f t="shared" si="1"/>
        <v>-1.232201533406363E-2</v>
      </c>
    </row>
    <row r="26" spans="1:31" x14ac:dyDescent="0.25">
      <c r="B26" s="10"/>
      <c r="C26" s="10"/>
      <c r="D26" s="40"/>
      <c r="E26" s="40"/>
      <c r="F26" s="40"/>
      <c r="G26" s="40"/>
      <c r="W26" s="98">
        <v>42787</v>
      </c>
      <c r="X26" s="102">
        <v>36.53</v>
      </c>
      <c r="Y26" s="102">
        <v>36.65</v>
      </c>
      <c r="Z26" s="102">
        <v>36.33</v>
      </c>
      <c r="AA26" s="102">
        <v>36.520000000000003</v>
      </c>
      <c r="AB26" s="100">
        <v>20542400</v>
      </c>
      <c r="AC26" s="99">
        <v>36.520000000000003</v>
      </c>
      <c r="AD26" s="2">
        <f t="shared" si="0"/>
        <v>0.32000000000000028</v>
      </c>
      <c r="AE26" s="137">
        <f t="shared" si="1"/>
        <v>1.0964912280704286E-3</v>
      </c>
    </row>
    <row r="27" spans="1:31" x14ac:dyDescent="0.25">
      <c r="B27" s="10"/>
      <c r="C27" s="10"/>
      <c r="D27" s="40"/>
      <c r="E27" s="40"/>
      <c r="F27" s="40"/>
      <c r="G27" s="40"/>
      <c r="W27" s="98">
        <v>42783</v>
      </c>
      <c r="X27" s="102">
        <v>36.32</v>
      </c>
      <c r="Y27" s="102">
        <v>36.479999999999997</v>
      </c>
      <c r="Z27" s="102">
        <v>36.1</v>
      </c>
      <c r="AA27" s="102">
        <v>36.479999999999997</v>
      </c>
      <c r="AB27" s="100">
        <v>18712800</v>
      </c>
      <c r="AC27" s="99">
        <v>36.479999999999997</v>
      </c>
      <c r="AD27" s="2">
        <f t="shared" si="0"/>
        <v>0.37999999999999545</v>
      </c>
      <c r="AE27" s="137">
        <f t="shared" si="1"/>
        <v>1.9225487503433669E-3</v>
      </c>
    </row>
    <row r="28" spans="1:31" x14ac:dyDescent="0.25">
      <c r="B28" s="10"/>
      <c r="C28" s="10"/>
      <c r="D28" s="40"/>
      <c r="E28" s="40"/>
      <c r="F28" s="40"/>
      <c r="G28" s="40"/>
      <c r="W28" s="98">
        <v>42782</v>
      </c>
      <c r="X28" s="102">
        <v>36.18</v>
      </c>
      <c r="Y28" s="102">
        <v>36.56</v>
      </c>
      <c r="Z28" s="102">
        <v>36.1</v>
      </c>
      <c r="AA28" s="102">
        <v>36.409999999999997</v>
      </c>
      <c r="AB28" s="100">
        <v>21181700</v>
      </c>
      <c r="AC28" s="99">
        <v>36.409999999999997</v>
      </c>
      <c r="AD28" s="2">
        <f t="shared" si="0"/>
        <v>0.46000000000000085</v>
      </c>
      <c r="AE28" s="137">
        <f t="shared" si="1"/>
        <v>9.986130374479929E-3</v>
      </c>
    </row>
    <row r="29" spans="1:31" x14ac:dyDescent="0.25">
      <c r="B29" s="10"/>
      <c r="C29" s="10"/>
      <c r="D29" s="40"/>
      <c r="E29" s="40"/>
      <c r="F29" s="40"/>
      <c r="G29" s="40"/>
      <c r="W29" s="98">
        <v>42781</v>
      </c>
      <c r="X29" s="102">
        <v>35.979999999999997</v>
      </c>
      <c r="Y29" s="102">
        <v>36.06</v>
      </c>
      <c r="Z29" s="102">
        <v>35.67</v>
      </c>
      <c r="AA29" s="102">
        <v>36.049999999999997</v>
      </c>
      <c r="AB29" s="100">
        <v>18364200</v>
      </c>
      <c r="AC29" s="99">
        <v>36.049999999999997</v>
      </c>
      <c r="AD29" s="2">
        <f t="shared" si="0"/>
        <v>0.39000000000000057</v>
      </c>
      <c r="AE29" s="137">
        <f t="shared" si="1"/>
        <v>3.3398274422486995E-3</v>
      </c>
    </row>
    <row r="30" spans="1:31" x14ac:dyDescent="0.25">
      <c r="B30" s="10"/>
      <c r="C30" s="10"/>
      <c r="D30" s="40"/>
      <c r="E30" s="40"/>
      <c r="F30" s="40"/>
      <c r="G30" s="40"/>
      <c r="W30" s="98">
        <v>42780</v>
      </c>
      <c r="X30" s="102">
        <v>35.840000000000003</v>
      </c>
      <c r="Y30" s="102">
        <v>35.96</v>
      </c>
      <c r="Z30" s="102">
        <v>35.53</v>
      </c>
      <c r="AA30" s="102">
        <v>35.93</v>
      </c>
      <c r="AB30" s="100">
        <v>25725100</v>
      </c>
      <c r="AC30" s="99">
        <v>35.93</v>
      </c>
      <c r="AD30" s="2">
        <f t="shared" si="0"/>
        <v>0.42999999999999972</v>
      </c>
      <c r="AE30" s="137">
        <f t="shared" si="1"/>
        <v>3.6312849162012384E-3</v>
      </c>
    </row>
    <row r="31" spans="1:31" x14ac:dyDescent="0.25">
      <c r="W31" s="98">
        <v>42779</v>
      </c>
      <c r="X31" s="102">
        <v>35.57</v>
      </c>
      <c r="Y31" s="102">
        <v>35.85</v>
      </c>
      <c r="Z31" s="102">
        <v>35.340000000000003</v>
      </c>
      <c r="AA31" s="102">
        <v>35.799999999999997</v>
      </c>
      <c r="AB31" s="100">
        <v>28180600</v>
      </c>
      <c r="AC31" s="99">
        <v>35.799999999999997</v>
      </c>
      <c r="AD31" s="2">
        <f t="shared" si="0"/>
        <v>0.50999999999999801</v>
      </c>
      <c r="AE31" s="137">
        <f t="shared" si="1"/>
        <v>1.3016411997736066E-2</v>
      </c>
    </row>
    <row r="32" spans="1:31" x14ac:dyDescent="0.25">
      <c r="W32" s="98">
        <v>42776</v>
      </c>
      <c r="X32" s="102">
        <v>35.26</v>
      </c>
      <c r="Y32" s="102">
        <v>35.43</v>
      </c>
      <c r="Z32" s="102">
        <v>34.840000000000003</v>
      </c>
      <c r="AA32" s="102">
        <v>35.340000000000003</v>
      </c>
      <c r="AB32" s="100">
        <v>44106500</v>
      </c>
      <c r="AC32" s="99">
        <v>35.340000000000003</v>
      </c>
      <c r="AD32" s="2">
        <f t="shared" si="0"/>
        <v>0.58999999999999631</v>
      </c>
      <c r="AE32" s="137">
        <f t="shared" si="1"/>
        <v>-3.3840947546530664E-3</v>
      </c>
    </row>
    <row r="33" spans="1:31" x14ac:dyDescent="0.25">
      <c r="L33" t="s">
        <v>212</v>
      </c>
      <c r="M33" s="2">
        <f>M56+K56-F56</f>
        <v>1407.5400000000009</v>
      </c>
      <c r="W33" s="98">
        <v>42775</v>
      </c>
      <c r="X33" s="102">
        <v>36.5</v>
      </c>
      <c r="Y33" s="102">
        <v>36.5</v>
      </c>
      <c r="Z33" s="102">
        <v>35.4</v>
      </c>
      <c r="AA33" s="102">
        <v>35.46</v>
      </c>
      <c r="AB33" s="100">
        <v>47802700</v>
      </c>
      <c r="AC33" s="99">
        <v>35.46</v>
      </c>
      <c r="AD33" s="2">
        <f t="shared" si="0"/>
        <v>1.1000000000000014</v>
      </c>
      <c r="AE33" s="137">
        <f t="shared" si="1"/>
        <v>-2.5288620120945571E-2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42774</v>
      </c>
      <c r="X34" s="102">
        <v>36.340000000000003</v>
      </c>
      <c r="Y34" s="102">
        <v>36.65</v>
      </c>
      <c r="Z34" s="102">
        <v>36.14</v>
      </c>
      <c r="AA34" s="102">
        <v>36.380000000000003</v>
      </c>
      <c r="AB34" s="100">
        <v>20807400</v>
      </c>
      <c r="AC34" s="99">
        <v>36.380000000000003</v>
      </c>
      <c r="AD34" s="2">
        <f t="shared" si="0"/>
        <v>0.50999999999999801</v>
      </c>
      <c r="AE34" s="137">
        <f t="shared" si="1"/>
        <v>8.2530949105907858E-4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42773</v>
      </c>
      <c r="X35" s="102">
        <v>36.450000000000003</v>
      </c>
      <c r="Y35" s="102">
        <v>36.520000000000003</v>
      </c>
      <c r="Z35" s="102">
        <v>36.24</v>
      </c>
      <c r="AA35" s="102">
        <v>36.35</v>
      </c>
      <c r="AB35" s="100">
        <v>18581900</v>
      </c>
      <c r="AC35" s="99">
        <v>36.35</v>
      </c>
      <c r="AD35" s="2">
        <f t="shared" si="0"/>
        <v>0.28000000000000114</v>
      </c>
      <c r="AE35" s="137">
        <f t="shared" si="1"/>
        <v>2.2056796250344846E-3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42772</v>
      </c>
      <c r="X36" s="102">
        <v>36.51</v>
      </c>
      <c r="Y36" s="102">
        <v>36.51</v>
      </c>
      <c r="Z36" s="102">
        <v>36.15</v>
      </c>
      <c r="AA36" s="102">
        <v>36.270000000000003</v>
      </c>
      <c r="AB36" s="100">
        <v>21427000</v>
      </c>
      <c r="AC36" s="99">
        <v>36.270000000000003</v>
      </c>
      <c r="AD36" s="2">
        <f t="shared" si="0"/>
        <v>0.35999999999999943</v>
      </c>
      <c r="AE36" s="137">
        <f t="shared" si="1"/>
        <v>-6.8455640744797819E-3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42769</v>
      </c>
      <c r="X37" s="102">
        <v>36.69</v>
      </c>
      <c r="Y37" s="102">
        <v>36.82</v>
      </c>
      <c r="Z37" s="102">
        <v>36.450000000000003</v>
      </c>
      <c r="AA37" s="102">
        <v>36.520000000000003</v>
      </c>
      <c r="AB37" s="100">
        <v>21038100</v>
      </c>
      <c r="AC37" s="99">
        <v>36.520000000000003</v>
      </c>
      <c r="AD37" s="2">
        <f t="shared" si="0"/>
        <v>0.36999999999999744</v>
      </c>
      <c r="AE37" s="137" t="e">
        <f t="shared" si="1"/>
        <v>#DIV/0!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42769</v>
      </c>
      <c r="X38" s="102" t="s">
        <v>139</v>
      </c>
      <c r="Y38" s="102"/>
      <c r="Z38" s="102"/>
      <c r="AA38" s="102"/>
      <c r="AB38" s="100"/>
      <c r="AC38" s="99"/>
      <c r="AD38" s="2">
        <f t="shared" si="0"/>
        <v>0</v>
      </c>
      <c r="AE38" s="137">
        <f t="shared" si="1"/>
        <v>-1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42768</v>
      </c>
      <c r="X39" s="102">
        <v>36.26</v>
      </c>
      <c r="Y39" s="102">
        <v>36.700000000000003</v>
      </c>
      <c r="Z39" s="102">
        <v>36.200000000000003</v>
      </c>
      <c r="AA39" s="102">
        <v>36.68</v>
      </c>
      <c r="AB39" s="100">
        <v>31916900</v>
      </c>
      <c r="AC39" s="99">
        <v>36.42</v>
      </c>
      <c r="AD39" s="2">
        <f t="shared" si="0"/>
        <v>0.5</v>
      </c>
      <c r="AE39" s="137">
        <f t="shared" si="1"/>
        <v>4.4125758411472926E-3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8" t="s">
        <v>78</v>
      </c>
      <c r="P40" s="708"/>
      <c r="W40" s="98">
        <v>42767</v>
      </c>
      <c r="X40" s="102">
        <v>36.82</v>
      </c>
      <c r="Y40" s="102">
        <v>36.950000000000003</v>
      </c>
      <c r="Z40" s="102">
        <v>36.020000000000003</v>
      </c>
      <c r="AA40" s="102">
        <v>36.520000000000003</v>
      </c>
      <c r="AB40" s="100">
        <v>28380600</v>
      </c>
      <c r="AC40" s="99">
        <v>36.26</v>
      </c>
      <c r="AD40" s="2">
        <f t="shared" si="0"/>
        <v>0.92999999999999972</v>
      </c>
      <c r="AE40" s="137">
        <f t="shared" si="1"/>
        <v>-8.2056892778994417E-3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39.160000000000004</v>
      </c>
      <c r="Q41" s="2"/>
      <c r="W41" s="98">
        <v>42766</v>
      </c>
      <c r="X41" s="102">
        <v>37.22</v>
      </c>
      <c r="Y41" s="102">
        <v>37.369999999999997</v>
      </c>
      <c r="Z41" s="102">
        <v>36.64</v>
      </c>
      <c r="AA41" s="102">
        <v>36.82</v>
      </c>
      <c r="AB41" s="100">
        <v>27059100</v>
      </c>
      <c r="AC41" s="99">
        <v>36.56</v>
      </c>
      <c r="AD41" s="2">
        <f t="shared" si="0"/>
        <v>0.72999999999999687</v>
      </c>
      <c r="AE41" s="137">
        <f t="shared" si="1"/>
        <v>-1.5881561238223374E-2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38.804000000000002</v>
      </c>
      <c r="Q42" s="2"/>
      <c r="T42" s="90" t="s">
        <v>113</v>
      </c>
      <c r="W42" s="98">
        <v>42765</v>
      </c>
      <c r="X42" s="102">
        <v>37.74</v>
      </c>
      <c r="Y42" s="102">
        <v>37.840000000000003</v>
      </c>
      <c r="Z42" s="102">
        <v>37.33</v>
      </c>
      <c r="AA42" s="102">
        <v>37.42</v>
      </c>
      <c r="AB42" s="100">
        <v>23954700</v>
      </c>
      <c r="AC42" s="99">
        <v>37.15</v>
      </c>
      <c r="AD42" s="2">
        <f t="shared" si="0"/>
        <v>0.51000000000000512</v>
      </c>
      <c r="AE42" s="137">
        <f t="shared" si="1"/>
        <v>-1.4850172368072179E-2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38.448000000000008</v>
      </c>
      <c r="Q43" s="2"/>
      <c r="T43" s="96" t="s">
        <v>98</v>
      </c>
      <c r="U43" s="97">
        <v>35.39</v>
      </c>
      <c r="V43" s="409"/>
      <c r="W43" s="98">
        <v>42762</v>
      </c>
      <c r="X43" s="102">
        <v>38</v>
      </c>
      <c r="Y43" s="102">
        <v>38.450000000000003</v>
      </c>
      <c r="Z43" s="102">
        <v>37.81</v>
      </c>
      <c r="AA43" s="102">
        <v>37.979999999999997</v>
      </c>
      <c r="AB43" s="100">
        <v>44368600</v>
      </c>
      <c r="AC43" s="99">
        <v>37.71</v>
      </c>
      <c r="AD43" s="2">
        <f t="shared" si="0"/>
        <v>0.64000000000000057</v>
      </c>
      <c r="AE43" s="137">
        <f t="shared" si="1"/>
        <v>1.1263073209975882E-2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38.092000000000006</v>
      </c>
      <c r="Q44" s="2"/>
      <c r="T44" s="86" t="s">
        <v>99</v>
      </c>
      <c r="U44" s="87">
        <v>35.380000000000003</v>
      </c>
      <c r="V44" s="410"/>
      <c r="W44" s="98">
        <v>42761</v>
      </c>
      <c r="X44" s="102">
        <v>37.82</v>
      </c>
      <c r="Y44" s="102">
        <v>37.92</v>
      </c>
      <c r="Z44" s="102">
        <v>37.42</v>
      </c>
      <c r="AA44" s="102">
        <v>37.56</v>
      </c>
      <c r="AB44" s="100">
        <v>34144800</v>
      </c>
      <c r="AC44" s="99">
        <v>37.29</v>
      </c>
      <c r="AD44" s="2">
        <f t="shared" si="0"/>
        <v>0.5</v>
      </c>
      <c r="AE44" s="137">
        <f t="shared" si="1"/>
        <v>-6.3948840927259276E-3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37.736000000000004</v>
      </c>
      <c r="Q45" s="2"/>
      <c r="T45" s="86" t="s">
        <v>100</v>
      </c>
      <c r="U45" s="87" t="s">
        <v>688</v>
      </c>
      <c r="V45" s="410"/>
      <c r="W45" s="98">
        <v>42760</v>
      </c>
      <c r="X45" s="102">
        <v>37.869999999999997</v>
      </c>
      <c r="Y45" s="102">
        <v>38</v>
      </c>
      <c r="Z45" s="102">
        <v>37.520000000000003</v>
      </c>
      <c r="AA45" s="102">
        <v>37.799999999999997</v>
      </c>
      <c r="AB45" s="100">
        <v>32276400</v>
      </c>
      <c r="AC45" s="99">
        <v>37.53</v>
      </c>
      <c r="AD45" s="2">
        <f t="shared" si="0"/>
        <v>0.47999999999999687</v>
      </c>
      <c r="AE45" s="137">
        <f t="shared" si="1"/>
        <v>4.8192771084336616E-3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37.380000000000003</v>
      </c>
      <c r="Q46" s="2"/>
      <c r="T46" s="86" t="s">
        <v>101</v>
      </c>
      <c r="U46" s="87" t="s">
        <v>689</v>
      </c>
      <c r="V46" s="410"/>
      <c r="W46" s="98">
        <v>42759</v>
      </c>
      <c r="X46" s="102">
        <v>36.840000000000003</v>
      </c>
      <c r="Y46" s="102">
        <v>37.74</v>
      </c>
      <c r="Z46" s="102">
        <v>36.81</v>
      </c>
      <c r="AA46" s="102">
        <v>37.619999999999997</v>
      </c>
      <c r="AB46" s="100">
        <v>35140900</v>
      </c>
      <c r="AC46" s="99">
        <v>37.35</v>
      </c>
      <c r="AD46" s="2">
        <f t="shared" si="0"/>
        <v>0.92999999999999972</v>
      </c>
      <c r="AE46" s="137">
        <f t="shared" si="1"/>
        <v>2.3007395234182493E-2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37.024000000000001</v>
      </c>
      <c r="Q47" s="2"/>
      <c r="T47" s="86" t="s">
        <v>102</v>
      </c>
      <c r="U47" s="87">
        <v>40.03</v>
      </c>
      <c r="V47" s="410"/>
      <c r="W47" s="98">
        <v>42758</v>
      </c>
      <c r="X47" s="102">
        <v>37.07</v>
      </c>
      <c r="Y47" s="102">
        <v>37.21</v>
      </c>
      <c r="Z47" s="102">
        <v>36.549999999999997</v>
      </c>
      <c r="AA47" s="102">
        <v>36.770000000000003</v>
      </c>
      <c r="AB47" s="100">
        <v>27752600</v>
      </c>
      <c r="AC47" s="99">
        <v>36.51</v>
      </c>
      <c r="AD47" s="2">
        <f t="shared" si="0"/>
        <v>0.66000000000000369</v>
      </c>
      <c r="AE47" s="137">
        <f t="shared" si="1"/>
        <v>-4.6346782988004875E-3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36.667999999999999</v>
      </c>
      <c r="Q48" s="2"/>
      <c r="T48" s="86" t="s">
        <v>103</v>
      </c>
      <c r="U48" s="87">
        <v>1.1121399999999999</v>
      </c>
      <c r="V48" s="410"/>
      <c r="W48" s="98">
        <v>42755</v>
      </c>
      <c r="X48" s="102">
        <v>36.76</v>
      </c>
      <c r="Y48" s="102">
        <v>37.03</v>
      </c>
      <c r="Z48" s="102">
        <v>36.58</v>
      </c>
      <c r="AA48" s="102">
        <v>36.94</v>
      </c>
      <c r="AB48" s="100">
        <v>23950900</v>
      </c>
      <c r="AC48" s="99">
        <v>36.68</v>
      </c>
      <c r="AD48" s="2">
        <f t="shared" si="0"/>
        <v>0.45000000000000284</v>
      </c>
      <c r="AE48" s="137">
        <f t="shared" si="1"/>
        <v>1.0190030294684682E-2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36.312000000000005</v>
      </c>
      <c r="Q49" s="2"/>
      <c r="T49" s="86" t="s">
        <v>104</v>
      </c>
      <c r="U49" s="88" t="s">
        <v>462</v>
      </c>
      <c r="V49" s="411"/>
      <c r="W49" s="98">
        <v>42754</v>
      </c>
      <c r="X49" s="102">
        <v>36.51</v>
      </c>
      <c r="Y49" s="102">
        <v>36.909999999999997</v>
      </c>
      <c r="Z49" s="102">
        <v>36.51</v>
      </c>
      <c r="AA49" s="102">
        <v>36.57</v>
      </c>
      <c r="AB49" s="100">
        <v>13654500</v>
      </c>
      <c r="AC49" s="99">
        <v>36.31</v>
      </c>
      <c r="AD49" s="2">
        <f t="shared" si="0"/>
        <v>0.39999999999999858</v>
      </c>
      <c r="AE49" s="137">
        <f t="shared" si="1"/>
        <v>-5.2054794520547398E-3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35.956000000000003</v>
      </c>
      <c r="Q50" s="2"/>
      <c r="T50" s="86"/>
      <c r="U50" s="87"/>
      <c r="V50" s="410"/>
      <c r="W50" s="98">
        <v>42753</v>
      </c>
      <c r="X50" s="102">
        <v>36.89</v>
      </c>
      <c r="Y50" s="102">
        <v>37.01</v>
      </c>
      <c r="Z50" s="102">
        <v>36.61</v>
      </c>
      <c r="AA50" s="102">
        <v>36.76</v>
      </c>
      <c r="AB50" s="100">
        <v>15382500</v>
      </c>
      <c r="AC50" s="99">
        <v>36.5</v>
      </c>
      <c r="AD50" s="2">
        <f t="shared" si="0"/>
        <v>0.39999999999999858</v>
      </c>
      <c r="AE50" s="137">
        <f t="shared" si="1"/>
        <v>-1.0946907498631253E-3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35.6</v>
      </c>
      <c r="Q51" s="2"/>
      <c r="T51" s="86" t="s">
        <v>105</v>
      </c>
      <c r="U51" s="87" t="s">
        <v>690</v>
      </c>
      <c r="V51" s="410"/>
      <c r="W51" s="98">
        <v>42752</v>
      </c>
      <c r="X51" s="102">
        <v>36.67</v>
      </c>
      <c r="Y51" s="102">
        <v>36.83</v>
      </c>
      <c r="Z51" s="102">
        <v>36.590000000000003</v>
      </c>
      <c r="AA51" s="102">
        <v>36.799999999999997</v>
      </c>
      <c r="AB51" s="100">
        <v>20195200</v>
      </c>
      <c r="AC51" s="99">
        <v>36.54</v>
      </c>
      <c r="AD51" s="2">
        <f t="shared" si="0"/>
        <v>0.23999999999999488</v>
      </c>
      <c r="AE51" s="137">
        <f t="shared" si="1"/>
        <v>2.7374760470832982E-4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35.244</v>
      </c>
      <c r="Q52" s="2"/>
      <c r="T52" s="86" t="s">
        <v>106</v>
      </c>
      <c r="U52" s="87" t="s">
        <v>580</v>
      </c>
      <c r="V52" s="410"/>
      <c r="W52" s="98">
        <v>42748</v>
      </c>
      <c r="X52" s="102">
        <v>36.71</v>
      </c>
      <c r="Y52" s="102">
        <v>36.86</v>
      </c>
      <c r="Z52" s="102">
        <v>36.619999999999997</v>
      </c>
      <c r="AA52" s="102">
        <v>36.79</v>
      </c>
      <c r="AB52" s="100">
        <v>15072200</v>
      </c>
      <c r="AC52" s="99">
        <v>36.53</v>
      </c>
      <c r="AD52" s="2">
        <f t="shared" si="0"/>
        <v>0.24000000000000199</v>
      </c>
      <c r="AE52" s="137">
        <f t="shared" si="1"/>
        <v>2.1947873799725848E-3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34.887999999999998</v>
      </c>
      <c r="Q53" s="2"/>
      <c r="T53" s="86" t="s">
        <v>107</v>
      </c>
      <c r="U53" s="89">
        <v>18397045</v>
      </c>
      <c r="V53" s="412"/>
      <c r="W53" s="98">
        <v>42747</v>
      </c>
      <c r="X53" s="102">
        <v>36.83</v>
      </c>
      <c r="Y53" s="102">
        <v>36.83</v>
      </c>
      <c r="Z53" s="102">
        <v>36.32</v>
      </c>
      <c r="AA53" s="102">
        <v>36.71</v>
      </c>
      <c r="AB53" s="100">
        <v>20391900</v>
      </c>
      <c r="AC53" s="99">
        <v>36.450000000000003</v>
      </c>
      <c r="AD53" s="2">
        <f t="shared" si="0"/>
        <v>0.50999999999999801</v>
      </c>
      <c r="AE53" s="137">
        <f t="shared" si="1"/>
        <v>-6.5412919051511809E-3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34.532000000000004</v>
      </c>
      <c r="T54" s="86" t="s">
        <v>110</v>
      </c>
      <c r="U54" s="89">
        <v>23457500</v>
      </c>
      <c r="V54" s="412"/>
      <c r="W54" s="98">
        <v>42746</v>
      </c>
      <c r="X54" s="102">
        <v>36.51</v>
      </c>
      <c r="Y54" s="102">
        <v>37</v>
      </c>
      <c r="Z54" s="102">
        <v>36.51</v>
      </c>
      <c r="AA54" s="102">
        <v>36.950000000000003</v>
      </c>
      <c r="AB54" s="100">
        <v>22398400</v>
      </c>
      <c r="AC54" s="99">
        <v>36.69</v>
      </c>
      <c r="AD54" s="2">
        <f t="shared" si="0"/>
        <v>0.49000000000000199</v>
      </c>
      <c r="AE54" s="137">
        <f t="shared" si="1"/>
        <v>1.1300992282249123E-2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34.176000000000002</v>
      </c>
      <c r="T55" s="86" t="s">
        <v>108</v>
      </c>
      <c r="U55" s="87" t="s">
        <v>691</v>
      </c>
      <c r="V55" s="410"/>
      <c r="W55" s="98">
        <v>42745</v>
      </c>
      <c r="X55" s="102">
        <v>36.549999999999997</v>
      </c>
      <c r="Y55" s="102">
        <v>36.93</v>
      </c>
      <c r="Z55" s="102">
        <v>36.53</v>
      </c>
      <c r="AA55" s="102">
        <v>36.54</v>
      </c>
      <c r="AB55" s="100">
        <v>15918800</v>
      </c>
      <c r="AC55" s="99">
        <v>36.28</v>
      </c>
      <c r="AD55" s="2">
        <f t="shared" si="0"/>
        <v>0.39999999999999858</v>
      </c>
      <c r="AE55" s="137">
        <f t="shared" si="1"/>
        <v>-1.9257221458046647E-3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33.82</v>
      </c>
      <c r="T56" s="86" t="s">
        <v>111</v>
      </c>
      <c r="U56" s="87">
        <v>16.79</v>
      </c>
      <c r="V56" s="410"/>
      <c r="W56" s="98">
        <v>42744</v>
      </c>
      <c r="X56" s="102">
        <v>36.479999999999997</v>
      </c>
      <c r="Y56" s="102">
        <v>36.89</v>
      </c>
      <c r="Z56" s="102">
        <v>36.479999999999997</v>
      </c>
      <c r="AA56" s="102">
        <v>36.61</v>
      </c>
      <c r="AB56" s="100">
        <v>19449400</v>
      </c>
      <c r="AC56" s="99">
        <v>36.35</v>
      </c>
      <c r="AD56" s="2">
        <f t="shared" si="0"/>
        <v>0.41000000000000369</v>
      </c>
      <c r="AE56" s="137">
        <f t="shared" si="1"/>
        <v>3.5891772501381869E-3</v>
      </c>
    </row>
    <row r="57" spans="1:31" x14ac:dyDescent="0.25">
      <c r="O57" s="82">
        <v>0.94</v>
      </c>
      <c r="P57" s="82">
        <f t="shared" si="4"/>
        <v>33.463999999999999</v>
      </c>
      <c r="T57" s="86" t="s">
        <v>112</v>
      </c>
      <c r="U57" s="87">
        <v>2.12</v>
      </c>
      <c r="V57" s="410"/>
      <c r="W57" s="98">
        <v>42741</v>
      </c>
      <c r="X57" s="102">
        <v>36.590000000000003</v>
      </c>
      <c r="Y57" s="102">
        <v>36.68</v>
      </c>
      <c r="Z57" s="102">
        <v>36.19</v>
      </c>
      <c r="AA57" s="102">
        <v>36.479999999999997</v>
      </c>
      <c r="AB57" s="100">
        <v>15114000</v>
      </c>
      <c r="AC57" s="99">
        <v>36.22</v>
      </c>
      <c r="AD57" s="2">
        <f t="shared" si="0"/>
        <v>0.49000000000000199</v>
      </c>
      <c r="AE57" s="137">
        <f t="shared" si="1"/>
        <v>3.6021058464947853E-3</v>
      </c>
    </row>
    <row r="58" spans="1:31" x14ac:dyDescent="0.25">
      <c r="O58" s="82">
        <v>0.93</v>
      </c>
      <c r="P58" s="82">
        <f t="shared" si="4"/>
        <v>33.108000000000004</v>
      </c>
      <c r="T58" s="86" t="s">
        <v>109</v>
      </c>
      <c r="U58" s="87" t="s">
        <v>692</v>
      </c>
      <c r="V58" s="410"/>
      <c r="W58" s="98">
        <v>42740</v>
      </c>
      <c r="X58" s="102">
        <v>36.450000000000003</v>
      </c>
      <c r="Y58" s="102">
        <v>36.72</v>
      </c>
      <c r="Z58" s="102">
        <v>36.31</v>
      </c>
      <c r="AA58" s="102">
        <v>36.35</v>
      </c>
      <c r="AB58" s="100">
        <v>13986000</v>
      </c>
      <c r="AC58" s="99">
        <v>36.090000000000003</v>
      </c>
      <c r="AD58" s="2">
        <f t="shared" si="0"/>
        <v>0.40999999999999659</v>
      </c>
      <c r="AE58" s="137">
        <f t="shared" si="1"/>
        <v>-1.6597510373442814E-3</v>
      </c>
    </row>
    <row r="59" spans="1:31" x14ac:dyDescent="0.25">
      <c r="O59" s="82">
        <v>0.92</v>
      </c>
      <c r="P59" s="82">
        <f t="shared" si="4"/>
        <v>32.752000000000002</v>
      </c>
      <c r="W59" s="98">
        <v>42739</v>
      </c>
      <c r="X59" s="102">
        <v>36.71</v>
      </c>
      <c r="Y59" s="102">
        <v>36.770000000000003</v>
      </c>
      <c r="Z59" s="102">
        <v>36.340000000000003</v>
      </c>
      <c r="AA59" s="102">
        <v>36.409999999999997</v>
      </c>
      <c r="AB59" s="100">
        <v>15915700</v>
      </c>
      <c r="AC59" s="99">
        <v>36.15</v>
      </c>
      <c r="AD59" s="2">
        <f t="shared" si="0"/>
        <v>0.42999999999999972</v>
      </c>
      <c r="AE59" s="137">
        <f t="shared" si="1"/>
        <v>-5.2283984589984733E-3</v>
      </c>
    </row>
    <row r="60" spans="1:31" x14ac:dyDescent="0.25">
      <c r="O60" s="82">
        <v>0.91</v>
      </c>
      <c r="P60" s="82">
        <f t="shared" si="4"/>
        <v>32.396000000000001</v>
      </c>
      <c r="W60" s="98">
        <v>42738</v>
      </c>
      <c r="X60" s="102">
        <v>36.61</v>
      </c>
      <c r="Y60" s="102">
        <v>36.93</v>
      </c>
      <c r="Z60" s="102">
        <v>36.270000000000003</v>
      </c>
      <c r="AA60" s="102">
        <v>36.6</v>
      </c>
      <c r="AB60" s="100">
        <v>20196500</v>
      </c>
      <c r="AC60" s="99">
        <v>36.340000000000003</v>
      </c>
      <c r="AD60" s="2">
        <f t="shared" si="0"/>
        <v>0.65999999999999659</v>
      </c>
      <c r="AE60" s="137">
        <f t="shared" si="1"/>
        <v>9.1641210774786597E-3</v>
      </c>
    </row>
    <row r="61" spans="1:31" x14ac:dyDescent="0.25">
      <c r="O61" s="82">
        <v>0.9</v>
      </c>
      <c r="P61" s="82">
        <f t="shared" si="4"/>
        <v>32.04</v>
      </c>
      <c r="W61" s="98">
        <v>42734</v>
      </c>
      <c r="X61" s="102">
        <v>36.79</v>
      </c>
      <c r="Y61" s="102">
        <v>36.799999999999997</v>
      </c>
      <c r="Z61" s="102">
        <v>36.200000000000003</v>
      </c>
      <c r="AA61" s="102">
        <v>36.270000000000003</v>
      </c>
      <c r="AB61" s="100">
        <v>17468000</v>
      </c>
      <c r="AC61" s="99">
        <v>36.01</v>
      </c>
      <c r="AD61" s="2">
        <f t="shared" si="0"/>
        <v>0.59999999999999432</v>
      </c>
      <c r="AE61" s="137">
        <f t="shared" si="1"/>
        <v>-1.0714285714285676E-2</v>
      </c>
    </row>
    <row r="62" spans="1:31" x14ac:dyDescent="0.25">
      <c r="W62" s="98">
        <v>42733</v>
      </c>
      <c r="X62" s="102">
        <v>36.51</v>
      </c>
      <c r="Y62" s="102">
        <v>36.72</v>
      </c>
      <c r="Z62" s="102">
        <v>36.43</v>
      </c>
      <c r="AA62" s="102">
        <v>36.659999999999997</v>
      </c>
      <c r="AB62" s="100">
        <v>8447300</v>
      </c>
      <c r="AC62" s="99">
        <v>36.4</v>
      </c>
      <c r="AD62" s="2">
        <f t="shared" si="0"/>
        <v>0.28999999999999915</v>
      </c>
      <c r="AE62" s="137">
        <f t="shared" si="1"/>
        <v>8.2485565026124696E-4</v>
      </c>
    </row>
    <row r="63" spans="1:31" x14ac:dyDescent="0.25">
      <c r="W63" s="98">
        <v>42732</v>
      </c>
      <c r="X63" s="102">
        <v>37.1</v>
      </c>
      <c r="Y63" s="102">
        <v>37.200000000000003</v>
      </c>
      <c r="Z63" s="102">
        <v>36.58</v>
      </c>
      <c r="AA63" s="102">
        <v>36.630000000000003</v>
      </c>
      <c r="AB63" s="100">
        <v>12868600</v>
      </c>
      <c r="AC63" s="99">
        <v>36.369999999999997</v>
      </c>
      <c r="AD63" s="2">
        <f t="shared" si="0"/>
        <v>0.62000000000000455</v>
      </c>
      <c r="AE63" s="137">
        <f t="shared" si="1"/>
        <v>-1.1953273566965628E-2</v>
      </c>
    </row>
    <row r="64" spans="1:31" x14ac:dyDescent="0.25">
      <c r="W64" s="98">
        <v>42731</v>
      </c>
      <c r="X64" s="102">
        <v>36.909999999999997</v>
      </c>
      <c r="Y64" s="102">
        <v>37.33</v>
      </c>
      <c r="Z64" s="102">
        <v>36.909999999999997</v>
      </c>
      <c r="AA64" s="102">
        <v>37.07</v>
      </c>
      <c r="AB64" s="100">
        <v>9033700</v>
      </c>
      <c r="AC64" s="99">
        <v>36.81</v>
      </c>
      <c r="AD64" s="2">
        <f t="shared" si="0"/>
        <v>0.42000000000000171</v>
      </c>
      <c r="AE64" s="137">
        <f t="shared" si="1"/>
        <v>2.7240533914465459E-3</v>
      </c>
    </row>
    <row r="65" spans="23:31" x14ac:dyDescent="0.25">
      <c r="W65" s="98">
        <v>42727</v>
      </c>
      <c r="X65" s="102">
        <v>36.93</v>
      </c>
      <c r="Y65" s="102">
        <v>36.979999999999997</v>
      </c>
      <c r="Z65" s="102">
        <v>36.770000000000003</v>
      </c>
      <c r="AA65" s="102">
        <v>36.97</v>
      </c>
      <c r="AB65" s="100">
        <v>6287300</v>
      </c>
      <c r="AC65" s="99">
        <v>36.71</v>
      </c>
      <c r="AD65" s="2">
        <f t="shared" si="0"/>
        <v>0.20999999999999375</v>
      </c>
      <c r="AE65" s="137">
        <f t="shared" si="1"/>
        <v>1.0908099263702287E-3</v>
      </c>
    </row>
    <row r="66" spans="23:31" x14ac:dyDescent="0.25">
      <c r="W66" s="98">
        <v>42726</v>
      </c>
      <c r="X66" s="102">
        <v>37.229999999999997</v>
      </c>
      <c r="Y66" s="102">
        <v>37.24</v>
      </c>
      <c r="Z66" s="102">
        <v>36.81</v>
      </c>
      <c r="AA66" s="102">
        <v>36.93</v>
      </c>
      <c r="AB66" s="100">
        <v>10793900</v>
      </c>
      <c r="AC66" s="99">
        <v>36.67</v>
      </c>
      <c r="AD66" s="2">
        <f t="shared" si="0"/>
        <v>0.42999999999999972</v>
      </c>
      <c r="AE66" s="137">
        <f t="shared" si="1"/>
        <v>-1.3616557734204005E-3</v>
      </c>
    </row>
    <row r="67" spans="23:31" x14ac:dyDescent="0.25">
      <c r="W67" s="98">
        <v>42725</v>
      </c>
      <c r="X67" s="102">
        <v>37.25</v>
      </c>
      <c r="Y67" s="102">
        <v>37.35</v>
      </c>
      <c r="Z67" s="102">
        <v>36.909999999999997</v>
      </c>
      <c r="AA67" s="102">
        <v>36.979999999999997</v>
      </c>
      <c r="AB67" s="100">
        <v>14323600</v>
      </c>
      <c r="AC67" s="99">
        <v>36.72</v>
      </c>
      <c r="AD67" s="2">
        <f>Y67-Z67</f>
        <v>0.44000000000000483</v>
      </c>
      <c r="AE67" s="137" t="e">
        <f>AC67/#REF!-1</f>
        <v>#REF!</v>
      </c>
    </row>
    <row r="68" spans="23:31" x14ac:dyDescent="0.25">
      <c r="W68" s="98">
        <v>42724</v>
      </c>
      <c r="X68" s="102">
        <v>36.950000000000003</v>
      </c>
      <c r="Y68" s="102">
        <v>37.24</v>
      </c>
      <c r="Z68" s="102">
        <v>36.89</v>
      </c>
      <c r="AA68" s="102">
        <v>37.21</v>
      </c>
      <c r="AB68" s="100">
        <v>18551800</v>
      </c>
      <c r="AC68" s="99">
        <v>36.950000000000003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1" priority="7">
      <formula>F21&gt;0</formula>
    </cfRule>
    <cfRule type="expression" dxfId="580" priority="8">
      <formula>F21&lt;0</formula>
    </cfRule>
  </conditionalFormatting>
  <conditionalFormatting sqref="F22">
    <cfRule type="expression" dxfId="579" priority="5">
      <formula>F22&gt;0</formula>
    </cfRule>
    <cfRule type="expression" dxfId="578" priority="6">
      <formula>F22&lt;0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42821</v>
      </c>
      <c r="X2" s="41">
        <v>45.5</v>
      </c>
      <c r="Y2" s="41">
        <v>45.89</v>
      </c>
      <c r="Z2" s="41">
        <v>45.12</v>
      </c>
      <c r="AA2" s="41">
        <v>45.79</v>
      </c>
      <c r="AB2" s="103">
        <v>3251100</v>
      </c>
      <c r="AC2" s="41">
        <v>45.79</v>
      </c>
      <c r="AD2" s="2">
        <f>Y2-Z2</f>
        <v>0.77000000000000313</v>
      </c>
      <c r="AE2" s="137">
        <f>AC2/AC3-1</f>
        <v>-6.7245119305857637E-3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47.45</v>
      </c>
      <c r="W3" s="109">
        <v>42818</v>
      </c>
      <c r="X3" s="41">
        <v>46.69</v>
      </c>
      <c r="Y3" s="41">
        <v>47.13</v>
      </c>
      <c r="Z3" s="41">
        <v>45.89</v>
      </c>
      <c r="AA3" s="41">
        <v>46.1</v>
      </c>
      <c r="AB3" s="103">
        <v>2625600</v>
      </c>
      <c r="AC3" s="41">
        <v>46.1</v>
      </c>
      <c r="AD3" s="2">
        <f t="shared" ref="AD3:AD66" si="0">Y3-Z3</f>
        <v>1.240000000000002</v>
      </c>
      <c r="AE3" s="137">
        <f t="shared" ref="AE3:AE66" si="1">AC3/AC4-1</f>
        <v>-9.4542329179200246E-3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47.45</v>
      </c>
      <c r="R4" s="499">
        <v>3.6299999999999999E-2</v>
      </c>
      <c r="T4" s="123"/>
      <c r="U4" s="30"/>
      <c r="V4" s="35"/>
      <c r="W4" s="109">
        <v>42817</v>
      </c>
      <c r="X4" s="41">
        <v>46.69</v>
      </c>
      <c r="Y4" s="41">
        <v>47.1</v>
      </c>
      <c r="Z4" s="41">
        <v>46.45</v>
      </c>
      <c r="AA4" s="41">
        <v>46.54</v>
      </c>
      <c r="AB4" s="103">
        <v>2565000</v>
      </c>
      <c r="AC4" s="41">
        <v>46.54</v>
      </c>
      <c r="AD4" s="2">
        <f t="shared" si="0"/>
        <v>0.64999999999999858</v>
      </c>
      <c r="AE4" s="137">
        <f t="shared" si="1"/>
        <v>-6.4047822374040386E-3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42816</v>
      </c>
      <c r="X5" s="41">
        <v>47.46</v>
      </c>
      <c r="Y5" s="41">
        <v>47.46</v>
      </c>
      <c r="Z5" s="41">
        <v>46.64</v>
      </c>
      <c r="AA5" s="41">
        <v>46.84</v>
      </c>
      <c r="AB5" s="103">
        <v>2768600</v>
      </c>
      <c r="AC5" s="41">
        <v>46.84</v>
      </c>
      <c r="AD5" s="2">
        <f t="shared" si="0"/>
        <v>0.82000000000000028</v>
      </c>
      <c r="AE5" s="137">
        <f t="shared" si="1"/>
        <v>-1.7411369834277268E-2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42815</v>
      </c>
      <c r="X6" s="41">
        <v>48.53</v>
      </c>
      <c r="Y6" s="41">
        <v>48.62</v>
      </c>
      <c r="Z6" s="41">
        <v>47.27</v>
      </c>
      <c r="AA6" s="41">
        <v>47.67</v>
      </c>
      <c r="AB6" s="103">
        <v>3033600</v>
      </c>
      <c r="AC6" s="41">
        <v>47.67</v>
      </c>
      <c r="AD6" s="2">
        <f t="shared" si="0"/>
        <v>1.3499999999999943</v>
      </c>
      <c r="AE6" s="137">
        <f t="shared" si="1"/>
        <v>-1.304347826086949E-2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42814</v>
      </c>
      <c r="X7" s="41">
        <v>47.84</v>
      </c>
      <c r="Y7" s="41">
        <v>48.44</v>
      </c>
      <c r="Z7" s="41">
        <v>47.48</v>
      </c>
      <c r="AA7" s="41">
        <v>48.3</v>
      </c>
      <c r="AB7" s="103">
        <v>3233400</v>
      </c>
      <c r="AC7" s="41">
        <v>48.3</v>
      </c>
      <c r="AD7" s="2">
        <f t="shared" si="0"/>
        <v>0.96000000000000085</v>
      </c>
      <c r="AE7" s="137">
        <f t="shared" si="1"/>
        <v>8.2884376295067064E-4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42811</v>
      </c>
      <c r="X8" s="41">
        <v>48.71</v>
      </c>
      <c r="Y8" s="41">
        <v>48.94</v>
      </c>
      <c r="Z8" s="41">
        <v>48.08</v>
      </c>
      <c r="AA8" s="41">
        <v>48.26</v>
      </c>
      <c r="AB8" s="103">
        <v>3236300</v>
      </c>
      <c r="AC8" s="41">
        <v>48.26</v>
      </c>
      <c r="AD8" s="2">
        <f t="shared" si="0"/>
        <v>0.85999999999999943</v>
      </c>
      <c r="AE8" s="137">
        <f t="shared" si="1"/>
        <v>-6.791520889071978E-3</v>
      </c>
    </row>
    <row r="9" spans="1:40" x14ac:dyDescent="0.25">
      <c r="O9" s="11" t="s">
        <v>213</v>
      </c>
      <c r="Q9" s="137">
        <f>IF(Q2=0, 0, Q8/Q6)</f>
        <v>0</v>
      </c>
      <c r="W9" s="109">
        <v>42810</v>
      </c>
      <c r="X9" s="41">
        <v>49.16</v>
      </c>
      <c r="Y9" s="41">
        <v>49.24</v>
      </c>
      <c r="Z9" s="41">
        <v>48.21</v>
      </c>
      <c r="AA9" s="41">
        <v>48.59</v>
      </c>
      <c r="AB9" s="103">
        <v>2473900</v>
      </c>
      <c r="AC9" s="41">
        <v>48.59</v>
      </c>
      <c r="AD9" s="2">
        <f t="shared" si="0"/>
        <v>1.0300000000000011</v>
      </c>
      <c r="AE9" s="137">
        <f t="shared" si="1"/>
        <v>-1.1393692777212472E-2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42809</v>
      </c>
      <c r="X10" s="41">
        <v>47.71</v>
      </c>
      <c r="Y10" s="41">
        <v>49.31</v>
      </c>
      <c r="Z10" s="41">
        <v>47.36</v>
      </c>
      <c r="AA10" s="41">
        <v>49.15</v>
      </c>
      <c r="AB10" s="103">
        <v>3989100</v>
      </c>
      <c r="AC10" s="41">
        <v>49.15</v>
      </c>
      <c r="AD10" s="2">
        <f t="shared" si="0"/>
        <v>1.9500000000000028</v>
      </c>
      <c r="AE10" s="137">
        <f t="shared" si="1"/>
        <v>4.1975832096671439E-2</v>
      </c>
    </row>
    <row r="11" spans="1:40" x14ac:dyDescent="0.25">
      <c r="O11" s="11" t="s">
        <v>178</v>
      </c>
      <c r="P11" s="34"/>
      <c r="Q11" s="137">
        <f>VALUE(TRIM(CLEAN(MID(U58, FIND("(", U58)+1, 5))))</f>
        <v>2.1700000000000001E-2</v>
      </c>
      <c r="T11" s="19"/>
      <c r="W11" s="109">
        <v>42808</v>
      </c>
      <c r="X11" s="41">
        <v>47.13</v>
      </c>
      <c r="Y11" s="41">
        <v>47.31</v>
      </c>
      <c r="Z11" s="41">
        <v>46.15</v>
      </c>
      <c r="AA11" s="41">
        <v>47.17</v>
      </c>
      <c r="AB11" s="103">
        <v>3517300</v>
      </c>
      <c r="AC11" s="41">
        <v>47.17</v>
      </c>
      <c r="AD11" s="2">
        <f t="shared" si="0"/>
        <v>1.1600000000000037</v>
      </c>
      <c r="AE11" s="137">
        <f t="shared" si="1"/>
        <v>-1.2973425402803884E-2</v>
      </c>
    </row>
    <row r="12" spans="1:40" x14ac:dyDescent="0.25">
      <c r="T12" s="19"/>
      <c r="W12" s="109">
        <v>42807</v>
      </c>
      <c r="X12" s="41">
        <v>47.11</v>
      </c>
      <c r="Y12" s="41">
        <v>47.92</v>
      </c>
      <c r="Z12" s="41">
        <v>47.11</v>
      </c>
      <c r="AA12" s="41">
        <v>47.79</v>
      </c>
      <c r="AB12" s="103">
        <v>6241200</v>
      </c>
      <c r="AC12" s="41">
        <v>47.79</v>
      </c>
      <c r="AD12" s="2">
        <f t="shared" si="0"/>
        <v>0.81000000000000227</v>
      </c>
      <c r="AE12" s="137" t="e">
        <f t="shared" si="1"/>
        <v>#DIV/0!</v>
      </c>
    </row>
    <row r="13" spans="1:40" x14ac:dyDescent="0.25">
      <c r="W13" s="109">
        <v>42807</v>
      </c>
      <c r="X13" s="41" t="s">
        <v>125</v>
      </c>
      <c r="Y13" s="41"/>
      <c r="Z13" s="41"/>
      <c r="AA13" s="41"/>
      <c r="AB13" s="103"/>
      <c r="AC13" s="41"/>
      <c r="AD13" s="2">
        <f t="shared" si="0"/>
        <v>0</v>
      </c>
      <c r="AE13" s="137">
        <f t="shared" si="1"/>
        <v>-1</v>
      </c>
    </row>
    <row r="14" spans="1:40" x14ac:dyDescent="0.25">
      <c r="W14" s="109">
        <v>42804</v>
      </c>
      <c r="X14" s="41">
        <v>48.84</v>
      </c>
      <c r="Y14" s="41">
        <v>48.95</v>
      </c>
      <c r="Z14" s="41">
        <v>47.07</v>
      </c>
      <c r="AA14" s="41">
        <v>47.42</v>
      </c>
      <c r="AB14" s="103">
        <v>3426600</v>
      </c>
      <c r="AC14" s="41">
        <v>47.17</v>
      </c>
      <c r="AD14" s="2">
        <f t="shared" si="0"/>
        <v>1.8800000000000026</v>
      </c>
      <c r="AE14" s="137">
        <f t="shared" si="1"/>
        <v>-1.9742310889443004E-2</v>
      </c>
    </row>
    <row r="15" spans="1:40" x14ac:dyDescent="0.25">
      <c r="W15" s="109">
        <v>42803</v>
      </c>
      <c r="X15" s="41">
        <v>47.91</v>
      </c>
      <c r="Y15" s="41">
        <v>48.55</v>
      </c>
      <c r="Z15" s="41">
        <v>46.83</v>
      </c>
      <c r="AA15" s="41">
        <v>48.38</v>
      </c>
      <c r="AB15" s="103">
        <v>4181600</v>
      </c>
      <c r="AC15" s="41">
        <v>48.12</v>
      </c>
      <c r="AD15" s="2">
        <f t="shared" si="0"/>
        <v>1.7199999999999989</v>
      </c>
      <c r="AE15" s="137">
        <f t="shared" si="1"/>
        <v>1.0499790004199872E-2</v>
      </c>
    </row>
    <row r="16" spans="1:40" x14ac:dyDescent="0.25">
      <c r="W16" s="109">
        <v>42802</v>
      </c>
      <c r="X16" s="41">
        <v>49.17</v>
      </c>
      <c r="Y16" s="41">
        <v>49.69</v>
      </c>
      <c r="Z16" s="41">
        <v>47.78</v>
      </c>
      <c r="AA16" s="41">
        <v>47.87</v>
      </c>
      <c r="AB16" s="103">
        <v>3786800</v>
      </c>
      <c r="AC16" s="41">
        <v>47.62</v>
      </c>
      <c r="AD16" s="2">
        <f t="shared" si="0"/>
        <v>1.9099999999999966</v>
      </c>
      <c r="AE16" s="137">
        <f t="shared" si="1"/>
        <v>-3.3096446700507709E-2</v>
      </c>
    </row>
    <row r="17" spans="1:31" x14ac:dyDescent="0.25">
      <c r="C17" s="4"/>
      <c r="D17" s="239"/>
      <c r="E17" s="3"/>
      <c r="F17" s="3"/>
      <c r="W17" s="109">
        <v>42801</v>
      </c>
      <c r="X17" s="41">
        <v>51.15</v>
      </c>
      <c r="Y17" s="41">
        <v>51.26</v>
      </c>
      <c r="Z17" s="41">
        <v>49.25</v>
      </c>
      <c r="AA17" s="41">
        <v>49.51</v>
      </c>
      <c r="AB17" s="103">
        <v>3781200</v>
      </c>
      <c r="AC17" s="41">
        <v>49.25</v>
      </c>
      <c r="AD17" s="2">
        <f t="shared" si="0"/>
        <v>2.009999999999998</v>
      </c>
      <c r="AE17" s="137">
        <f t="shared" si="1"/>
        <v>-2.9747832939322261E-2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42800</v>
      </c>
      <c r="X18" s="41">
        <v>51.12</v>
      </c>
      <c r="Y18" s="41">
        <v>51.19</v>
      </c>
      <c r="Z18" s="41">
        <v>50.47</v>
      </c>
      <c r="AA18" s="41">
        <v>51.03</v>
      </c>
      <c r="AB18" s="103">
        <v>2413600</v>
      </c>
      <c r="AC18" s="41">
        <v>50.76</v>
      </c>
      <c r="AD18" s="2">
        <f t="shared" si="0"/>
        <v>0.71999999999999886</v>
      </c>
      <c r="AE18" s="137">
        <f t="shared" si="1"/>
        <v>0</v>
      </c>
    </row>
    <row r="19" spans="1:31" x14ac:dyDescent="0.25">
      <c r="W19" s="109">
        <v>42797</v>
      </c>
      <c r="X19" s="41">
        <v>51.85</v>
      </c>
      <c r="Y19" s="41">
        <v>52.02</v>
      </c>
      <c r="Z19" s="41">
        <v>50.9</v>
      </c>
      <c r="AA19" s="41">
        <v>51.03</v>
      </c>
      <c r="AB19" s="103">
        <v>2890600</v>
      </c>
      <c r="AC19" s="41">
        <v>50.76</v>
      </c>
      <c r="AD19" s="2">
        <f t="shared" si="0"/>
        <v>1.1200000000000045</v>
      </c>
      <c r="AE19" s="137">
        <f t="shared" si="1"/>
        <v>-1.4177510196154652E-2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42796</v>
      </c>
      <c r="X20" s="41">
        <v>51.25</v>
      </c>
      <c r="Y20" s="41">
        <v>52.2</v>
      </c>
      <c r="Z20" s="41">
        <v>51.23</v>
      </c>
      <c r="AA20" s="41">
        <v>51.76</v>
      </c>
      <c r="AB20" s="103">
        <v>3664100</v>
      </c>
      <c r="AC20" s="41">
        <v>51.49</v>
      </c>
      <c r="AD20" s="2">
        <f t="shared" si="0"/>
        <v>0.97000000000000597</v>
      </c>
      <c r="AE20" s="137">
        <f t="shared" si="1"/>
        <v>1.9459038723488309E-3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42795</v>
      </c>
      <c r="X21" s="41">
        <v>51.9</v>
      </c>
      <c r="Y21" s="41">
        <v>52.3</v>
      </c>
      <c r="Z21" s="41">
        <v>51.28</v>
      </c>
      <c r="AA21" s="41">
        <v>51.66</v>
      </c>
      <c r="AB21" s="103">
        <v>5234200</v>
      </c>
      <c r="AC21" s="41">
        <v>51.39</v>
      </c>
      <c r="AD21" s="2">
        <f t="shared" si="0"/>
        <v>1.019999999999996</v>
      </c>
      <c r="AE21" s="137">
        <f t="shared" si="1"/>
        <v>4.2993941762752286E-3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42794</v>
      </c>
      <c r="X22" s="41">
        <v>52.29</v>
      </c>
      <c r="Y22" s="41">
        <v>52.31</v>
      </c>
      <c r="Z22" s="41">
        <v>51.31</v>
      </c>
      <c r="AA22" s="41">
        <v>51.44</v>
      </c>
      <c r="AB22" s="103">
        <v>4384400</v>
      </c>
      <c r="AC22" s="41">
        <v>51.17</v>
      </c>
      <c r="AD22" s="2">
        <f t="shared" si="0"/>
        <v>1</v>
      </c>
      <c r="AE22" s="137">
        <f t="shared" si="1"/>
        <v>-2.3659606945239386E-2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42793</v>
      </c>
      <c r="X23" s="41">
        <v>52.77</v>
      </c>
      <c r="Y23" s="41">
        <v>52.98</v>
      </c>
      <c r="Z23" s="41">
        <v>52.24</v>
      </c>
      <c r="AA23" s="41">
        <v>52.69</v>
      </c>
      <c r="AB23" s="103">
        <v>4058600</v>
      </c>
      <c r="AC23" s="41">
        <v>52.41</v>
      </c>
      <c r="AD23" s="2">
        <f t="shared" si="0"/>
        <v>0.73999999999999488</v>
      </c>
      <c r="AE23" s="137">
        <f t="shared" si="1"/>
        <v>3.8306837770540891E-3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42790</v>
      </c>
      <c r="X24" s="41">
        <v>51.84</v>
      </c>
      <c r="Y24" s="41">
        <v>53.12</v>
      </c>
      <c r="Z24" s="41">
        <v>51.68</v>
      </c>
      <c r="AA24" s="41">
        <v>52.49</v>
      </c>
      <c r="AB24" s="103">
        <v>3092700</v>
      </c>
      <c r="AC24" s="41">
        <v>52.21</v>
      </c>
      <c r="AD24" s="2">
        <f t="shared" si="0"/>
        <v>1.4399999999999977</v>
      </c>
      <c r="AE24" s="137">
        <f t="shared" si="1"/>
        <v>-5.7427258805520243E-4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42789</v>
      </c>
      <c r="X25" s="41">
        <v>52.57</v>
      </c>
      <c r="Y25" s="41">
        <v>53.34</v>
      </c>
      <c r="Z25" s="41">
        <v>51.89</v>
      </c>
      <c r="AA25" s="41">
        <v>52.52</v>
      </c>
      <c r="AB25" s="103">
        <v>5019200</v>
      </c>
      <c r="AC25" s="41">
        <v>52.24</v>
      </c>
      <c r="AD25" s="2">
        <f t="shared" si="0"/>
        <v>1.4500000000000028</v>
      </c>
      <c r="AE25" s="137">
        <f t="shared" si="1"/>
        <v>1.8522129069994175E-2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42788</v>
      </c>
      <c r="X26" s="41">
        <v>52.27</v>
      </c>
      <c r="Y26" s="41">
        <v>52.61</v>
      </c>
      <c r="Z26" s="41">
        <v>51.53</v>
      </c>
      <c r="AA26" s="41">
        <v>51.56</v>
      </c>
      <c r="AB26" s="103">
        <v>2940800</v>
      </c>
      <c r="AC26" s="41">
        <v>51.29</v>
      </c>
      <c r="AD26" s="2">
        <f t="shared" si="0"/>
        <v>1.0799999999999983</v>
      </c>
      <c r="AE26" s="137">
        <f t="shared" si="1"/>
        <v>-2.3791397030833661E-2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42787</v>
      </c>
      <c r="X27" s="41">
        <v>52.56</v>
      </c>
      <c r="Y27" s="41">
        <v>53.42</v>
      </c>
      <c r="Z27" s="41">
        <v>52.47</v>
      </c>
      <c r="AA27" s="41">
        <v>52.82</v>
      </c>
      <c r="AB27" s="103">
        <v>4058100</v>
      </c>
      <c r="AC27" s="41">
        <v>52.54</v>
      </c>
      <c r="AD27" s="2">
        <f t="shared" si="0"/>
        <v>0.95000000000000284</v>
      </c>
      <c r="AE27" s="137">
        <f t="shared" si="1"/>
        <v>2.0590520590520578E-2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42783</v>
      </c>
      <c r="X28" s="41">
        <v>50.99</v>
      </c>
      <c r="Y28" s="41">
        <v>51.86</v>
      </c>
      <c r="Z28" s="41">
        <v>50.8</v>
      </c>
      <c r="AA28" s="41">
        <v>51.75</v>
      </c>
      <c r="AB28" s="103">
        <v>3355000</v>
      </c>
      <c r="AC28" s="41">
        <v>51.48</v>
      </c>
      <c r="AD28" s="2">
        <f t="shared" si="0"/>
        <v>1.0600000000000023</v>
      </c>
      <c r="AE28" s="137">
        <f t="shared" si="1"/>
        <v>8.818342151675429E-3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42782</v>
      </c>
      <c r="X29" s="41">
        <v>51.4</v>
      </c>
      <c r="Y29" s="41">
        <v>51.62</v>
      </c>
      <c r="Z29" s="41">
        <v>50.86</v>
      </c>
      <c r="AA29" s="41">
        <v>51.3</v>
      </c>
      <c r="AB29" s="103">
        <v>4128000</v>
      </c>
      <c r="AC29" s="41">
        <v>51.03</v>
      </c>
      <c r="AD29" s="2">
        <f t="shared" si="0"/>
        <v>0.75999999999999801</v>
      </c>
      <c r="AE29" s="137">
        <f t="shared" si="1"/>
        <v>4.923198109491933E-3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42781</v>
      </c>
      <c r="X30" s="41">
        <v>51.9</v>
      </c>
      <c r="Y30" s="41">
        <v>52.13</v>
      </c>
      <c r="Z30" s="41">
        <v>51.02</v>
      </c>
      <c r="AA30" s="41">
        <v>51.05</v>
      </c>
      <c r="AB30" s="103">
        <v>2979700</v>
      </c>
      <c r="AC30" s="41">
        <v>50.78</v>
      </c>
      <c r="AD30" s="2">
        <f t="shared" si="0"/>
        <v>1.1099999999999994</v>
      </c>
      <c r="AE30" s="137">
        <f t="shared" si="1"/>
        <v>-1.8364585346993922E-2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42780</v>
      </c>
      <c r="X31" s="196">
        <v>52.12</v>
      </c>
      <c r="Y31" s="41">
        <v>52.25</v>
      </c>
      <c r="Z31" s="41">
        <v>51.4</v>
      </c>
      <c r="AA31" s="41">
        <v>52</v>
      </c>
      <c r="AB31" s="103">
        <v>2847600</v>
      </c>
      <c r="AC31" s="41">
        <v>51.73</v>
      </c>
      <c r="AD31" s="2">
        <f t="shared" si="0"/>
        <v>0.85000000000000142</v>
      </c>
      <c r="AE31" s="137">
        <f t="shared" si="1"/>
        <v>2.325130788606744E-3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42779</v>
      </c>
      <c r="X32" s="41">
        <v>52.17</v>
      </c>
      <c r="Y32" s="41">
        <v>52.29</v>
      </c>
      <c r="Z32" s="41">
        <v>51.72</v>
      </c>
      <c r="AA32" s="41">
        <v>51.88</v>
      </c>
      <c r="AB32" s="103">
        <v>3600900</v>
      </c>
      <c r="AC32" s="41">
        <v>51.61</v>
      </c>
      <c r="AD32" s="2">
        <f t="shared" si="0"/>
        <v>0.57000000000000028</v>
      </c>
      <c r="AE32" s="137">
        <f t="shared" si="1"/>
        <v>-1.1870572467930218E-2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42776</v>
      </c>
      <c r="X33" s="41">
        <v>53.08</v>
      </c>
      <c r="Y33" s="41">
        <v>53.53</v>
      </c>
      <c r="Z33" s="41">
        <v>52.2</v>
      </c>
      <c r="AA33" s="41">
        <v>52.51</v>
      </c>
      <c r="AB33" s="103">
        <v>2998000</v>
      </c>
      <c r="AC33" s="41">
        <v>52.23</v>
      </c>
      <c r="AD33" s="2">
        <f t="shared" si="0"/>
        <v>1.3299999999999983</v>
      </c>
      <c r="AE33" s="137">
        <f t="shared" si="1"/>
        <v>3.6510376633358543E-3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42775</v>
      </c>
      <c r="X34" s="41">
        <v>51.54</v>
      </c>
      <c r="Y34" s="41">
        <v>52.57</v>
      </c>
      <c r="Z34" s="41">
        <v>51.54</v>
      </c>
      <c r="AA34" s="41">
        <v>52.32</v>
      </c>
      <c r="AB34" s="103">
        <v>2532900</v>
      </c>
      <c r="AC34" s="41">
        <v>52.04</v>
      </c>
      <c r="AD34" s="2">
        <f t="shared" si="0"/>
        <v>1.0300000000000011</v>
      </c>
      <c r="AE34" s="137">
        <f t="shared" si="1"/>
        <v>1.5018529354398291E-2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42774</v>
      </c>
      <c r="X35" s="41">
        <v>51.03</v>
      </c>
      <c r="Y35" s="41">
        <v>52.39</v>
      </c>
      <c r="Z35" s="41">
        <v>50.43</v>
      </c>
      <c r="AA35" s="41">
        <v>51.54</v>
      </c>
      <c r="AB35" s="103">
        <v>4908800</v>
      </c>
      <c r="AC35" s="41">
        <v>51.27</v>
      </c>
      <c r="AD35" s="2">
        <f t="shared" si="0"/>
        <v>1.9600000000000009</v>
      </c>
      <c r="AE35" s="137">
        <f t="shared" si="1"/>
        <v>5.8548009367687115E-4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42773</v>
      </c>
      <c r="X36" s="41">
        <v>52.63</v>
      </c>
      <c r="Y36" s="41">
        <v>52.64</v>
      </c>
      <c r="Z36" s="41">
        <v>51.07</v>
      </c>
      <c r="AA36" s="41">
        <v>51.51</v>
      </c>
      <c r="AB36" s="103">
        <v>4966700</v>
      </c>
      <c r="AC36" s="41">
        <v>51.24</v>
      </c>
      <c r="AD36" s="2">
        <f t="shared" si="0"/>
        <v>1.5700000000000003</v>
      </c>
      <c r="AE36" s="137">
        <f t="shared" si="1"/>
        <v>-3.1013615733736732E-2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42772</v>
      </c>
      <c r="X37" s="41">
        <v>54.39</v>
      </c>
      <c r="Y37" s="41">
        <v>54.48</v>
      </c>
      <c r="Z37" s="41">
        <v>52.66</v>
      </c>
      <c r="AA37" s="41">
        <v>53.16</v>
      </c>
      <c r="AB37" s="103">
        <v>3322200</v>
      </c>
      <c r="AC37" s="41">
        <v>52.88</v>
      </c>
      <c r="AD37" s="2">
        <f t="shared" si="0"/>
        <v>1.8200000000000003</v>
      </c>
      <c r="AE37" s="137">
        <f t="shared" si="1"/>
        <v>-2.110329507589781E-2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42769</v>
      </c>
      <c r="X38" s="41">
        <v>54</v>
      </c>
      <c r="Y38" s="41">
        <v>54.76</v>
      </c>
      <c r="Z38" s="41">
        <v>53.62</v>
      </c>
      <c r="AA38" s="41">
        <v>54.31</v>
      </c>
      <c r="AB38" s="103">
        <v>3461700</v>
      </c>
      <c r="AC38" s="41">
        <v>54.02</v>
      </c>
      <c r="AD38" s="2">
        <f t="shared" si="0"/>
        <v>1.1400000000000006</v>
      </c>
      <c r="AE38" s="137">
        <f t="shared" si="1"/>
        <v>6.3338301043218692E-3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42768</v>
      </c>
      <c r="X39" s="41">
        <v>53.7</v>
      </c>
      <c r="Y39" s="41">
        <v>54.29</v>
      </c>
      <c r="Z39" s="41">
        <v>52.94</v>
      </c>
      <c r="AA39" s="41">
        <v>53.96</v>
      </c>
      <c r="AB39" s="103">
        <v>3166600</v>
      </c>
      <c r="AC39" s="41">
        <v>53.68</v>
      </c>
      <c r="AD39" s="2">
        <f t="shared" si="0"/>
        <v>1.3500000000000014</v>
      </c>
      <c r="AE39" s="137">
        <f t="shared" si="1"/>
        <v>8.4538793913206955E-3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42767</v>
      </c>
      <c r="X40" s="41">
        <v>54.63</v>
      </c>
      <c r="Y40" s="41">
        <v>54.96</v>
      </c>
      <c r="Z40" s="41">
        <v>53.04</v>
      </c>
      <c r="AA40" s="41">
        <v>53.51</v>
      </c>
      <c r="AB40" s="103">
        <v>3991600</v>
      </c>
      <c r="AC40" s="41">
        <v>53.23</v>
      </c>
      <c r="AD40" s="2">
        <f t="shared" si="0"/>
        <v>1.9200000000000017</v>
      </c>
      <c r="AE40" s="137">
        <f t="shared" si="1"/>
        <v>-1.2247170161440057E-2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42766</v>
      </c>
      <c r="X41" s="41">
        <v>53.9</v>
      </c>
      <c r="Y41" s="41">
        <v>54.21</v>
      </c>
      <c r="Z41" s="41">
        <v>53.13</v>
      </c>
      <c r="AA41" s="41">
        <v>54.18</v>
      </c>
      <c r="AB41" s="103">
        <v>4163400</v>
      </c>
      <c r="AC41" s="41">
        <v>53.89</v>
      </c>
      <c r="AD41" s="2">
        <f t="shared" si="0"/>
        <v>1.0799999999999983</v>
      </c>
      <c r="AE41" s="137">
        <f t="shared" si="1"/>
        <v>4.2862467387254632E-3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42765</v>
      </c>
      <c r="X42" s="41">
        <v>54.72</v>
      </c>
      <c r="Y42" s="41">
        <v>54.83</v>
      </c>
      <c r="Z42" s="41">
        <v>53</v>
      </c>
      <c r="AA42" s="41">
        <v>53.94</v>
      </c>
      <c r="AB42" s="103">
        <v>5820200</v>
      </c>
      <c r="AC42" s="41">
        <v>53.66</v>
      </c>
      <c r="AD42" s="2">
        <f t="shared" si="0"/>
        <v>1.8299999999999983</v>
      </c>
      <c r="AE42" s="137">
        <f t="shared" si="1"/>
        <v>-1.6855991205569798E-2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45.79</v>
      </c>
      <c r="W43" s="109">
        <v>42762</v>
      </c>
      <c r="X43" s="41">
        <v>55.83</v>
      </c>
      <c r="Y43" s="41">
        <v>55.96</v>
      </c>
      <c r="Z43" s="41">
        <v>54.51</v>
      </c>
      <c r="AA43" s="41">
        <v>54.87</v>
      </c>
      <c r="AB43" s="103">
        <v>3970500</v>
      </c>
      <c r="AC43" s="41">
        <v>54.58</v>
      </c>
      <c r="AD43" s="2">
        <f t="shared" si="0"/>
        <v>1.4500000000000028</v>
      </c>
      <c r="AE43" s="137">
        <f t="shared" si="1"/>
        <v>-2.3089314480042922E-2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8" t="s">
        <v>78</v>
      </c>
      <c r="P44" s="708"/>
      <c r="T44" s="107" t="s">
        <v>99</v>
      </c>
      <c r="U44" s="105">
        <v>46</v>
      </c>
      <c r="W44" s="109">
        <v>42761</v>
      </c>
      <c r="X44" s="41">
        <v>56.38</v>
      </c>
      <c r="Y44" s="41">
        <v>57.04</v>
      </c>
      <c r="Z44" s="41">
        <v>55.74</v>
      </c>
      <c r="AA44" s="41">
        <v>56.17</v>
      </c>
      <c r="AB44" s="103">
        <v>3905100</v>
      </c>
      <c r="AC44" s="41">
        <v>55.87</v>
      </c>
      <c r="AD44" s="2">
        <f t="shared" si="0"/>
        <v>1.2999999999999972</v>
      </c>
      <c r="AE44" s="137">
        <f t="shared" si="1"/>
        <v>-5.1638176638176825E-3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52.195000000000007</v>
      </c>
      <c r="R45" s="34"/>
      <c r="T45" s="107" t="s">
        <v>100</v>
      </c>
      <c r="U45" s="105" t="s">
        <v>129</v>
      </c>
      <c r="W45" s="109">
        <v>42760</v>
      </c>
      <c r="X45" s="41">
        <v>57.05</v>
      </c>
      <c r="Y45" s="41">
        <v>58.5</v>
      </c>
      <c r="Z45" s="41">
        <v>56.22</v>
      </c>
      <c r="AA45" s="41">
        <v>56.46</v>
      </c>
      <c r="AB45" s="103">
        <v>6204900</v>
      </c>
      <c r="AC45" s="41">
        <v>56.16</v>
      </c>
      <c r="AD45" s="2">
        <f t="shared" si="0"/>
        <v>2.2800000000000011</v>
      </c>
      <c r="AE45" s="137">
        <f t="shared" si="1"/>
        <v>-1.8524991261796631E-2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51.720500000000008</v>
      </c>
      <c r="Q46" s="2"/>
      <c r="R46" s="34"/>
      <c r="T46" s="107" t="s">
        <v>101</v>
      </c>
      <c r="U46" s="105" t="s">
        <v>129</v>
      </c>
      <c r="W46" s="109">
        <v>42759</v>
      </c>
      <c r="X46" s="41">
        <v>57.72</v>
      </c>
      <c r="Y46" s="41">
        <v>58.04</v>
      </c>
      <c r="Z46" s="41">
        <v>56.65</v>
      </c>
      <c r="AA46" s="41">
        <v>57.52</v>
      </c>
      <c r="AB46" s="103">
        <v>4016100</v>
      </c>
      <c r="AC46" s="41">
        <v>57.22</v>
      </c>
      <c r="AD46" s="2">
        <f t="shared" si="0"/>
        <v>1.3900000000000006</v>
      </c>
      <c r="AE46" s="137">
        <f t="shared" si="1"/>
        <v>6.5083553210201206E-3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51.246000000000009</v>
      </c>
      <c r="Q47" s="2"/>
      <c r="R47" s="34"/>
      <c r="T47" s="107" t="s">
        <v>102</v>
      </c>
      <c r="U47" s="105">
        <v>64.39</v>
      </c>
      <c r="W47" s="109">
        <v>42758</v>
      </c>
      <c r="X47" s="41">
        <v>57.47</v>
      </c>
      <c r="Y47" s="41">
        <v>57.96</v>
      </c>
      <c r="Z47" s="41">
        <v>56.69</v>
      </c>
      <c r="AA47" s="41">
        <v>57.15</v>
      </c>
      <c r="AB47" s="103">
        <v>3033500</v>
      </c>
      <c r="AC47" s="41">
        <v>56.85</v>
      </c>
      <c r="AD47" s="2">
        <f t="shared" si="0"/>
        <v>1.2700000000000031</v>
      </c>
      <c r="AE47" s="137">
        <f t="shared" si="1"/>
        <v>-1.4218831281428868E-2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50.771500000000003</v>
      </c>
      <c r="Q48" s="2"/>
      <c r="R48" s="34"/>
      <c r="T48" s="107" t="s">
        <v>103</v>
      </c>
      <c r="U48" s="105">
        <v>1.5303500000000001</v>
      </c>
      <c r="W48" s="109">
        <v>42755</v>
      </c>
      <c r="X48" s="41">
        <v>58.71</v>
      </c>
      <c r="Y48" s="41">
        <v>59.08</v>
      </c>
      <c r="Z48" s="41">
        <v>57.54</v>
      </c>
      <c r="AA48" s="41">
        <v>57.98</v>
      </c>
      <c r="AB48" s="103">
        <v>3215500</v>
      </c>
      <c r="AC48" s="41">
        <v>57.67</v>
      </c>
      <c r="AD48" s="2">
        <f t="shared" si="0"/>
        <v>1.5399999999999991</v>
      </c>
      <c r="AE48" s="137">
        <f t="shared" si="1"/>
        <v>4.3538836642285084E-3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50.297000000000004</v>
      </c>
      <c r="Q49" s="2"/>
      <c r="R49" s="34"/>
      <c r="T49" s="107" t="s">
        <v>122</v>
      </c>
      <c r="U49" s="105" t="s">
        <v>406</v>
      </c>
      <c r="W49" s="109">
        <v>42754</v>
      </c>
      <c r="X49" s="41">
        <v>58.5</v>
      </c>
      <c r="Y49" s="41">
        <v>58.97</v>
      </c>
      <c r="Z49" s="41">
        <v>57.65</v>
      </c>
      <c r="AA49" s="41">
        <v>57.72</v>
      </c>
      <c r="AB49" s="103">
        <v>3172800</v>
      </c>
      <c r="AC49" s="41">
        <v>57.42</v>
      </c>
      <c r="AD49" s="2">
        <f t="shared" si="0"/>
        <v>1.3200000000000003</v>
      </c>
      <c r="AE49" s="137">
        <f t="shared" si="1"/>
        <v>-1.8796992481203034E-2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49.822500000000005</v>
      </c>
      <c r="Q50" s="2"/>
      <c r="R50" s="34"/>
      <c r="T50" s="107"/>
      <c r="U50" s="105"/>
      <c r="W50" s="109">
        <v>42753</v>
      </c>
      <c r="X50" s="41">
        <v>58.69</v>
      </c>
      <c r="Y50" s="41">
        <v>59.42</v>
      </c>
      <c r="Z50" s="41">
        <v>58.39</v>
      </c>
      <c r="AA50" s="41">
        <v>58.83</v>
      </c>
      <c r="AB50" s="103">
        <v>2618400</v>
      </c>
      <c r="AC50" s="41">
        <v>58.52</v>
      </c>
      <c r="AD50" s="2">
        <f t="shared" si="0"/>
        <v>1.0300000000000011</v>
      </c>
      <c r="AE50" s="137">
        <f t="shared" si="1"/>
        <v>-7.9674521105271845E-3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49.348000000000006</v>
      </c>
      <c r="Q51" s="2"/>
      <c r="R51" s="34"/>
      <c r="T51" s="107" t="s">
        <v>105</v>
      </c>
      <c r="U51" s="105" t="s">
        <v>693</v>
      </c>
      <c r="W51" s="109">
        <v>42752</v>
      </c>
      <c r="X51" s="41">
        <v>59.27</v>
      </c>
      <c r="Y51" s="41">
        <v>60.13</v>
      </c>
      <c r="Z51" s="41">
        <v>58.41</v>
      </c>
      <c r="AA51" s="41">
        <v>59.3</v>
      </c>
      <c r="AB51" s="103">
        <v>5683200</v>
      </c>
      <c r="AC51" s="41">
        <v>58.99</v>
      </c>
      <c r="AD51" s="2">
        <f t="shared" si="0"/>
        <v>1.720000000000006</v>
      </c>
      <c r="AE51" s="137">
        <f t="shared" si="1"/>
        <v>6.9989757596449209E-3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48.873500000000007</v>
      </c>
      <c r="Q52" s="2"/>
      <c r="R52" s="34"/>
      <c r="T52" s="107" t="s">
        <v>106</v>
      </c>
      <c r="U52" s="105" t="s">
        <v>694</v>
      </c>
      <c r="W52" s="109">
        <v>42748</v>
      </c>
      <c r="X52" s="41">
        <v>58.4</v>
      </c>
      <c r="Y52" s="41">
        <v>59.87</v>
      </c>
      <c r="Z52" s="41">
        <v>58.25</v>
      </c>
      <c r="AA52" s="41">
        <v>58.89</v>
      </c>
      <c r="AB52" s="103">
        <v>13255600</v>
      </c>
      <c r="AC52" s="41">
        <v>58.58</v>
      </c>
      <c r="AD52" s="2">
        <f t="shared" si="0"/>
        <v>1.6199999999999974</v>
      </c>
      <c r="AE52" s="137">
        <f t="shared" si="1"/>
        <v>6.8329347454731959E-4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48.399000000000001</v>
      </c>
      <c r="Q53" s="2"/>
      <c r="R53" s="34"/>
      <c r="T53" s="107" t="s">
        <v>107</v>
      </c>
      <c r="U53" s="106">
        <v>4136779</v>
      </c>
      <c r="W53" s="109">
        <v>42747</v>
      </c>
      <c r="X53" s="41">
        <v>59.86</v>
      </c>
      <c r="Y53" s="41">
        <v>59.99</v>
      </c>
      <c r="Z53" s="41">
        <v>56.65</v>
      </c>
      <c r="AA53" s="41">
        <v>58.85</v>
      </c>
      <c r="AB53" s="103">
        <v>16844900</v>
      </c>
      <c r="AC53" s="41">
        <v>58.54</v>
      </c>
      <c r="AD53" s="2">
        <f t="shared" si="0"/>
        <v>3.3400000000000034</v>
      </c>
      <c r="AE53" s="137">
        <f t="shared" si="1"/>
        <v>-4.8284831734677236E-2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47.924500000000002</v>
      </c>
      <c r="Q54" s="2"/>
      <c r="R54" s="34"/>
      <c r="T54" s="107" t="s">
        <v>110</v>
      </c>
      <c r="U54" s="106">
        <v>3918820</v>
      </c>
      <c r="W54" s="109">
        <v>42746</v>
      </c>
      <c r="X54" s="41">
        <v>61.75</v>
      </c>
      <c r="Y54" s="41">
        <v>62.24</v>
      </c>
      <c r="Z54" s="41">
        <v>60.79</v>
      </c>
      <c r="AA54" s="41">
        <v>61.84</v>
      </c>
      <c r="AB54" s="103">
        <v>2089400</v>
      </c>
      <c r="AC54" s="41">
        <v>61.51</v>
      </c>
      <c r="AD54" s="2">
        <f t="shared" si="0"/>
        <v>1.4500000000000028</v>
      </c>
      <c r="AE54" s="137">
        <f t="shared" si="1"/>
        <v>6.2162604285946887E-3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47.45</v>
      </c>
      <c r="Q55" s="2"/>
      <c r="R55" s="34"/>
      <c r="T55" s="107" t="s">
        <v>108</v>
      </c>
      <c r="U55" s="105" t="s">
        <v>695</v>
      </c>
      <c r="W55" s="109">
        <v>42745</v>
      </c>
      <c r="X55" s="41">
        <v>60.82</v>
      </c>
      <c r="Y55" s="41">
        <v>62</v>
      </c>
      <c r="Z55" s="41">
        <v>60.5</v>
      </c>
      <c r="AA55" s="41">
        <v>61.45</v>
      </c>
      <c r="AB55" s="103">
        <v>2243500</v>
      </c>
      <c r="AC55" s="41">
        <v>61.13</v>
      </c>
      <c r="AD55" s="2">
        <f t="shared" si="0"/>
        <v>1.5</v>
      </c>
      <c r="AE55" s="137">
        <f t="shared" si="1"/>
        <v>1.3932658815724031E-2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46.975500000000004</v>
      </c>
      <c r="Q56" s="2"/>
      <c r="R56" s="34"/>
      <c r="T56" s="107" t="s">
        <v>111</v>
      </c>
      <c r="U56" s="105" t="s">
        <v>129</v>
      </c>
      <c r="W56" s="109">
        <v>42744</v>
      </c>
      <c r="X56" s="41">
        <v>61.33</v>
      </c>
      <c r="Y56" s="41">
        <v>61.58</v>
      </c>
      <c r="Z56" s="41">
        <v>60.57</v>
      </c>
      <c r="AA56" s="41">
        <v>60.61</v>
      </c>
      <c r="AB56" s="103">
        <v>2456700</v>
      </c>
      <c r="AC56" s="41">
        <v>60.29</v>
      </c>
      <c r="AD56" s="2">
        <f t="shared" si="0"/>
        <v>1.009999999999998</v>
      </c>
      <c r="AE56" s="137">
        <f t="shared" si="1"/>
        <v>-2.0789345460451525E-2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46.501000000000005</v>
      </c>
      <c r="Q57" s="2"/>
      <c r="R57" s="34"/>
      <c r="T57" s="107" t="s">
        <v>112</v>
      </c>
      <c r="U57" s="105">
        <v>-19.920000000000002</v>
      </c>
      <c r="W57" s="109">
        <v>42741</v>
      </c>
      <c r="X57" s="41">
        <v>62.21</v>
      </c>
      <c r="Y57" s="41">
        <v>62.4</v>
      </c>
      <c r="Z57" s="41">
        <v>61.7</v>
      </c>
      <c r="AA57" s="41">
        <v>61.9</v>
      </c>
      <c r="AB57" s="103">
        <v>1978900</v>
      </c>
      <c r="AC57" s="41">
        <v>61.57</v>
      </c>
      <c r="AD57" s="2">
        <f t="shared" si="0"/>
        <v>0.69999999999999574</v>
      </c>
      <c r="AE57" s="137">
        <f t="shared" si="1"/>
        <v>-3.2378177108629558E-3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46.026499999999999</v>
      </c>
      <c r="Q58" s="2"/>
      <c r="R58" s="34"/>
      <c r="T58" s="107" t="s">
        <v>109</v>
      </c>
      <c r="U58" s="105" t="s">
        <v>696</v>
      </c>
      <c r="W58" s="109">
        <v>42740</v>
      </c>
      <c r="X58" s="41">
        <v>62.11</v>
      </c>
      <c r="Y58" s="41">
        <v>62.47</v>
      </c>
      <c r="Z58" s="41">
        <v>60.94</v>
      </c>
      <c r="AA58" s="41">
        <v>62.1</v>
      </c>
      <c r="AB58" s="103">
        <v>3797000</v>
      </c>
      <c r="AC58" s="41">
        <v>61.77</v>
      </c>
      <c r="AD58" s="2">
        <f t="shared" si="0"/>
        <v>1.5300000000000011</v>
      </c>
      <c r="AE58" s="137">
        <f t="shared" si="1"/>
        <v>2.7597402597403509E-3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45.552</v>
      </c>
      <c r="W59" s="109">
        <v>42739</v>
      </c>
      <c r="X59" s="41">
        <v>62.84</v>
      </c>
      <c r="Y59" s="41">
        <v>63.05</v>
      </c>
      <c r="Z59" s="41">
        <v>60.88</v>
      </c>
      <c r="AA59" s="41">
        <v>61.93</v>
      </c>
      <c r="AB59" s="103">
        <v>5007100</v>
      </c>
      <c r="AC59" s="41">
        <v>61.6</v>
      </c>
      <c r="AD59" s="2">
        <f t="shared" si="0"/>
        <v>2.1699999999999946</v>
      </c>
      <c r="AE59" s="137">
        <f t="shared" si="1"/>
        <v>-1.4242278764602379E-2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45.077500000000001</v>
      </c>
      <c r="W60" s="109">
        <v>42738</v>
      </c>
      <c r="X60" s="41">
        <v>63.38</v>
      </c>
      <c r="Y60" s="41">
        <v>64.400000000000006</v>
      </c>
      <c r="Z60" s="41">
        <v>62.15</v>
      </c>
      <c r="AA60" s="41">
        <v>62.82</v>
      </c>
      <c r="AB60" s="103">
        <v>4531800</v>
      </c>
      <c r="AC60" s="41">
        <v>62.49</v>
      </c>
      <c r="AD60" s="2">
        <f t="shared" si="0"/>
        <v>2.2500000000000071</v>
      </c>
      <c r="AE60" s="137">
        <f t="shared" si="1"/>
        <v>8.5539057456422984E-3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44.603000000000002</v>
      </c>
      <c r="W61" s="109">
        <v>42734</v>
      </c>
      <c r="X61" s="41">
        <v>62.9</v>
      </c>
      <c r="Y61" s="41">
        <v>63.28</v>
      </c>
      <c r="Z61" s="41">
        <v>62.07</v>
      </c>
      <c r="AA61" s="41">
        <v>62.29</v>
      </c>
      <c r="AB61" s="103">
        <v>1974000</v>
      </c>
      <c r="AC61" s="41">
        <v>61.96</v>
      </c>
      <c r="AD61" s="2">
        <f t="shared" si="0"/>
        <v>1.2100000000000009</v>
      </c>
      <c r="AE61" s="137">
        <f t="shared" si="1"/>
        <v>-9.7490810292472085E-3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44.128500000000003</v>
      </c>
      <c r="W62" s="109">
        <v>42733</v>
      </c>
      <c r="X62" s="41">
        <v>63.61</v>
      </c>
      <c r="Y62" s="41">
        <v>63.75</v>
      </c>
      <c r="Z62" s="41">
        <v>62.42</v>
      </c>
      <c r="AA62" s="41">
        <v>62.9</v>
      </c>
      <c r="AB62" s="103">
        <v>1437500</v>
      </c>
      <c r="AC62" s="41">
        <v>62.57</v>
      </c>
      <c r="AD62" s="2">
        <f t="shared" si="0"/>
        <v>1.3299999999999983</v>
      </c>
      <c r="AE62" s="137">
        <f t="shared" si="1"/>
        <v>-9.1844813935074709E-3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43.654000000000003</v>
      </c>
      <c r="W63" s="109">
        <v>42732</v>
      </c>
      <c r="X63" s="41">
        <v>64.45</v>
      </c>
      <c r="Y63" s="41">
        <v>64.91</v>
      </c>
      <c r="Z63" s="41">
        <v>63.28</v>
      </c>
      <c r="AA63" s="41">
        <v>63.48</v>
      </c>
      <c r="AB63" s="103">
        <v>1500900</v>
      </c>
      <c r="AC63" s="41">
        <v>63.15</v>
      </c>
      <c r="AD63" s="2">
        <f t="shared" si="0"/>
        <v>1.6299999999999955</v>
      </c>
      <c r="AE63" s="137">
        <f t="shared" si="1"/>
        <v>-1.4359294521616883E-2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43.179500000000004</v>
      </c>
      <c r="W64" s="109">
        <v>42731</v>
      </c>
      <c r="X64" s="41">
        <v>64.14</v>
      </c>
      <c r="Y64" s="41">
        <v>64.849999999999994</v>
      </c>
      <c r="Z64" s="41">
        <v>63.66</v>
      </c>
      <c r="AA64" s="41">
        <v>64.41</v>
      </c>
      <c r="AB64" s="103">
        <v>1834300</v>
      </c>
      <c r="AC64" s="41">
        <v>64.069999999999993</v>
      </c>
      <c r="AD64" s="2">
        <f t="shared" si="0"/>
        <v>1.1899999999999977</v>
      </c>
      <c r="AE64" s="137">
        <f t="shared" si="1"/>
        <v>9.9306431273644691E-3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42.705000000000005</v>
      </c>
      <c r="W65" s="109">
        <v>42727</v>
      </c>
      <c r="X65" s="41">
        <v>63.38</v>
      </c>
      <c r="Y65" s="41">
        <v>64.19</v>
      </c>
      <c r="Z65" s="41">
        <v>63.09</v>
      </c>
      <c r="AA65" s="41">
        <v>63.78</v>
      </c>
      <c r="AB65" s="103">
        <v>2235900</v>
      </c>
      <c r="AC65" s="41">
        <v>63.44</v>
      </c>
      <c r="AD65" s="2">
        <f t="shared" si="0"/>
        <v>1.0999999999999943</v>
      </c>
      <c r="AE65" s="137">
        <f t="shared" si="1"/>
        <v>1.1046236389458119E-3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42726</v>
      </c>
      <c r="X66" s="41">
        <v>63.58</v>
      </c>
      <c r="Y66" s="41">
        <v>63.77</v>
      </c>
      <c r="Z66" s="41">
        <v>62.88</v>
      </c>
      <c r="AA66" s="41">
        <v>63.71</v>
      </c>
      <c r="AB66" s="103">
        <v>1813500</v>
      </c>
      <c r="AC66" s="41">
        <v>63.37</v>
      </c>
      <c r="AD66" s="2">
        <f t="shared" si="0"/>
        <v>0.89000000000000057</v>
      </c>
      <c r="AE66" s="137">
        <f t="shared" si="1"/>
        <v>2.3726668775703175E-3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42725</v>
      </c>
      <c r="X67" s="41">
        <v>63.97</v>
      </c>
      <c r="Y67" s="41">
        <v>64.489999999999995</v>
      </c>
      <c r="Z67" s="41">
        <v>63.51</v>
      </c>
      <c r="AA67" s="41">
        <v>63.56</v>
      </c>
      <c r="AB67" s="103">
        <v>2246500</v>
      </c>
      <c r="AC67" s="41">
        <v>63.22</v>
      </c>
      <c r="AD67" s="2">
        <f>Y67-Z67</f>
        <v>0.97999999999999687</v>
      </c>
      <c r="AE67" s="137">
        <f>AC67/AC68-1</f>
        <v>2.5372660957816429E-3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42724</v>
      </c>
      <c r="X68" s="41">
        <v>63.63</v>
      </c>
      <c r="Y68" s="41">
        <v>64.39</v>
      </c>
      <c r="Z68" s="41">
        <v>63.12</v>
      </c>
      <c r="AA68" s="41">
        <v>63.39</v>
      </c>
      <c r="AB68" s="103">
        <v>2434300</v>
      </c>
      <c r="AC68" s="41">
        <v>63.06</v>
      </c>
      <c r="AD68" s="2">
        <f>Y68-Z68</f>
        <v>1.2700000000000031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3" priority="17">
      <formula>F38&gt;0</formula>
    </cfRule>
    <cfRule type="expression" dxfId="572" priority="18">
      <formula>F38&lt;0</formula>
    </cfRule>
  </conditionalFormatting>
  <conditionalFormatting sqref="H38:H72">
    <cfRule type="expression" dxfId="571" priority="9">
      <formula>H38&gt;0</formula>
    </cfRule>
    <cfRule type="expression" dxfId="570" priority="10">
      <formula>H38&lt;0</formula>
    </cfRule>
  </conditionalFormatting>
  <conditionalFormatting sqref="F21:F37">
    <cfRule type="expression" dxfId="569" priority="7">
      <formula>F21&gt;0</formula>
    </cfRule>
    <cfRule type="expression" dxfId="568" priority="8">
      <formula>F21&lt;0</formula>
    </cfRule>
  </conditionalFormatting>
  <conditionalFormatting sqref="H21:H37">
    <cfRule type="expression" dxfId="567" priority="5">
      <formula>H21&gt;0</formula>
    </cfRule>
    <cfRule type="expression" dxfId="566" priority="6">
      <formula>H21&lt;0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42821</v>
      </c>
      <c r="X2" s="10">
        <v>102.9</v>
      </c>
      <c r="Y2" s="10">
        <v>104.52</v>
      </c>
      <c r="Z2" s="10">
        <v>102.41</v>
      </c>
      <c r="AA2" s="10">
        <v>104.02</v>
      </c>
      <c r="AB2" s="94">
        <v>3793600</v>
      </c>
      <c r="AC2" s="10">
        <v>104.02</v>
      </c>
      <c r="AD2" s="2">
        <f>Y2-Z2</f>
        <v>2.1099999999999994</v>
      </c>
      <c r="AE2" s="137">
        <f>AC2/AC3-1</f>
        <v>5.7714505579076203E-4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105.5</v>
      </c>
      <c r="W3" s="132">
        <v>42818</v>
      </c>
      <c r="X3" s="10">
        <v>103.99</v>
      </c>
      <c r="Y3" s="10">
        <v>104.61</v>
      </c>
      <c r="Z3" s="10">
        <v>103.44</v>
      </c>
      <c r="AA3" s="10">
        <v>103.96</v>
      </c>
      <c r="AB3" s="94">
        <v>2685400</v>
      </c>
      <c r="AC3" s="10">
        <v>103.96</v>
      </c>
      <c r="AD3" s="2">
        <f t="shared" ref="AD3:AD66" si="0">Y3-Z3</f>
        <v>1.1700000000000017</v>
      </c>
      <c r="AE3" s="137">
        <f t="shared" ref="AE3:AE66" si="1">AC3/AC4-1</f>
        <v>8.6646770000942119E-4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105.5</v>
      </c>
      <c r="R4" s="517">
        <v>1.4200000000000001E-2</v>
      </c>
      <c r="W4" s="132">
        <v>42817</v>
      </c>
      <c r="X4" s="10">
        <v>103.99</v>
      </c>
      <c r="Y4" s="10">
        <v>105.14</v>
      </c>
      <c r="Z4" s="10">
        <v>103.6</v>
      </c>
      <c r="AA4" s="10">
        <v>103.87</v>
      </c>
      <c r="AB4" s="94">
        <v>2574300</v>
      </c>
      <c r="AC4" s="10">
        <v>103.87</v>
      </c>
      <c r="AD4" s="2">
        <f t="shared" si="0"/>
        <v>1.5400000000000063</v>
      </c>
      <c r="AE4" s="137">
        <f t="shared" si="1"/>
        <v>-1.8258696905630867E-3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42816</v>
      </c>
      <c r="X5" s="10">
        <v>103.55</v>
      </c>
      <c r="Y5" s="10">
        <v>104.5</v>
      </c>
      <c r="Z5" s="10">
        <v>103.07</v>
      </c>
      <c r="AA5" s="10">
        <v>104.06</v>
      </c>
      <c r="AB5" s="94">
        <v>4083900</v>
      </c>
      <c r="AC5" s="10">
        <v>104.06</v>
      </c>
      <c r="AD5" s="2">
        <f t="shared" si="0"/>
        <v>1.4300000000000068</v>
      </c>
      <c r="AE5" s="137">
        <f t="shared" si="1"/>
        <v>3.9556198745778204E-3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105.44</v>
      </c>
      <c r="Y6" s="10">
        <v>105.61</v>
      </c>
      <c r="Z6" s="10">
        <v>103.2</v>
      </c>
      <c r="AA6" s="10">
        <v>103.65</v>
      </c>
      <c r="AB6" s="94">
        <v>3795400</v>
      </c>
      <c r="AC6" s="10">
        <v>103.65</v>
      </c>
      <c r="AD6" s="2">
        <f t="shared" si="0"/>
        <v>2.4099999999999966</v>
      </c>
      <c r="AE6" s="137">
        <f t="shared" si="1"/>
        <v>-1.3608679101636767E-2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42814</v>
      </c>
      <c r="X7" s="10">
        <v>105.75</v>
      </c>
      <c r="Y7" s="10">
        <v>105.98</v>
      </c>
      <c r="Z7" s="10">
        <v>105</v>
      </c>
      <c r="AA7" s="10">
        <v>105.08</v>
      </c>
      <c r="AB7" s="94">
        <v>3371900</v>
      </c>
      <c r="AC7" s="10">
        <v>105.08</v>
      </c>
      <c r="AD7" s="2">
        <f t="shared" si="0"/>
        <v>0.98000000000000398</v>
      </c>
      <c r="AE7" s="137">
        <f t="shared" si="1"/>
        <v>-8.5857156335502616E-3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105.43</v>
      </c>
      <c r="Y8" s="10">
        <v>106.05</v>
      </c>
      <c r="Z8" s="10">
        <v>105.1</v>
      </c>
      <c r="AA8" s="10">
        <v>105.99</v>
      </c>
      <c r="AB8" s="94">
        <v>11365000</v>
      </c>
      <c r="AC8" s="10">
        <v>105.99</v>
      </c>
      <c r="AD8" s="2">
        <f t="shared" si="0"/>
        <v>0.95000000000000284</v>
      </c>
      <c r="AE8" s="137">
        <f t="shared" si="1"/>
        <v>5.1209103840681447E-3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105.5</v>
      </c>
      <c r="Y9" s="10">
        <v>106.32</v>
      </c>
      <c r="Z9" s="10">
        <v>105</v>
      </c>
      <c r="AA9" s="10">
        <v>105.45</v>
      </c>
      <c r="AB9" s="94">
        <v>3637700</v>
      </c>
      <c r="AC9" s="10">
        <v>105.45</v>
      </c>
      <c r="AD9" s="2">
        <f t="shared" si="0"/>
        <v>1.3199999999999932</v>
      </c>
      <c r="AE9" s="137">
        <f t="shared" si="1"/>
        <v>-1.2312938056450173E-3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42809</v>
      </c>
      <c r="X10" s="10">
        <v>104.59</v>
      </c>
      <c r="Y10" s="10">
        <v>106.14</v>
      </c>
      <c r="Z10" s="10">
        <v>104.1</v>
      </c>
      <c r="AA10" s="10">
        <v>105.58</v>
      </c>
      <c r="AB10" s="94">
        <v>3449200</v>
      </c>
      <c r="AC10" s="10">
        <v>105.58</v>
      </c>
      <c r="AD10" s="2">
        <f t="shared" si="0"/>
        <v>2.0400000000000063</v>
      </c>
      <c r="AE10" s="137">
        <f t="shared" si="1"/>
        <v>1.1593369742262993E-2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2.1999999999999999E-2</v>
      </c>
      <c r="T11" s="43"/>
      <c r="U11" s="33"/>
      <c r="V11" s="11"/>
      <c r="W11" s="98">
        <v>42808</v>
      </c>
      <c r="X11" s="10">
        <v>105.95</v>
      </c>
      <c r="Y11" s="10">
        <v>106.28</v>
      </c>
      <c r="Z11" s="10">
        <v>104.32</v>
      </c>
      <c r="AA11" s="10">
        <v>104.37</v>
      </c>
      <c r="AB11" s="94">
        <v>4235000</v>
      </c>
      <c r="AC11" s="10">
        <v>104.37</v>
      </c>
      <c r="AD11" s="2">
        <f t="shared" si="0"/>
        <v>1.960000000000008</v>
      </c>
      <c r="AE11" s="137">
        <f t="shared" si="1"/>
        <v>-1.9539689995302978E-2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42807</v>
      </c>
      <c r="X12" s="10">
        <v>106.36</v>
      </c>
      <c r="Y12" s="10">
        <v>106.79</v>
      </c>
      <c r="Z12" s="10">
        <v>105.95</v>
      </c>
      <c r="AA12" s="10">
        <v>106.45</v>
      </c>
      <c r="AB12" s="94">
        <v>3462700</v>
      </c>
      <c r="AC12" s="10">
        <v>106.45</v>
      </c>
      <c r="AD12" s="2">
        <f t="shared" si="0"/>
        <v>0.84000000000000341</v>
      </c>
      <c r="AE12" s="137">
        <f t="shared" si="1"/>
        <v>1.599548362815284E-3</v>
      </c>
    </row>
    <row r="13" spans="1:31" x14ac:dyDescent="0.25">
      <c r="T13" s="67"/>
      <c r="W13" s="132">
        <v>42804</v>
      </c>
      <c r="X13" s="10">
        <v>106.89</v>
      </c>
      <c r="Y13" s="10">
        <v>106.99</v>
      </c>
      <c r="Z13" s="10">
        <v>105.72</v>
      </c>
      <c r="AA13" s="10">
        <v>106.28</v>
      </c>
      <c r="AB13" s="94">
        <v>3308200</v>
      </c>
      <c r="AC13" s="10">
        <v>106.28</v>
      </c>
      <c r="AD13" s="2">
        <f t="shared" si="0"/>
        <v>1.269999999999996</v>
      </c>
      <c r="AE13" s="137">
        <f t="shared" si="1"/>
        <v>9.4179694857787766E-4</v>
      </c>
    </row>
    <row r="14" spans="1:31" x14ac:dyDescent="0.25">
      <c r="W14" s="132">
        <v>42803</v>
      </c>
      <c r="X14" s="10">
        <v>106.81</v>
      </c>
      <c r="Y14" s="10">
        <v>107.14</v>
      </c>
      <c r="Z14" s="10">
        <v>105.74</v>
      </c>
      <c r="AA14" s="10">
        <v>106.18</v>
      </c>
      <c r="AB14" s="94">
        <v>4098700</v>
      </c>
      <c r="AC14" s="10">
        <v>106.18</v>
      </c>
      <c r="AD14" s="2">
        <f t="shared" si="0"/>
        <v>1.4000000000000057</v>
      </c>
      <c r="AE14" s="137">
        <f t="shared" si="1"/>
        <v>-4.9667322650172041E-3</v>
      </c>
    </row>
    <row r="15" spans="1:31" x14ac:dyDescent="0.25">
      <c r="W15" s="132">
        <v>42802</v>
      </c>
      <c r="X15" s="10">
        <v>108.36</v>
      </c>
      <c r="Y15" s="10">
        <v>108.46</v>
      </c>
      <c r="Z15" s="10">
        <v>106.41</v>
      </c>
      <c r="AA15" s="10">
        <v>106.71</v>
      </c>
      <c r="AB15" s="94">
        <v>3454900</v>
      </c>
      <c r="AC15" s="10">
        <v>106.71</v>
      </c>
      <c r="AD15" s="2">
        <f t="shared" si="0"/>
        <v>2.0499999999999972</v>
      </c>
      <c r="AE15" s="137">
        <f t="shared" si="1"/>
        <v>-1.522702104097462E-2</v>
      </c>
    </row>
    <row r="16" spans="1:31" x14ac:dyDescent="0.25">
      <c r="W16" s="132">
        <v>42801</v>
      </c>
      <c r="X16" s="10">
        <v>109.1</v>
      </c>
      <c r="Y16" s="10">
        <v>109.52</v>
      </c>
      <c r="Z16" s="10">
        <v>108.16</v>
      </c>
      <c r="AA16" s="10">
        <v>108.36</v>
      </c>
      <c r="AB16" s="94">
        <v>3181600</v>
      </c>
      <c r="AC16" s="10">
        <v>108.36</v>
      </c>
      <c r="AD16" s="2">
        <f t="shared" si="0"/>
        <v>1.3599999999999994</v>
      </c>
      <c r="AE16" s="137">
        <f t="shared" si="1"/>
        <v>-9.7779402357671685E-3</v>
      </c>
    </row>
    <row r="17" spans="1:31" x14ac:dyDescent="0.25">
      <c r="W17" s="132">
        <v>42800</v>
      </c>
      <c r="X17" s="10">
        <v>108.76</v>
      </c>
      <c r="Y17" s="10">
        <v>109.64</v>
      </c>
      <c r="Z17" s="10">
        <v>108.5</v>
      </c>
      <c r="AA17" s="10">
        <v>109.43</v>
      </c>
      <c r="AB17" s="94">
        <v>2980700</v>
      </c>
      <c r="AC17" s="10">
        <v>109.43</v>
      </c>
      <c r="AD17" s="2">
        <f t="shared" si="0"/>
        <v>1.1400000000000006</v>
      </c>
      <c r="AE17" s="137">
        <f t="shared" si="1"/>
        <v>3.7607778389288082E-3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42797</v>
      </c>
      <c r="X18" s="10">
        <v>109.08</v>
      </c>
      <c r="Y18" s="10">
        <v>109.28</v>
      </c>
      <c r="Z18" s="10">
        <v>108.24</v>
      </c>
      <c r="AA18" s="10">
        <v>109.02</v>
      </c>
      <c r="AB18" s="94">
        <v>2304900</v>
      </c>
      <c r="AC18" s="10">
        <v>109.02</v>
      </c>
      <c r="AD18" s="2">
        <f t="shared" si="0"/>
        <v>1.0400000000000063</v>
      </c>
      <c r="AE18" s="137">
        <f t="shared" si="1"/>
        <v>-2.7510316368639653E-4</v>
      </c>
    </row>
    <row r="19" spans="1:31" x14ac:dyDescent="0.25">
      <c r="W19" s="132">
        <v>42796</v>
      </c>
      <c r="X19" s="10">
        <v>110.05</v>
      </c>
      <c r="Y19" s="10">
        <v>110.24</v>
      </c>
      <c r="Z19" s="10">
        <v>108.91</v>
      </c>
      <c r="AA19" s="10">
        <v>109.05</v>
      </c>
      <c r="AB19" s="94">
        <v>2739700</v>
      </c>
      <c r="AC19" s="10">
        <v>109.05</v>
      </c>
      <c r="AD19" s="2">
        <f t="shared" si="0"/>
        <v>1.3299999999999983</v>
      </c>
      <c r="AE19" s="137">
        <f t="shared" si="1"/>
        <v>-9.6267368994641389E-3</v>
      </c>
    </row>
    <row r="20" spans="1:31" x14ac:dyDescent="0.25">
      <c r="W20" s="132">
        <v>42795</v>
      </c>
      <c r="X20" s="10">
        <v>109.04</v>
      </c>
      <c r="Y20" s="10">
        <v>110.65</v>
      </c>
      <c r="Z20" s="10">
        <v>109.04</v>
      </c>
      <c r="AA20" s="10">
        <v>110.11</v>
      </c>
      <c r="AB20" s="94">
        <v>4064900</v>
      </c>
      <c r="AC20" s="10">
        <v>110.11</v>
      </c>
      <c r="AD20" s="2">
        <f t="shared" si="0"/>
        <v>1.6099999999999994</v>
      </c>
      <c r="AE20" s="137">
        <f t="shared" si="1"/>
        <v>2.0103761348897464E-2</v>
      </c>
    </row>
    <row r="21" spans="1:31" x14ac:dyDescent="0.25">
      <c r="W21" s="40">
        <v>42794</v>
      </c>
      <c r="X21" s="10">
        <v>107.53</v>
      </c>
      <c r="Y21" s="10">
        <v>108.08</v>
      </c>
      <c r="Z21" s="10">
        <v>107.09</v>
      </c>
      <c r="AA21" s="10">
        <v>107.94</v>
      </c>
      <c r="AB21" s="94">
        <v>3756600</v>
      </c>
      <c r="AC21" s="10">
        <v>107.94</v>
      </c>
      <c r="AD21" s="2">
        <f t="shared" si="0"/>
        <v>0.98999999999999488</v>
      </c>
      <c r="AE21" s="137">
        <f t="shared" si="1"/>
        <v>4.0930232558138435E-3</v>
      </c>
    </row>
    <row r="22" spans="1:31" x14ac:dyDescent="0.25">
      <c r="W22" s="132">
        <v>42793</v>
      </c>
      <c r="X22" s="10">
        <v>107.82</v>
      </c>
      <c r="Y22" s="10">
        <v>108</v>
      </c>
      <c r="Z22" s="10">
        <v>106.48</v>
      </c>
      <c r="AA22" s="10">
        <v>107.5</v>
      </c>
      <c r="AB22" s="94">
        <v>3288500</v>
      </c>
      <c r="AC22" s="10">
        <v>107.5</v>
      </c>
      <c r="AD22" s="2">
        <f t="shared" si="0"/>
        <v>1.519999999999996</v>
      </c>
      <c r="AE22" s="137">
        <f t="shared" si="1"/>
        <v>-2.2275849266752967E-3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42790</v>
      </c>
      <c r="X23" s="10">
        <v>105.61</v>
      </c>
      <c r="Y23" s="10">
        <v>107.76</v>
      </c>
      <c r="Z23" s="10">
        <v>105.17</v>
      </c>
      <c r="AA23" s="10">
        <v>107.74</v>
      </c>
      <c r="AB23" s="94">
        <v>4632500</v>
      </c>
      <c r="AC23" s="10">
        <v>107.74</v>
      </c>
      <c r="AD23" s="2">
        <f t="shared" si="0"/>
        <v>2.5900000000000034</v>
      </c>
      <c r="AE23" s="137" t="e">
        <f t="shared" si="1"/>
        <v>#DIV/0!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42790</v>
      </c>
      <c r="X24" s="10" t="s">
        <v>325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42789</v>
      </c>
      <c r="X25" s="10">
        <v>109.14</v>
      </c>
      <c r="Y25" s="10">
        <v>109.5</v>
      </c>
      <c r="Z25" s="10">
        <v>106.26</v>
      </c>
      <c r="AA25" s="10">
        <v>106.7</v>
      </c>
      <c r="AB25" s="94">
        <v>4876600</v>
      </c>
      <c r="AC25" s="10">
        <v>106.09</v>
      </c>
      <c r="AD25" s="2">
        <f t="shared" si="0"/>
        <v>3.2399999999999949</v>
      </c>
      <c r="AE25" s="137">
        <f t="shared" si="1"/>
        <v>-1.99538106235565E-2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42788</v>
      </c>
      <c r="X26" s="10">
        <v>109.18</v>
      </c>
      <c r="Y26" s="10">
        <v>109.44</v>
      </c>
      <c r="Z26" s="10">
        <v>107.95</v>
      </c>
      <c r="AA26" s="10">
        <v>108.87</v>
      </c>
      <c r="AB26" s="94">
        <v>4206100</v>
      </c>
      <c r="AC26" s="10">
        <v>108.25</v>
      </c>
      <c r="AD26" s="2">
        <f t="shared" si="0"/>
        <v>1.4899999999999949</v>
      </c>
      <c r="AE26" s="137">
        <f t="shared" si="1"/>
        <v>-7.3360843649701302E-3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42787</v>
      </c>
      <c r="X27" s="10">
        <v>110</v>
      </c>
      <c r="Y27" s="10">
        <v>110.82</v>
      </c>
      <c r="Z27" s="10">
        <v>109.35</v>
      </c>
      <c r="AA27" s="10">
        <v>109.67</v>
      </c>
      <c r="AB27" s="94">
        <v>4169800</v>
      </c>
      <c r="AC27" s="10">
        <v>109.05</v>
      </c>
      <c r="AD27" s="2">
        <f t="shared" si="0"/>
        <v>1.4699999999999989</v>
      </c>
      <c r="AE27" s="137">
        <f t="shared" si="1"/>
        <v>-1.3736263736264798E-3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42783</v>
      </c>
      <c r="X28" s="10">
        <v>109.43</v>
      </c>
      <c r="Y28" s="10">
        <v>109.82</v>
      </c>
      <c r="Z28" s="10">
        <v>107.96</v>
      </c>
      <c r="AA28" s="10">
        <v>109.82</v>
      </c>
      <c r="AB28" s="94">
        <v>4246300</v>
      </c>
      <c r="AC28" s="10">
        <v>109.2</v>
      </c>
      <c r="AD28" s="2">
        <f t="shared" si="0"/>
        <v>1.8599999999999994</v>
      </c>
      <c r="AE28" s="137">
        <f t="shared" si="1"/>
        <v>3.9532959455732541E-3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42782</v>
      </c>
      <c r="X29" s="10">
        <v>109.48</v>
      </c>
      <c r="Y29" s="10">
        <v>110</v>
      </c>
      <c r="Z29" s="10">
        <v>108.5</v>
      </c>
      <c r="AA29" s="10">
        <v>109.39</v>
      </c>
      <c r="AB29" s="94">
        <v>2811100</v>
      </c>
      <c r="AC29" s="10">
        <v>108.77</v>
      </c>
      <c r="AD29" s="2">
        <f t="shared" si="0"/>
        <v>1.5</v>
      </c>
      <c r="AE29" s="137">
        <f t="shared" si="1"/>
        <v>-3.5727372663979517E-3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42781</v>
      </c>
      <c r="X30" s="10">
        <v>108.53</v>
      </c>
      <c r="Y30" s="10">
        <v>109.99</v>
      </c>
      <c r="Z30" s="10">
        <v>108.17</v>
      </c>
      <c r="AA30" s="10">
        <v>109.78</v>
      </c>
      <c r="AB30" s="94">
        <v>3352900</v>
      </c>
      <c r="AC30" s="10">
        <v>109.16</v>
      </c>
      <c r="AD30" s="2">
        <f t="shared" si="0"/>
        <v>1.8199999999999932</v>
      </c>
      <c r="AE30" s="137">
        <f t="shared" si="1"/>
        <v>5.7121798415329383E-3</v>
      </c>
    </row>
    <row r="31" spans="1:31" x14ac:dyDescent="0.25">
      <c r="W31" s="132">
        <v>42780</v>
      </c>
      <c r="X31" s="10">
        <v>108.07</v>
      </c>
      <c r="Y31" s="10">
        <v>109.16</v>
      </c>
      <c r="Z31" s="10">
        <v>107.74</v>
      </c>
      <c r="AA31" s="10">
        <v>109.16</v>
      </c>
      <c r="AB31" s="94">
        <v>2890300</v>
      </c>
      <c r="AC31" s="10">
        <v>108.54</v>
      </c>
      <c r="AD31" s="2">
        <f t="shared" si="0"/>
        <v>1.4200000000000017</v>
      </c>
      <c r="AE31" s="137">
        <f t="shared" si="1"/>
        <v>7.7058768916535847E-3</v>
      </c>
    </row>
    <row r="32" spans="1:31" x14ac:dyDescent="0.25">
      <c r="W32" s="132">
        <v>42779</v>
      </c>
      <c r="X32" s="10">
        <v>108.09</v>
      </c>
      <c r="Y32" s="10">
        <v>109.3</v>
      </c>
      <c r="Z32" s="10">
        <v>107.89</v>
      </c>
      <c r="AA32" s="10">
        <v>108.32</v>
      </c>
      <c r="AB32" s="94">
        <v>2640000</v>
      </c>
      <c r="AC32" s="10">
        <v>107.71</v>
      </c>
      <c r="AD32" s="2">
        <f t="shared" si="0"/>
        <v>1.4099999999999966</v>
      </c>
      <c r="AE32" s="137">
        <f t="shared" si="1"/>
        <v>4.1954130151033997E-3</v>
      </c>
    </row>
    <row r="33" spans="1:31" x14ac:dyDescent="0.25">
      <c r="W33" s="132">
        <v>42776</v>
      </c>
      <c r="X33" s="10">
        <v>107.88</v>
      </c>
      <c r="Y33" s="10">
        <v>108.49</v>
      </c>
      <c r="Z33" s="10">
        <v>107.71</v>
      </c>
      <c r="AA33" s="10">
        <v>107.87</v>
      </c>
      <c r="AB33" s="94">
        <v>2778000</v>
      </c>
      <c r="AC33" s="10">
        <v>107.26</v>
      </c>
      <c r="AD33" s="2">
        <f t="shared" si="0"/>
        <v>0.78000000000000114</v>
      </c>
      <c r="AE33" s="137">
        <f t="shared" si="1"/>
        <v>4.2130886621103425E-3</v>
      </c>
    </row>
    <row r="34" spans="1:31" x14ac:dyDescent="0.25">
      <c r="L34" t="s">
        <v>212</v>
      </c>
      <c r="M34" s="2">
        <f>M49+K49-F49</f>
        <v>128.08999999999833</v>
      </c>
      <c r="W34" s="132">
        <v>42775</v>
      </c>
      <c r="X34" s="10">
        <v>107.34</v>
      </c>
      <c r="Y34" s="10">
        <v>107.88</v>
      </c>
      <c r="Z34" s="10">
        <v>107.12</v>
      </c>
      <c r="AA34" s="10">
        <v>107.42</v>
      </c>
      <c r="AB34" s="94">
        <v>3603900</v>
      </c>
      <c r="AC34" s="10">
        <v>106.81</v>
      </c>
      <c r="AD34" s="2">
        <f t="shared" si="0"/>
        <v>0.75999999999999091</v>
      </c>
      <c r="AE34" s="137">
        <f t="shared" si="1"/>
        <v>7.4955495174733322E-4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42774</v>
      </c>
      <c r="X35" s="10">
        <v>107.52</v>
      </c>
      <c r="Y35" s="10">
        <v>107.93</v>
      </c>
      <c r="Z35" s="10">
        <v>106.27</v>
      </c>
      <c r="AA35" s="10">
        <v>107.34</v>
      </c>
      <c r="AB35" s="94">
        <v>3901400</v>
      </c>
      <c r="AC35" s="10">
        <v>106.73</v>
      </c>
      <c r="AD35" s="2">
        <f t="shared" si="0"/>
        <v>1.6600000000000108</v>
      </c>
      <c r="AE35" s="137">
        <f t="shared" si="1"/>
        <v>-2.8961136023916145E-3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42773</v>
      </c>
      <c r="X36" s="10">
        <v>108.19</v>
      </c>
      <c r="Y36" s="10">
        <v>108.76</v>
      </c>
      <c r="Z36" s="10">
        <v>107.35</v>
      </c>
      <c r="AA36" s="10">
        <v>107.65</v>
      </c>
      <c r="AB36" s="94">
        <v>3493400</v>
      </c>
      <c r="AC36" s="10">
        <v>107.04</v>
      </c>
      <c r="AD36" s="2">
        <f t="shared" si="0"/>
        <v>1.4100000000000108</v>
      </c>
      <c r="AE36" s="137">
        <f t="shared" si="1"/>
        <v>-3.7355248412396236E-4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42772</v>
      </c>
      <c r="X37" s="10">
        <v>108.36</v>
      </c>
      <c r="Y37" s="10">
        <v>108.69</v>
      </c>
      <c r="Z37" s="10">
        <v>107.58</v>
      </c>
      <c r="AA37" s="10">
        <v>107.69</v>
      </c>
      <c r="AB37" s="94">
        <v>2858100</v>
      </c>
      <c r="AC37" s="10">
        <v>107.08</v>
      </c>
      <c r="AD37" s="2">
        <f t="shared" si="0"/>
        <v>1.1099999999999994</v>
      </c>
      <c r="AE37" s="137">
        <f t="shared" si="1"/>
        <v>-7.5076466771711869E-3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42769</v>
      </c>
      <c r="X38" s="10">
        <v>107.48</v>
      </c>
      <c r="Y38" s="10">
        <v>108.84</v>
      </c>
      <c r="Z38" s="10">
        <v>107.35</v>
      </c>
      <c r="AA38" s="10">
        <v>108.51</v>
      </c>
      <c r="AB38" s="94">
        <v>3249600</v>
      </c>
      <c r="AC38" s="10">
        <v>107.89</v>
      </c>
      <c r="AD38" s="2">
        <f t="shared" si="0"/>
        <v>1.4900000000000091</v>
      </c>
      <c r="AE38" s="137">
        <f t="shared" si="1"/>
        <v>1.1247539600712342E-2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42768</v>
      </c>
      <c r="X39" s="10">
        <v>107.2</v>
      </c>
      <c r="Y39" s="10">
        <v>107.58</v>
      </c>
      <c r="Z39" s="10">
        <v>105.9</v>
      </c>
      <c r="AA39" s="10">
        <v>107.3</v>
      </c>
      <c r="AB39" s="94">
        <v>4225900</v>
      </c>
      <c r="AC39" s="10">
        <v>106.69</v>
      </c>
      <c r="AD39" s="2">
        <f t="shared" si="0"/>
        <v>1.6799999999999926</v>
      </c>
      <c r="AE39" s="137">
        <f t="shared" si="1"/>
        <v>-3.735176020170039E-3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42767</v>
      </c>
      <c r="X40" s="10">
        <v>107.04</v>
      </c>
      <c r="Y40" s="10">
        <v>108.07</v>
      </c>
      <c r="Z40" s="10">
        <v>106.4</v>
      </c>
      <c r="AA40" s="10">
        <v>107.7</v>
      </c>
      <c r="AB40" s="94">
        <v>4374500</v>
      </c>
      <c r="AC40" s="10">
        <v>107.09</v>
      </c>
      <c r="AD40" s="2">
        <f t="shared" si="0"/>
        <v>1.6699999999999875</v>
      </c>
      <c r="AE40" s="137">
        <f t="shared" si="1"/>
        <v>1.0473674278165701E-2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42766</v>
      </c>
      <c r="X41" s="10">
        <v>108.13</v>
      </c>
      <c r="Y41" s="10">
        <v>108.58</v>
      </c>
      <c r="Z41" s="10">
        <v>106.22</v>
      </c>
      <c r="AA41" s="10">
        <v>106.58</v>
      </c>
      <c r="AB41" s="94">
        <v>4534600</v>
      </c>
      <c r="AC41" s="10">
        <v>105.98</v>
      </c>
      <c r="AD41" s="2">
        <f t="shared" si="0"/>
        <v>2.3599999999999994</v>
      </c>
      <c r="AE41" s="137">
        <f t="shared" si="1"/>
        <v>-1.3129714126082437E-2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42765</v>
      </c>
      <c r="X42" s="10">
        <v>108.94</v>
      </c>
      <c r="Y42" s="10">
        <v>108.96</v>
      </c>
      <c r="Z42" s="10">
        <v>106.34</v>
      </c>
      <c r="AA42" s="10">
        <v>108</v>
      </c>
      <c r="AB42" s="94">
        <v>5334200</v>
      </c>
      <c r="AC42" s="10">
        <v>107.39</v>
      </c>
      <c r="AD42" s="2">
        <f t="shared" si="0"/>
        <v>2.6199999999999903</v>
      </c>
      <c r="AE42" s="137">
        <f t="shared" si="1"/>
        <v>-1.0959661079388394E-2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111.13</v>
      </c>
      <c r="W43" s="132">
        <v>42762</v>
      </c>
      <c r="X43" s="10">
        <v>110.35</v>
      </c>
      <c r="Y43" s="10">
        <v>110.36</v>
      </c>
      <c r="Z43" s="10">
        <v>108.14</v>
      </c>
      <c r="AA43" s="10">
        <v>109.2</v>
      </c>
      <c r="AB43" s="94">
        <v>3555400</v>
      </c>
      <c r="AC43" s="10">
        <v>108.58</v>
      </c>
      <c r="AD43" s="2">
        <f t="shared" si="0"/>
        <v>2.2199999999999989</v>
      </c>
      <c r="AE43" s="137">
        <f t="shared" si="1"/>
        <v>-8.6734228065370456E-3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111</v>
      </c>
      <c r="W44" s="132">
        <v>42761</v>
      </c>
      <c r="X44" s="10">
        <v>110.25</v>
      </c>
      <c r="Y44" s="10">
        <v>111.38</v>
      </c>
      <c r="Z44" s="10">
        <v>109.48</v>
      </c>
      <c r="AA44" s="10">
        <v>110.15</v>
      </c>
      <c r="AB44" s="94">
        <v>4607200</v>
      </c>
      <c r="AC44" s="10">
        <v>109.53</v>
      </c>
      <c r="AD44" s="2">
        <f t="shared" si="0"/>
        <v>1.8999999999999915</v>
      </c>
      <c r="AE44" s="137">
        <f t="shared" si="1"/>
        <v>-2.3681573913836296E-3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42760</v>
      </c>
      <c r="X45" s="10">
        <v>109.29</v>
      </c>
      <c r="Y45" s="10">
        <v>111</v>
      </c>
      <c r="Z45" s="10">
        <v>109.01</v>
      </c>
      <c r="AA45" s="10">
        <v>110.42</v>
      </c>
      <c r="AB45" s="94">
        <v>5137900</v>
      </c>
      <c r="AC45" s="10">
        <v>109.79</v>
      </c>
      <c r="AD45" s="2">
        <f t="shared" si="0"/>
        <v>1.9899999999999949</v>
      </c>
      <c r="AE45" s="137">
        <f t="shared" si="1"/>
        <v>1.5633672525439568E-2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8" t="s">
        <v>78</v>
      </c>
      <c r="P46" s="708"/>
      <c r="Q46" s="34"/>
      <c r="R46"/>
      <c r="T46" s="86" t="s">
        <v>101</v>
      </c>
      <c r="U46" s="129" t="s">
        <v>129</v>
      </c>
      <c r="W46" s="132">
        <v>42759</v>
      </c>
      <c r="X46" s="10">
        <v>108.15</v>
      </c>
      <c r="Y46" s="10">
        <v>109.25</v>
      </c>
      <c r="Z46" s="10">
        <v>107.6</v>
      </c>
      <c r="AA46" s="10">
        <v>108.72</v>
      </c>
      <c r="AB46" s="94">
        <v>4564900</v>
      </c>
      <c r="AC46" s="10">
        <v>108.1</v>
      </c>
      <c r="AD46" s="2">
        <f t="shared" si="0"/>
        <v>1.6500000000000057</v>
      </c>
      <c r="AE46" s="137">
        <f t="shared" si="1"/>
        <v>6.705159247532011E-3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116.05000000000001</v>
      </c>
      <c r="Q47" s="34"/>
      <c r="R47"/>
      <c r="T47" s="86" t="s">
        <v>102</v>
      </c>
      <c r="U47" s="129">
        <v>119.25</v>
      </c>
      <c r="W47" s="132">
        <v>42758</v>
      </c>
      <c r="X47" s="10">
        <v>108.64</v>
      </c>
      <c r="Y47" s="10">
        <v>108.64</v>
      </c>
      <c r="Z47" s="10">
        <v>106.93</v>
      </c>
      <c r="AA47" s="10">
        <v>107.99</v>
      </c>
      <c r="AB47" s="94">
        <v>3932200</v>
      </c>
      <c r="AC47" s="10">
        <v>107.38</v>
      </c>
      <c r="AD47" s="2">
        <f t="shared" si="0"/>
        <v>1.7099999999999937</v>
      </c>
      <c r="AE47" s="137">
        <f t="shared" si="1"/>
        <v>-5.5565845526950319E-3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114.995</v>
      </c>
      <c r="Q48" s="34"/>
      <c r="R48"/>
      <c r="T48" s="86" t="s">
        <v>103</v>
      </c>
      <c r="U48" s="129">
        <v>1.4616</v>
      </c>
      <c r="W48" s="132">
        <v>42755</v>
      </c>
      <c r="X48" s="10">
        <v>106.83</v>
      </c>
      <c r="Y48" s="10">
        <v>108.64</v>
      </c>
      <c r="Z48" s="10">
        <v>106.61</v>
      </c>
      <c r="AA48" s="10">
        <v>108.6</v>
      </c>
      <c r="AB48" s="94">
        <v>6440000</v>
      </c>
      <c r="AC48" s="10">
        <v>107.98</v>
      </c>
      <c r="AD48" s="2">
        <f t="shared" si="0"/>
        <v>2.0300000000000011</v>
      </c>
      <c r="AE48" s="137">
        <f t="shared" si="1"/>
        <v>2.2150700492237885E-2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113.94000000000001</v>
      </c>
      <c r="Q49" s="34"/>
      <c r="R49"/>
      <c r="T49" s="86" t="s">
        <v>122</v>
      </c>
      <c r="U49" s="93" t="s">
        <v>402</v>
      </c>
      <c r="W49" s="132">
        <v>42754</v>
      </c>
      <c r="X49" s="10">
        <v>108.21</v>
      </c>
      <c r="Y49" s="10">
        <v>108.98</v>
      </c>
      <c r="Z49" s="10">
        <v>105.44</v>
      </c>
      <c r="AA49" s="10">
        <v>106.24</v>
      </c>
      <c r="AB49" s="94">
        <v>10103900</v>
      </c>
      <c r="AC49" s="10">
        <v>105.64</v>
      </c>
      <c r="AD49" s="2">
        <f t="shared" si="0"/>
        <v>3.5400000000000063</v>
      </c>
      <c r="AE49" s="137">
        <f t="shared" si="1"/>
        <v>2.384182981197891E-2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112.88500000000001</v>
      </c>
      <c r="Q50" s="82"/>
      <c r="R50"/>
      <c r="T50" s="86"/>
      <c r="U50" s="129"/>
      <c r="W50" s="132">
        <v>42753</v>
      </c>
      <c r="X50" s="10">
        <v>102.26</v>
      </c>
      <c r="Y50" s="10">
        <v>104.37</v>
      </c>
      <c r="Z50" s="10">
        <v>101.53</v>
      </c>
      <c r="AA50" s="10">
        <v>103.77</v>
      </c>
      <c r="AB50" s="94">
        <v>5363900</v>
      </c>
      <c r="AC50" s="10">
        <v>103.18</v>
      </c>
      <c r="AD50" s="2">
        <f t="shared" si="0"/>
        <v>2.8400000000000034</v>
      </c>
      <c r="AE50" s="137">
        <f t="shared" si="1"/>
        <v>3.8918077446974397E-3</v>
      </c>
    </row>
    <row r="51" spans="1:31" x14ac:dyDescent="0.25">
      <c r="O51" s="82">
        <v>1.06</v>
      </c>
      <c r="P51" s="82">
        <f t="shared" si="3"/>
        <v>111.83000000000001</v>
      </c>
      <c r="Q51" s="82"/>
      <c r="R51"/>
      <c r="T51" s="86" t="s">
        <v>105</v>
      </c>
      <c r="U51" s="129" t="s">
        <v>697</v>
      </c>
      <c r="W51" s="132">
        <v>42752</v>
      </c>
      <c r="X51" s="10">
        <v>104.7</v>
      </c>
      <c r="Y51" s="10">
        <v>104.82</v>
      </c>
      <c r="Z51" s="10">
        <v>102.85</v>
      </c>
      <c r="AA51" s="10">
        <v>103.37</v>
      </c>
      <c r="AB51" s="94">
        <v>3401800</v>
      </c>
      <c r="AC51" s="10">
        <v>102.78</v>
      </c>
      <c r="AD51" s="2">
        <f t="shared" si="0"/>
        <v>1.9699999999999989</v>
      </c>
      <c r="AE51" s="137">
        <f t="shared" si="1"/>
        <v>-1.786908743430482E-2</v>
      </c>
    </row>
    <row r="52" spans="1:31" x14ac:dyDescent="0.25">
      <c r="O52" s="82">
        <v>1.05</v>
      </c>
      <c r="P52" s="82">
        <f t="shared" si="3"/>
        <v>110.77500000000001</v>
      </c>
      <c r="Q52" s="82"/>
      <c r="R52"/>
      <c r="T52" s="86" t="s">
        <v>106</v>
      </c>
      <c r="U52" s="129" t="s">
        <v>570</v>
      </c>
      <c r="W52" s="132">
        <v>42748</v>
      </c>
      <c r="X52" s="10">
        <v>104.51</v>
      </c>
      <c r="Y52" s="10">
        <v>105.45</v>
      </c>
      <c r="Z52" s="10">
        <v>104.28</v>
      </c>
      <c r="AA52" s="10">
        <v>105.25</v>
      </c>
      <c r="AB52" s="94">
        <v>2743400</v>
      </c>
      <c r="AC52" s="10">
        <v>104.65</v>
      </c>
      <c r="AD52" s="2">
        <f t="shared" si="0"/>
        <v>1.1700000000000017</v>
      </c>
      <c r="AE52" s="137">
        <f t="shared" si="1"/>
        <v>5.1868216309673976E-3</v>
      </c>
    </row>
    <row r="53" spans="1:31" x14ac:dyDescent="0.25">
      <c r="O53" s="82">
        <v>1.04</v>
      </c>
      <c r="P53" s="82">
        <f t="shared" si="3"/>
        <v>109.72</v>
      </c>
      <c r="Q53" s="82"/>
      <c r="R53"/>
      <c r="T53" s="86" t="s">
        <v>107</v>
      </c>
      <c r="U53" s="130">
        <v>2243779</v>
      </c>
      <c r="W53" s="132">
        <v>42747</v>
      </c>
      <c r="X53" s="10">
        <v>104.27</v>
      </c>
      <c r="Y53" s="10">
        <v>104.96</v>
      </c>
      <c r="Z53" s="10">
        <v>103.35</v>
      </c>
      <c r="AA53" s="10">
        <v>104.7</v>
      </c>
      <c r="AB53" s="94">
        <v>2397000</v>
      </c>
      <c r="AC53" s="10">
        <v>104.11</v>
      </c>
      <c r="AD53" s="2">
        <f t="shared" si="0"/>
        <v>1.6099999999999994</v>
      </c>
      <c r="AE53" s="137">
        <f t="shared" si="1"/>
        <v>4.1473765432098464E-3</v>
      </c>
    </row>
    <row r="54" spans="1:31" x14ac:dyDescent="0.25">
      <c r="O54" s="82">
        <v>1.03</v>
      </c>
      <c r="P54" s="82">
        <f t="shared" si="3"/>
        <v>108.66500000000001</v>
      </c>
      <c r="Q54" s="82"/>
      <c r="R54"/>
      <c r="T54" s="86" t="s">
        <v>110</v>
      </c>
      <c r="U54" s="130">
        <v>2126710</v>
      </c>
      <c r="W54" s="132">
        <v>42746</v>
      </c>
      <c r="X54" s="10">
        <v>103.35</v>
      </c>
      <c r="Y54" s="10">
        <v>104.83</v>
      </c>
      <c r="Z54" s="10">
        <v>103.03</v>
      </c>
      <c r="AA54" s="10">
        <v>104.27</v>
      </c>
      <c r="AB54" s="94">
        <v>2864800</v>
      </c>
      <c r="AC54" s="10">
        <v>103.68</v>
      </c>
      <c r="AD54" s="2">
        <f t="shared" si="0"/>
        <v>1.7999999999999972</v>
      </c>
      <c r="AE54" s="137">
        <f t="shared" si="1"/>
        <v>8.2660702129728758E-3</v>
      </c>
    </row>
    <row r="55" spans="1:31" x14ac:dyDescent="0.25">
      <c r="O55" s="82">
        <v>1.02</v>
      </c>
      <c r="P55" s="82">
        <f t="shared" si="3"/>
        <v>107.61</v>
      </c>
      <c r="Q55" s="82"/>
      <c r="R55"/>
      <c r="T55" s="86" t="s">
        <v>108</v>
      </c>
      <c r="U55" s="129" t="s">
        <v>698</v>
      </c>
      <c r="W55" s="132">
        <v>42745</v>
      </c>
      <c r="X55" s="10">
        <v>102.56</v>
      </c>
      <c r="Y55" s="10">
        <v>104.24</v>
      </c>
      <c r="Z55" s="10">
        <v>101.91</v>
      </c>
      <c r="AA55" s="10">
        <v>103.42</v>
      </c>
      <c r="AB55" s="94">
        <v>3562700</v>
      </c>
      <c r="AC55" s="10">
        <v>102.83</v>
      </c>
      <c r="AD55" s="2">
        <f t="shared" si="0"/>
        <v>2.3299999999999983</v>
      </c>
      <c r="AE55" s="137">
        <f t="shared" si="1"/>
        <v>9.7211311861742367E-3</v>
      </c>
    </row>
    <row r="56" spans="1:31" x14ac:dyDescent="0.25">
      <c r="O56" s="82">
        <v>1.01</v>
      </c>
      <c r="P56" s="82">
        <f t="shared" si="3"/>
        <v>106.55500000000001</v>
      </c>
      <c r="Q56" s="82"/>
      <c r="R56"/>
      <c r="T56" s="86" t="s">
        <v>111</v>
      </c>
      <c r="U56" s="129">
        <v>20.16</v>
      </c>
      <c r="W56" s="132">
        <v>42744</v>
      </c>
      <c r="X56" s="10">
        <v>103.73</v>
      </c>
      <c r="Y56" s="10">
        <v>103.74</v>
      </c>
      <c r="Z56" s="10">
        <v>101.9</v>
      </c>
      <c r="AA56" s="10">
        <v>102.42</v>
      </c>
      <c r="AB56" s="94">
        <v>2968600</v>
      </c>
      <c r="AC56" s="10">
        <v>101.84</v>
      </c>
      <c r="AD56" s="2">
        <f t="shared" si="0"/>
        <v>1.8399999999999892</v>
      </c>
      <c r="AE56" s="137">
        <f t="shared" si="1"/>
        <v>-7.4074074074073071E-3</v>
      </c>
    </row>
    <row r="57" spans="1:31" x14ac:dyDescent="0.25">
      <c r="O57" s="82">
        <v>1</v>
      </c>
      <c r="P57" s="82">
        <f t="shared" si="3"/>
        <v>105.5</v>
      </c>
      <c r="Q57" s="82"/>
      <c r="R57"/>
      <c r="T57" s="86" t="s">
        <v>112</v>
      </c>
      <c r="U57" s="129">
        <v>5.62</v>
      </c>
      <c r="W57" s="132">
        <v>42741</v>
      </c>
      <c r="X57" s="10">
        <v>102.03</v>
      </c>
      <c r="Y57" s="10">
        <v>103.77</v>
      </c>
      <c r="Z57" s="10">
        <v>101.2</v>
      </c>
      <c r="AA57" s="10">
        <v>103.19</v>
      </c>
      <c r="AB57" s="94">
        <v>3862400</v>
      </c>
      <c r="AC57" s="10">
        <v>102.6</v>
      </c>
      <c r="AD57" s="2">
        <f t="shared" si="0"/>
        <v>2.5699999999999932</v>
      </c>
      <c r="AE57" s="137">
        <f t="shared" si="1"/>
        <v>1.0339734121122657E-2</v>
      </c>
    </row>
    <row r="58" spans="1:31" x14ac:dyDescent="0.25">
      <c r="O58" s="82">
        <v>0.99</v>
      </c>
      <c r="P58" s="82">
        <f t="shared" si="3"/>
        <v>104.44499999999999</v>
      </c>
      <c r="Q58" s="82"/>
      <c r="R58"/>
      <c r="T58" s="86" t="s">
        <v>109</v>
      </c>
      <c r="U58" s="129" t="s">
        <v>699</v>
      </c>
      <c r="W58" s="132">
        <v>42740</v>
      </c>
      <c r="X58" s="10">
        <v>103.03</v>
      </c>
      <c r="Y58" s="10">
        <v>103.36</v>
      </c>
      <c r="Z58" s="10">
        <v>101.22</v>
      </c>
      <c r="AA58" s="10">
        <v>102.13</v>
      </c>
      <c r="AB58" s="94">
        <v>4180400</v>
      </c>
      <c r="AC58" s="10">
        <v>101.55</v>
      </c>
      <c r="AD58" s="2">
        <f t="shared" si="0"/>
        <v>2.1400000000000006</v>
      </c>
      <c r="AE58" s="137">
        <f t="shared" si="1"/>
        <v>-9.8478939157566892E-3</v>
      </c>
    </row>
    <row r="59" spans="1:31" x14ac:dyDescent="0.25">
      <c r="O59" s="82">
        <v>0.98</v>
      </c>
      <c r="P59" s="82">
        <f t="shared" si="3"/>
        <v>103.39</v>
      </c>
      <c r="Q59" s="82"/>
      <c r="R59"/>
      <c r="W59" s="132">
        <v>42739</v>
      </c>
      <c r="X59" s="10">
        <v>102.89</v>
      </c>
      <c r="Y59" s="10">
        <v>104.31</v>
      </c>
      <c r="Z59" s="10">
        <v>102.51</v>
      </c>
      <c r="AA59" s="10">
        <v>103.14</v>
      </c>
      <c r="AB59" s="94">
        <v>3668300</v>
      </c>
      <c r="AC59" s="10">
        <v>102.56</v>
      </c>
      <c r="AD59" s="2">
        <f t="shared" si="0"/>
        <v>1.7999999999999972</v>
      </c>
      <c r="AE59" s="137">
        <f t="shared" si="1"/>
        <v>6.0820090249167347E-3</v>
      </c>
    </row>
    <row r="60" spans="1:31" x14ac:dyDescent="0.25">
      <c r="O60" s="82">
        <v>0.97</v>
      </c>
      <c r="P60" s="82">
        <f t="shared" si="3"/>
        <v>102.33499999999999</v>
      </c>
      <c r="Q60" s="82"/>
      <c r="R60"/>
      <c r="W60" s="132">
        <v>42738</v>
      </c>
      <c r="X60" s="10">
        <v>104.48</v>
      </c>
      <c r="Y60" s="10">
        <v>105.29</v>
      </c>
      <c r="Z60" s="10">
        <v>102.07</v>
      </c>
      <c r="AA60" s="10">
        <v>102.52</v>
      </c>
      <c r="AB60" s="94">
        <v>3824300</v>
      </c>
      <c r="AC60" s="10">
        <v>101.94</v>
      </c>
      <c r="AD60" s="2">
        <f t="shared" si="0"/>
        <v>3.2200000000000131</v>
      </c>
      <c r="AE60" s="137">
        <f t="shared" si="1"/>
        <v>-1.1155301193132239E-2</v>
      </c>
    </row>
    <row r="61" spans="1:31" x14ac:dyDescent="0.25">
      <c r="O61" s="82">
        <v>0.96</v>
      </c>
      <c r="P61" s="82">
        <f t="shared" si="3"/>
        <v>101.28</v>
      </c>
      <c r="Q61" s="82"/>
      <c r="R61"/>
      <c r="W61" s="132">
        <v>42734</v>
      </c>
      <c r="X61" s="10">
        <v>104.18</v>
      </c>
      <c r="Y61" s="10">
        <v>104.84</v>
      </c>
      <c r="Z61" s="10">
        <v>103.25</v>
      </c>
      <c r="AA61" s="10">
        <v>103.68</v>
      </c>
      <c r="AB61" s="94">
        <v>2914700</v>
      </c>
      <c r="AC61" s="10">
        <v>103.09</v>
      </c>
      <c r="AD61" s="2">
        <f t="shared" si="0"/>
        <v>1.5900000000000034</v>
      </c>
      <c r="AE61" s="137">
        <f t="shared" si="1"/>
        <v>-7.127034575748814E-3</v>
      </c>
    </row>
    <row r="62" spans="1:31" x14ac:dyDescent="0.25">
      <c r="O62" s="82">
        <v>0.95</v>
      </c>
      <c r="P62" s="82">
        <f t="shared" si="3"/>
        <v>100.22499999999999</v>
      </c>
      <c r="Q62" s="82"/>
      <c r="R62"/>
      <c r="W62" s="132">
        <v>42733</v>
      </c>
      <c r="X62" s="10">
        <v>104.88</v>
      </c>
      <c r="Y62" s="10">
        <v>105.25</v>
      </c>
      <c r="Z62" s="10">
        <v>103.99</v>
      </c>
      <c r="AA62" s="10">
        <v>104.42</v>
      </c>
      <c r="AB62" s="94">
        <v>2122900</v>
      </c>
      <c r="AC62" s="10">
        <v>103.83</v>
      </c>
      <c r="AD62" s="2">
        <f t="shared" si="0"/>
        <v>1.2600000000000051</v>
      </c>
      <c r="AE62" s="137">
        <f t="shared" si="1"/>
        <v>-3.2638955553422333E-3</v>
      </c>
    </row>
    <row r="63" spans="1:31" x14ac:dyDescent="0.25">
      <c r="O63" s="82">
        <v>0.94</v>
      </c>
      <c r="P63" s="82">
        <f t="shared" si="3"/>
        <v>99.169999999999987</v>
      </c>
      <c r="Q63" s="82"/>
      <c r="R63"/>
      <c r="T63" s="85"/>
      <c r="W63" s="132">
        <v>42732</v>
      </c>
      <c r="X63" s="10">
        <v>105.75</v>
      </c>
      <c r="Y63" s="10">
        <v>106.32</v>
      </c>
      <c r="Z63" s="10">
        <v>104.59</v>
      </c>
      <c r="AA63" s="10">
        <v>104.76</v>
      </c>
      <c r="AB63" s="94">
        <v>1799000</v>
      </c>
      <c r="AC63" s="10">
        <v>104.17</v>
      </c>
      <c r="AD63" s="2">
        <f t="shared" si="0"/>
        <v>1.7299999999999898</v>
      </c>
      <c r="AE63" s="137">
        <f t="shared" si="1"/>
        <v>-8.9430120825800818E-3</v>
      </c>
    </row>
    <row r="64" spans="1:31" x14ac:dyDescent="0.25">
      <c r="O64" s="82">
        <v>0.93</v>
      </c>
      <c r="P64" s="82">
        <f t="shared" si="3"/>
        <v>98.115000000000009</v>
      </c>
      <c r="Q64" s="82"/>
      <c r="R64"/>
      <c r="S64" s="85"/>
      <c r="T64"/>
      <c r="W64" s="132">
        <v>42731</v>
      </c>
      <c r="X64" s="10">
        <v>105.51</v>
      </c>
      <c r="Y64" s="10">
        <v>105.93</v>
      </c>
      <c r="Z64" s="10">
        <v>105.21</v>
      </c>
      <c r="AA64" s="10">
        <v>105.71</v>
      </c>
      <c r="AB64" s="94">
        <v>1518200</v>
      </c>
      <c r="AC64" s="10">
        <v>105.11</v>
      </c>
      <c r="AD64" s="2">
        <f t="shared" si="0"/>
        <v>0.72000000000001307</v>
      </c>
      <c r="AE64" s="137">
        <f t="shared" si="1"/>
        <v>5.0678906100591892E-3</v>
      </c>
    </row>
    <row r="65" spans="15:31" x14ac:dyDescent="0.25">
      <c r="O65" s="82">
        <v>0.92</v>
      </c>
      <c r="P65" s="82">
        <f t="shared" si="3"/>
        <v>97.06</v>
      </c>
      <c r="Q65" s="82"/>
      <c r="R65"/>
      <c r="S65" s="85"/>
      <c r="T65"/>
      <c r="W65" s="132">
        <v>42727</v>
      </c>
      <c r="X65" s="10">
        <v>105.23</v>
      </c>
      <c r="Y65" s="10">
        <v>105.27</v>
      </c>
      <c r="Z65" s="10">
        <v>104.32</v>
      </c>
      <c r="AA65" s="10">
        <v>105.18</v>
      </c>
      <c r="AB65" s="94">
        <v>2146200</v>
      </c>
      <c r="AC65" s="10">
        <v>104.58</v>
      </c>
      <c r="AD65" s="2">
        <f t="shared" si="0"/>
        <v>0.95000000000000284</v>
      </c>
      <c r="AE65" s="137">
        <f t="shared" si="1"/>
        <v>-9.561143512770709E-5</v>
      </c>
    </row>
    <row r="66" spans="15:31" x14ac:dyDescent="0.25">
      <c r="O66" s="82">
        <v>0.91</v>
      </c>
      <c r="P66" s="82">
        <f t="shared" si="3"/>
        <v>96.00500000000001</v>
      </c>
      <c r="Q66" s="82"/>
      <c r="R66"/>
      <c r="S66" s="85"/>
      <c r="T66"/>
      <c r="W66" s="132">
        <v>42726</v>
      </c>
      <c r="X66" s="10">
        <v>104.12</v>
      </c>
      <c r="Y66" s="10">
        <v>105.28</v>
      </c>
      <c r="Z66" s="10">
        <v>103.37</v>
      </c>
      <c r="AA66" s="10">
        <v>105.19</v>
      </c>
      <c r="AB66" s="94">
        <v>2994800</v>
      </c>
      <c r="AC66" s="10">
        <v>104.59</v>
      </c>
      <c r="AD66" s="2">
        <f t="shared" si="0"/>
        <v>1.9099999999999966</v>
      </c>
      <c r="AE66" s="137">
        <f t="shared" si="1"/>
        <v>5.093215452623534E-3</v>
      </c>
    </row>
    <row r="67" spans="15:31" x14ac:dyDescent="0.25">
      <c r="O67" s="82">
        <v>0.9</v>
      </c>
      <c r="P67" s="82">
        <f t="shared" si="3"/>
        <v>94.95</v>
      </c>
      <c r="Q67" s="82"/>
      <c r="R67"/>
      <c r="S67" s="85"/>
      <c r="T67"/>
      <c r="W67" s="132">
        <v>42725</v>
      </c>
      <c r="X67" s="10">
        <v>104.7</v>
      </c>
      <c r="Y67" s="10">
        <v>105.55</v>
      </c>
      <c r="Z67" s="10">
        <v>104.05</v>
      </c>
      <c r="AA67" s="10">
        <v>104.65</v>
      </c>
      <c r="AB67" s="94">
        <v>2210900</v>
      </c>
      <c r="AC67" s="10">
        <v>104.06</v>
      </c>
      <c r="AD67" s="2">
        <f>Y67-Z67</f>
        <v>1.5</v>
      </c>
      <c r="AE67" s="137">
        <f>AC67/AC68-1</f>
        <v>0</v>
      </c>
    </row>
    <row r="68" spans="15:31" x14ac:dyDescent="0.25">
      <c r="W68" s="132">
        <v>42724</v>
      </c>
      <c r="X68" s="10">
        <v>103.81</v>
      </c>
      <c r="Y68" s="10">
        <v>104.77</v>
      </c>
      <c r="Z68" s="10">
        <v>103.54</v>
      </c>
      <c r="AA68" s="10">
        <v>104.65</v>
      </c>
      <c r="AB68" s="94">
        <v>3026700</v>
      </c>
      <c r="AC68" s="10">
        <v>104.06</v>
      </c>
      <c r="AD68" s="2">
        <f>Y68-Z68</f>
        <v>1.2299999999999898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1" priority="11">
      <formula>F24&gt;0</formula>
    </cfRule>
    <cfRule type="expression" dxfId="560" priority="12">
      <formula>F24&lt;0</formula>
    </cfRule>
  </conditionalFormatting>
  <conditionalFormatting sqref="H27:H30">
    <cfRule type="expression" dxfId="559" priority="9">
      <formula>H27&gt;0</formula>
    </cfRule>
    <cfRule type="expression" dxfId="558" priority="10">
      <formula>H27&lt;0</formula>
    </cfRule>
  </conditionalFormatting>
  <conditionalFormatting sqref="F25">
    <cfRule type="expression" dxfId="557" priority="7">
      <formula>F25&gt;0</formula>
    </cfRule>
    <cfRule type="expression" dxfId="556" priority="8">
      <formula>F25&lt;0</formula>
    </cfRule>
  </conditionalFormatting>
  <conditionalFormatting sqref="H24:H26">
    <cfRule type="expression" dxfId="555" priority="5">
      <formula>H24&gt;0</formula>
    </cfRule>
    <cfRule type="expression" dxfId="554" priority="6">
      <formula>H24&lt;0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42821</v>
      </c>
      <c r="X2" s="362">
        <v>50.15</v>
      </c>
      <c r="Y2" s="40">
        <v>51.17</v>
      </c>
      <c r="Z2" s="40">
        <v>49.92</v>
      </c>
      <c r="AA2" s="362">
        <v>51.02</v>
      </c>
      <c r="AB2" s="94">
        <v>887400</v>
      </c>
      <c r="AC2" s="242">
        <v>51.02</v>
      </c>
      <c r="AD2" s="2">
        <f>Y2-Z2</f>
        <v>1.25</v>
      </c>
      <c r="AE2" s="137">
        <f>AC2/AC3-1</f>
        <v>1.0697305863708539E-2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51.3</v>
      </c>
      <c r="T3" s="120"/>
      <c r="W3" s="93">
        <v>42818</v>
      </c>
      <c r="X3" s="362">
        <v>51.34</v>
      </c>
      <c r="Y3" s="40">
        <v>51.53</v>
      </c>
      <c r="Z3" s="40">
        <v>50.3</v>
      </c>
      <c r="AA3" s="362">
        <v>50.48</v>
      </c>
      <c r="AB3" s="94">
        <v>1306900</v>
      </c>
      <c r="AC3" s="242">
        <v>50.48</v>
      </c>
      <c r="AD3" s="2">
        <f>Y3-Z3</f>
        <v>1.230000000000004</v>
      </c>
      <c r="AE3" s="137">
        <f>AC3/AC4-1</f>
        <v>-1.2326354920759175E-2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51.3</v>
      </c>
      <c r="R4" s="518">
        <v>5.4999999999999997E-3</v>
      </c>
      <c r="T4" s="120"/>
      <c r="W4" s="93">
        <v>42817</v>
      </c>
      <c r="X4" s="362">
        <v>50.98</v>
      </c>
      <c r="Y4" s="40">
        <v>51.67</v>
      </c>
      <c r="Z4" s="40">
        <v>50.88</v>
      </c>
      <c r="AA4" s="362">
        <v>51.11</v>
      </c>
      <c r="AB4" s="94">
        <v>1081500</v>
      </c>
      <c r="AC4" s="242">
        <v>51.11</v>
      </c>
      <c r="AD4" s="2">
        <f t="shared" ref="AD4:AD67" si="0">Y4-Z4</f>
        <v>0.78999999999999915</v>
      </c>
      <c r="AE4" s="137">
        <f t="shared" ref="AE4:AE67" si="1">AC4/AC5-1</f>
        <v>2.7467137531882457E-3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42816</v>
      </c>
      <c r="X5" s="362">
        <v>50.11</v>
      </c>
      <c r="Y5" s="40">
        <v>51.13</v>
      </c>
      <c r="Z5" s="40">
        <v>49.55</v>
      </c>
      <c r="AA5" s="362">
        <v>50.97</v>
      </c>
      <c r="AB5" s="94">
        <v>1129000</v>
      </c>
      <c r="AC5" s="242">
        <v>50.97</v>
      </c>
      <c r="AD5" s="2">
        <f t="shared" si="0"/>
        <v>1.5800000000000054</v>
      </c>
      <c r="AE5" s="137">
        <f t="shared" si="1"/>
        <v>1.9400000000000084E-2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42815</v>
      </c>
      <c r="X6" s="362">
        <v>51.3</v>
      </c>
      <c r="Y6" s="40">
        <v>51.72</v>
      </c>
      <c r="Z6" s="40">
        <v>49.95</v>
      </c>
      <c r="AA6" s="362">
        <v>50</v>
      </c>
      <c r="AB6" s="94">
        <v>1150500</v>
      </c>
      <c r="AC6" s="242">
        <v>50</v>
      </c>
      <c r="AD6" s="2">
        <f t="shared" si="0"/>
        <v>1.769999999999996</v>
      </c>
      <c r="AE6" s="137">
        <f t="shared" si="1"/>
        <v>-2.1526418786692814E-2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42814</v>
      </c>
      <c r="X7" s="362">
        <v>51.36</v>
      </c>
      <c r="Y7" s="40">
        <v>51.53</v>
      </c>
      <c r="Z7" s="40">
        <v>50.81</v>
      </c>
      <c r="AA7" s="362">
        <v>51.1</v>
      </c>
      <c r="AB7" s="94">
        <v>838900</v>
      </c>
      <c r="AC7" s="242">
        <v>51.1</v>
      </c>
      <c r="AD7" s="2">
        <f t="shared" si="0"/>
        <v>0.71999999999999886</v>
      </c>
      <c r="AE7" s="137">
        <f t="shared" si="1"/>
        <v>-4.0927694406548421E-3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42811</v>
      </c>
      <c r="X8" s="362">
        <v>51.71</v>
      </c>
      <c r="Y8" s="40">
        <v>51.85</v>
      </c>
      <c r="Z8" s="40">
        <v>51.25</v>
      </c>
      <c r="AA8" s="362">
        <v>51.31</v>
      </c>
      <c r="AB8" s="94">
        <v>1236400</v>
      </c>
      <c r="AC8" s="242">
        <v>51.31</v>
      </c>
      <c r="AD8" s="2">
        <f t="shared" si="0"/>
        <v>0.60000000000000142</v>
      </c>
      <c r="AE8" s="137">
        <f t="shared" si="1"/>
        <v>-2.3332685203187875E-3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42810</v>
      </c>
      <c r="X9" s="362">
        <v>51.35</v>
      </c>
      <c r="Y9" s="40">
        <v>51.45</v>
      </c>
      <c r="Z9" s="40">
        <v>51.06</v>
      </c>
      <c r="AA9" s="362">
        <v>51.43</v>
      </c>
      <c r="AB9" s="94">
        <v>775100</v>
      </c>
      <c r="AC9" s="242">
        <v>51.43</v>
      </c>
      <c r="AD9" s="2">
        <f t="shared" si="0"/>
        <v>0.39000000000000057</v>
      </c>
      <c r="AE9" s="137">
        <f t="shared" si="1"/>
        <v>3.8902937171769736E-4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42809</v>
      </c>
      <c r="X10" s="362">
        <v>51.05</v>
      </c>
      <c r="Y10" s="40">
        <v>51.49</v>
      </c>
      <c r="Z10" s="40">
        <v>50.71</v>
      </c>
      <c r="AA10" s="362">
        <v>51.41</v>
      </c>
      <c r="AB10" s="94">
        <v>1141500</v>
      </c>
      <c r="AC10" s="242">
        <v>51.41</v>
      </c>
      <c r="AD10" s="2">
        <f t="shared" si="0"/>
        <v>0.78000000000000114</v>
      </c>
      <c r="AE10" s="137">
        <f t="shared" si="1"/>
        <v>8.8304552590265928E-3</v>
      </c>
    </row>
    <row r="11" spans="1:40" x14ac:dyDescent="0.25">
      <c r="O11" s="11" t="s">
        <v>178</v>
      </c>
      <c r="Q11" s="137">
        <v>0</v>
      </c>
      <c r="W11" s="93">
        <v>42808</v>
      </c>
      <c r="X11" s="362">
        <v>51.21</v>
      </c>
      <c r="Y11" s="40">
        <v>51.23</v>
      </c>
      <c r="Z11" s="40">
        <v>50.4</v>
      </c>
      <c r="AA11" s="362">
        <v>50.96</v>
      </c>
      <c r="AB11" s="94">
        <v>1066000</v>
      </c>
      <c r="AC11" s="242">
        <v>50.96</v>
      </c>
      <c r="AD11" s="2">
        <f t="shared" si="0"/>
        <v>0.82999999999999829</v>
      </c>
      <c r="AE11" s="137">
        <f t="shared" si="1"/>
        <v>-7.0148090413094666E-3</v>
      </c>
      <c r="AK11" s="233"/>
      <c r="AN11" s="233"/>
    </row>
    <row r="12" spans="1:40" x14ac:dyDescent="0.25">
      <c r="W12" s="93">
        <v>42807</v>
      </c>
      <c r="X12" s="362">
        <v>51.83</v>
      </c>
      <c r="Y12" s="40">
        <v>51.83</v>
      </c>
      <c r="Z12" s="40">
        <v>51.11</v>
      </c>
      <c r="AA12" s="362">
        <v>51.32</v>
      </c>
      <c r="AB12" s="94">
        <v>1086300</v>
      </c>
      <c r="AC12" s="242">
        <v>51.32</v>
      </c>
      <c r="AD12" s="2">
        <f t="shared" si="0"/>
        <v>0.71999999999999886</v>
      </c>
      <c r="AE12" s="137">
        <f t="shared" si="1"/>
        <v>4.3052837573385183E-3</v>
      </c>
    </row>
    <row r="13" spans="1:40" x14ac:dyDescent="0.25">
      <c r="W13" s="93">
        <v>42804</v>
      </c>
      <c r="X13" s="362">
        <v>50.23</v>
      </c>
      <c r="Y13" s="40">
        <v>51.22</v>
      </c>
      <c r="Z13" s="40">
        <v>50.07</v>
      </c>
      <c r="AA13" s="362">
        <v>51.1</v>
      </c>
      <c r="AB13" s="94">
        <v>1157000</v>
      </c>
      <c r="AC13" s="242">
        <v>51.1</v>
      </c>
      <c r="AD13" s="2">
        <f t="shared" si="0"/>
        <v>1.1499999999999986</v>
      </c>
      <c r="AE13" s="137">
        <f t="shared" si="1"/>
        <v>2.3637820512820484E-2</v>
      </c>
      <c r="AK13" s="233"/>
      <c r="AN13" s="233"/>
    </row>
    <row r="14" spans="1:40" x14ac:dyDescent="0.25">
      <c r="T14" s="83"/>
      <c r="U14" s="11"/>
      <c r="W14" s="93">
        <v>42803</v>
      </c>
      <c r="X14" s="362">
        <v>49.77</v>
      </c>
      <c r="Y14" s="40">
        <v>50.06</v>
      </c>
      <c r="Z14" s="40">
        <v>49.48</v>
      </c>
      <c r="AA14" s="362">
        <v>49.92</v>
      </c>
      <c r="AB14" s="94">
        <v>765700</v>
      </c>
      <c r="AC14" s="242">
        <v>49.92</v>
      </c>
      <c r="AD14" s="2">
        <f t="shared" si="0"/>
        <v>0.5800000000000054</v>
      </c>
      <c r="AE14" s="137">
        <f t="shared" si="1"/>
        <v>8.0775444264942209E-3</v>
      </c>
    </row>
    <row r="15" spans="1:40" x14ac:dyDescent="0.25">
      <c r="W15" s="93">
        <v>42802</v>
      </c>
      <c r="X15" s="362">
        <v>49.59</v>
      </c>
      <c r="Y15" s="40">
        <v>49.83</v>
      </c>
      <c r="Z15" s="40">
        <v>49.4</v>
      </c>
      <c r="AA15" s="362">
        <v>49.52</v>
      </c>
      <c r="AB15" s="94">
        <v>776700</v>
      </c>
      <c r="AC15" s="242">
        <v>49.52</v>
      </c>
      <c r="AD15" s="2">
        <f t="shared" si="0"/>
        <v>0.42999999999999972</v>
      </c>
      <c r="AE15" s="137">
        <f t="shared" si="1"/>
        <v>2.0234722784298054E-3</v>
      </c>
      <c r="AK15" s="233"/>
      <c r="AN15" s="233"/>
    </row>
    <row r="16" spans="1:40" x14ac:dyDescent="0.25">
      <c r="W16" s="93">
        <v>42801</v>
      </c>
      <c r="X16" s="362">
        <v>49.56</v>
      </c>
      <c r="Y16" s="40">
        <v>49.76</v>
      </c>
      <c r="Z16" s="40">
        <v>49.05</v>
      </c>
      <c r="AA16" s="362">
        <v>49.42</v>
      </c>
      <c r="AB16" s="94">
        <v>806900</v>
      </c>
      <c r="AC16" s="242">
        <v>49.42</v>
      </c>
      <c r="AD16" s="2">
        <f t="shared" si="0"/>
        <v>0.71000000000000085</v>
      </c>
      <c r="AE16" s="137">
        <f t="shared" si="1"/>
        <v>-6.8327974276526371E-3</v>
      </c>
    </row>
    <row r="17" spans="1:40" x14ac:dyDescent="0.25">
      <c r="W17" s="93">
        <v>42800</v>
      </c>
      <c r="X17" s="362">
        <v>49.9</v>
      </c>
      <c r="Y17" s="40">
        <v>50</v>
      </c>
      <c r="Z17" s="40">
        <v>49.16</v>
      </c>
      <c r="AA17" s="362">
        <v>49.76</v>
      </c>
      <c r="AB17" s="94">
        <v>1200800</v>
      </c>
      <c r="AC17" s="242">
        <v>49.76</v>
      </c>
      <c r="AD17" s="2">
        <f t="shared" si="0"/>
        <v>0.84000000000000341</v>
      </c>
      <c r="AE17" s="137">
        <f t="shared" si="1"/>
        <v>-6.984633805627638E-3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42797</v>
      </c>
      <c r="X18" s="362">
        <v>51</v>
      </c>
      <c r="Y18" s="40">
        <v>51</v>
      </c>
      <c r="Z18" s="40">
        <v>49.79</v>
      </c>
      <c r="AA18" s="362">
        <v>50.11</v>
      </c>
      <c r="AB18" s="94">
        <v>849100</v>
      </c>
      <c r="AC18" s="242">
        <v>50.11</v>
      </c>
      <c r="AD18" s="2">
        <f t="shared" si="0"/>
        <v>1.2100000000000009</v>
      </c>
      <c r="AE18" s="137">
        <f t="shared" si="1"/>
        <v>-1.7065515888583738E-2</v>
      </c>
    </row>
    <row r="19" spans="1:40" x14ac:dyDescent="0.25">
      <c r="W19" s="93">
        <v>42796</v>
      </c>
      <c r="X19" s="362">
        <v>50.79</v>
      </c>
      <c r="Y19" s="40">
        <v>51.25</v>
      </c>
      <c r="Z19" s="40">
        <v>50.63</v>
      </c>
      <c r="AA19" s="362">
        <v>50.98</v>
      </c>
      <c r="AB19" s="94">
        <v>878700</v>
      </c>
      <c r="AC19" s="242">
        <v>50.98</v>
      </c>
      <c r="AD19" s="2">
        <f t="shared" si="0"/>
        <v>0.61999999999999744</v>
      </c>
      <c r="AE19" s="137">
        <f t="shared" si="1"/>
        <v>-1.3712047012732764E-3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42795</v>
      </c>
      <c r="X20" s="362">
        <v>51.12</v>
      </c>
      <c r="Y20" s="40">
        <v>51.61</v>
      </c>
      <c r="Z20" s="40">
        <v>50.42</v>
      </c>
      <c r="AA20" s="362">
        <v>51.05</v>
      </c>
      <c r="AB20" s="94">
        <v>1192400</v>
      </c>
      <c r="AC20" s="242">
        <v>51.05</v>
      </c>
      <c r="AD20" s="2">
        <f t="shared" si="0"/>
        <v>1.1899999999999977</v>
      </c>
      <c r="AE20" s="137">
        <f t="shared" si="1"/>
        <v>6.9033530571991353E-3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42794</v>
      </c>
      <c r="X21" s="362">
        <v>50.82</v>
      </c>
      <c r="Y21" s="40">
        <v>51.2</v>
      </c>
      <c r="Z21" s="40">
        <v>50.45</v>
      </c>
      <c r="AA21" s="362">
        <v>50.7</v>
      </c>
      <c r="AB21" s="94">
        <v>932200</v>
      </c>
      <c r="AC21" s="242">
        <v>50.7</v>
      </c>
      <c r="AD21" s="2">
        <f t="shared" si="0"/>
        <v>0.75</v>
      </c>
      <c r="AE21" s="137">
        <f t="shared" si="1"/>
        <v>-1.378766988379021E-3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42793</v>
      </c>
      <c r="X22" s="362">
        <v>49.93</v>
      </c>
      <c r="Y22" s="40">
        <v>50.83</v>
      </c>
      <c r="Z22" s="40">
        <v>49.57</v>
      </c>
      <c r="AA22" s="362">
        <v>50.77</v>
      </c>
      <c r="AB22" s="94">
        <v>1326600</v>
      </c>
      <c r="AC22" s="242">
        <v>50.77</v>
      </c>
      <c r="AD22" s="2">
        <f t="shared" si="0"/>
        <v>1.259999999999998</v>
      </c>
      <c r="AE22" s="137">
        <f t="shared" si="1"/>
        <v>1.4994002399040474E-2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42790</v>
      </c>
      <c r="X23" s="362">
        <v>50.51</v>
      </c>
      <c r="Y23" s="40">
        <v>50.63</v>
      </c>
      <c r="Z23" s="40">
        <v>49.77</v>
      </c>
      <c r="AA23" s="362">
        <v>50.02</v>
      </c>
      <c r="AB23" s="94">
        <v>1442900</v>
      </c>
      <c r="AC23" s="242">
        <v>50.02</v>
      </c>
      <c r="AD23" s="2">
        <f t="shared" si="0"/>
        <v>0.85999999999999943</v>
      </c>
      <c r="AE23" s="137">
        <f t="shared" si="1"/>
        <v>-1.3022888713496328E-2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42789</v>
      </c>
      <c r="X24" s="362">
        <v>52.48</v>
      </c>
      <c r="Y24" s="40">
        <v>52.5</v>
      </c>
      <c r="Z24" s="40">
        <v>50.61</v>
      </c>
      <c r="AA24" s="362">
        <v>50.68</v>
      </c>
      <c r="AB24" s="94">
        <v>1869800</v>
      </c>
      <c r="AC24" s="242">
        <v>50.68</v>
      </c>
      <c r="AD24" s="2">
        <f t="shared" si="0"/>
        <v>1.8900000000000006</v>
      </c>
      <c r="AE24" s="137">
        <f t="shared" si="1"/>
        <v>-1.8590240123934954E-2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42788</v>
      </c>
      <c r="X25" s="362">
        <v>49.24</v>
      </c>
      <c r="Y25" s="40">
        <v>52.14</v>
      </c>
      <c r="Z25" s="40">
        <v>48.68</v>
      </c>
      <c r="AA25" s="362">
        <v>51.64</v>
      </c>
      <c r="AB25" s="94">
        <v>4043000</v>
      </c>
      <c r="AC25" s="242">
        <v>51.64</v>
      </c>
      <c r="AD25" s="2">
        <f t="shared" si="0"/>
        <v>3.4600000000000009</v>
      </c>
      <c r="AE25" s="137">
        <f t="shared" si="1"/>
        <v>7.1369294605809097E-2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42787</v>
      </c>
      <c r="X26" s="362">
        <v>47.74</v>
      </c>
      <c r="Y26" s="40">
        <v>48.52</v>
      </c>
      <c r="Z26" s="40">
        <v>47.74</v>
      </c>
      <c r="AA26" s="362">
        <v>48.2</v>
      </c>
      <c r="AB26" s="94">
        <v>1801900</v>
      </c>
      <c r="AC26" s="242">
        <v>48.2</v>
      </c>
      <c r="AD26" s="2">
        <f t="shared" si="0"/>
        <v>0.78000000000000114</v>
      </c>
      <c r="AE26" s="137">
        <f t="shared" si="1"/>
        <v>1.0694065841895695E-2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42783</v>
      </c>
      <c r="X27" s="362">
        <v>47.62</v>
      </c>
      <c r="Y27" s="40">
        <v>47.85</v>
      </c>
      <c r="Z27" s="40">
        <v>47.27</v>
      </c>
      <c r="AA27" s="362">
        <v>47.69</v>
      </c>
      <c r="AB27" s="94">
        <v>1653700</v>
      </c>
      <c r="AC27" s="242">
        <v>47.69</v>
      </c>
      <c r="AD27" s="2">
        <f t="shared" si="0"/>
        <v>0.57999999999999829</v>
      </c>
      <c r="AE27" s="137">
        <f t="shared" si="1"/>
        <v>1.259710266638514E-3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42782</v>
      </c>
      <c r="X28" s="362">
        <v>47.95</v>
      </c>
      <c r="Y28" s="40">
        <v>48.14</v>
      </c>
      <c r="Z28" s="40">
        <v>47.24</v>
      </c>
      <c r="AA28" s="362">
        <v>47.63</v>
      </c>
      <c r="AB28" s="94">
        <v>1236300</v>
      </c>
      <c r="AC28" s="242">
        <v>47.63</v>
      </c>
      <c r="AD28" s="2">
        <f t="shared" si="0"/>
        <v>0.89999999999999858</v>
      </c>
      <c r="AE28" s="137">
        <f t="shared" si="1"/>
        <v>-6.0517529215359245E-3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42781</v>
      </c>
      <c r="X29" s="362">
        <v>47.66</v>
      </c>
      <c r="Y29" s="40">
        <v>48.12</v>
      </c>
      <c r="Z29" s="40">
        <v>47.01</v>
      </c>
      <c r="AA29" s="362">
        <v>47.92</v>
      </c>
      <c r="AB29" s="94">
        <v>1463000</v>
      </c>
      <c r="AC29" s="242">
        <v>47.92</v>
      </c>
      <c r="AD29" s="2">
        <f t="shared" si="0"/>
        <v>1.1099999999999994</v>
      </c>
      <c r="AE29" s="137">
        <f t="shared" si="1"/>
        <v>3.1400460540087494E-3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42780</v>
      </c>
      <c r="X30" s="362">
        <v>47.82</v>
      </c>
      <c r="Y30" s="40">
        <v>47.97</v>
      </c>
      <c r="Z30" s="40">
        <v>47.58</v>
      </c>
      <c r="AA30" s="362">
        <v>47.77</v>
      </c>
      <c r="AB30" s="94">
        <v>1048700</v>
      </c>
      <c r="AC30" s="242">
        <v>47.77</v>
      </c>
      <c r="AD30" s="2">
        <f t="shared" si="0"/>
        <v>0.39000000000000057</v>
      </c>
      <c r="AE30" s="137">
        <f t="shared" si="1"/>
        <v>-2.088991017338504E-3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42779</v>
      </c>
      <c r="X31" s="362">
        <v>48.02</v>
      </c>
      <c r="Y31" s="40">
        <v>48.1</v>
      </c>
      <c r="Z31" s="40">
        <v>47.56</v>
      </c>
      <c r="AA31" s="362">
        <v>47.87</v>
      </c>
      <c r="AB31" s="94">
        <v>1449900</v>
      </c>
      <c r="AC31" s="242">
        <v>47.87</v>
      </c>
      <c r="AD31" s="2">
        <f t="shared" si="0"/>
        <v>0.53999999999999915</v>
      </c>
      <c r="AE31" s="137">
        <f t="shared" si="1"/>
        <v>1.4644351464434546E-3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42776</v>
      </c>
      <c r="X32" s="362">
        <v>48.43</v>
      </c>
      <c r="Y32" s="40">
        <v>48.91</v>
      </c>
      <c r="Z32" s="40">
        <v>47.54</v>
      </c>
      <c r="AA32" s="362">
        <v>47.8</v>
      </c>
      <c r="AB32" s="94">
        <v>1611000</v>
      </c>
      <c r="AC32" s="242">
        <v>47.8</v>
      </c>
      <c r="AD32" s="2">
        <f t="shared" si="0"/>
        <v>1.3699999999999974</v>
      </c>
      <c r="AE32" s="137">
        <f t="shared" si="1"/>
        <v>-5.4099042863089419E-3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42775</v>
      </c>
      <c r="X33" s="362">
        <v>47.81</v>
      </c>
      <c r="Y33" s="40">
        <v>48.31</v>
      </c>
      <c r="Z33" s="40">
        <v>47.7</v>
      </c>
      <c r="AA33" s="362">
        <v>48.06</v>
      </c>
      <c r="AB33" s="94">
        <v>1249200</v>
      </c>
      <c r="AC33" s="242">
        <v>48.06</v>
      </c>
      <c r="AD33" s="2">
        <f t="shared" si="0"/>
        <v>0.60999999999999943</v>
      </c>
      <c r="AE33" s="137">
        <f t="shared" si="1"/>
        <v>4.1788549937318287E-3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42774</v>
      </c>
      <c r="X34" s="362">
        <v>47.88</v>
      </c>
      <c r="Y34" s="40">
        <v>48.14</v>
      </c>
      <c r="Z34" s="40">
        <v>47.51</v>
      </c>
      <c r="AA34" s="362">
        <v>47.86</v>
      </c>
      <c r="AB34" s="94">
        <v>1065800</v>
      </c>
      <c r="AC34" s="242">
        <v>47.86</v>
      </c>
      <c r="AD34" s="2">
        <f t="shared" si="0"/>
        <v>0.63000000000000256</v>
      </c>
      <c r="AE34" s="137">
        <f t="shared" si="1"/>
        <v>3.3542976939202607E-3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42773</v>
      </c>
      <c r="X35" s="362">
        <v>47.58</v>
      </c>
      <c r="Y35" s="40">
        <v>48.09</v>
      </c>
      <c r="Z35" s="40">
        <v>47.47</v>
      </c>
      <c r="AA35" s="362">
        <v>47.7</v>
      </c>
      <c r="AB35" s="94">
        <v>1477200</v>
      </c>
      <c r="AC35" s="242">
        <v>47.7</v>
      </c>
      <c r="AD35" s="2">
        <f t="shared" si="0"/>
        <v>0.62000000000000455</v>
      </c>
      <c r="AE35" s="137">
        <f t="shared" si="1"/>
        <v>3.7878787878786735E-3</v>
      </c>
    </row>
    <row r="36" spans="1:31" x14ac:dyDescent="0.25">
      <c r="W36" s="93">
        <v>42772</v>
      </c>
      <c r="X36" s="362">
        <v>47.76</v>
      </c>
      <c r="Y36" s="40">
        <v>48.02</v>
      </c>
      <c r="Z36" s="40">
        <v>47.28</v>
      </c>
      <c r="AA36" s="362">
        <v>47.52</v>
      </c>
      <c r="AB36" s="94">
        <v>1139100</v>
      </c>
      <c r="AC36" s="242">
        <v>47.52</v>
      </c>
      <c r="AD36" s="2">
        <f t="shared" si="0"/>
        <v>0.74000000000000199</v>
      </c>
      <c r="AE36" s="137">
        <f t="shared" si="1"/>
        <v>-4.6082949308755561E-3</v>
      </c>
    </row>
    <row r="37" spans="1:31" x14ac:dyDescent="0.25">
      <c r="L37" t="s">
        <v>212</v>
      </c>
      <c r="M37" s="2">
        <f>M55+K55-F55</f>
        <v>427.92000000000007</v>
      </c>
      <c r="W37" s="93">
        <v>42769</v>
      </c>
      <c r="X37" s="362">
        <v>48.13</v>
      </c>
      <c r="Y37" s="40">
        <v>48.36</v>
      </c>
      <c r="Z37" s="40">
        <v>47.41</v>
      </c>
      <c r="AA37" s="362">
        <v>47.74</v>
      </c>
      <c r="AB37" s="94">
        <v>760800</v>
      </c>
      <c r="AC37" s="242">
        <v>47.74</v>
      </c>
      <c r="AD37" s="2">
        <f t="shared" si="0"/>
        <v>0.95000000000000284</v>
      </c>
      <c r="AE37" s="137">
        <f t="shared" si="1"/>
        <v>1.6785564414605325E-3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42768</v>
      </c>
      <c r="X38" s="362">
        <v>48.17</v>
      </c>
      <c r="Y38" s="40">
        <v>48.5</v>
      </c>
      <c r="Z38" s="40">
        <v>47.55</v>
      </c>
      <c r="AA38" s="362">
        <v>47.66</v>
      </c>
      <c r="AB38" s="94">
        <v>694700</v>
      </c>
      <c r="AC38" s="242">
        <v>47.66</v>
      </c>
      <c r="AD38" s="2">
        <f t="shared" si="0"/>
        <v>0.95000000000000284</v>
      </c>
      <c r="AE38" s="137">
        <f t="shared" si="1"/>
        <v>-8.7354409317803583E-3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42767</v>
      </c>
      <c r="X39" s="362">
        <v>47.3</v>
      </c>
      <c r="Y39" s="40">
        <v>48.45</v>
      </c>
      <c r="Z39" s="40">
        <v>46.83</v>
      </c>
      <c r="AA39" s="362">
        <v>48.08</v>
      </c>
      <c r="AB39" s="94">
        <v>1288500</v>
      </c>
      <c r="AC39" s="242">
        <v>48.08</v>
      </c>
      <c r="AD39" s="2">
        <f t="shared" si="0"/>
        <v>1.6200000000000045</v>
      </c>
      <c r="AE39" s="137">
        <f t="shared" si="1"/>
        <v>2.297872340425533E-2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56.43</v>
      </c>
      <c r="R40" s="34"/>
      <c r="T40" s="96" t="s">
        <v>98</v>
      </c>
      <c r="U40" s="128">
        <v>51.02</v>
      </c>
      <c r="W40" s="93">
        <v>42766</v>
      </c>
      <c r="X40" s="362">
        <v>47.88</v>
      </c>
      <c r="Y40" s="40">
        <v>48.11</v>
      </c>
      <c r="Z40" s="40">
        <v>46.83</v>
      </c>
      <c r="AA40" s="362">
        <v>47</v>
      </c>
      <c r="AB40" s="94">
        <v>1625200</v>
      </c>
      <c r="AC40" s="242">
        <v>47</v>
      </c>
      <c r="AD40" s="2">
        <f t="shared" si="0"/>
        <v>1.2800000000000011</v>
      </c>
      <c r="AE40" s="137">
        <f t="shared" si="1"/>
        <v>-2.1444930251925953E-2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55.917000000000002</v>
      </c>
      <c r="R41" s="34"/>
      <c r="T41" s="86" t="s">
        <v>99</v>
      </c>
      <c r="U41" s="129">
        <v>51.8</v>
      </c>
      <c r="W41" s="93">
        <v>42765</v>
      </c>
      <c r="X41" s="362">
        <v>48.8</v>
      </c>
      <c r="Y41" s="40">
        <v>48.88</v>
      </c>
      <c r="Z41" s="40">
        <v>47.94</v>
      </c>
      <c r="AA41" s="362">
        <v>48.03</v>
      </c>
      <c r="AB41" s="94">
        <v>1323500</v>
      </c>
      <c r="AC41" s="242">
        <v>48.03</v>
      </c>
      <c r="AD41" s="2">
        <f t="shared" si="0"/>
        <v>0.94000000000000483</v>
      </c>
      <c r="AE41" s="137">
        <f t="shared" si="1"/>
        <v>-2.0195838433292534E-2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55.404000000000003</v>
      </c>
      <c r="R42" s="34"/>
      <c r="T42" s="86" t="s">
        <v>100</v>
      </c>
      <c r="U42" s="129" t="s">
        <v>700</v>
      </c>
      <c r="W42" s="93">
        <v>42762</v>
      </c>
      <c r="X42" s="362">
        <v>49.35</v>
      </c>
      <c r="Y42" s="40">
        <v>49.56</v>
      </c>
      <c r="Z42" s="40">
        <v>48.61</v>
      </c>
      <c r="AA42" s="362">
        <v>49.02</v>
      </c>
      <c r="AB42" s="94">
        <v>945300</v>
      </c>
      <c r="AC42" s="242">
        <v>49.02</v>
      </c>
      <c r="AD42" s="2">
        <f t="shared" si="0"/>
        <v>0.95000000000000284</v>
      </c>
      <c r="AE42" s="137">
        <f t="shared" si="1"/>
        <v>-6.284208392458801E-3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54.890999999999998</v>
      </c>
      <c r="R43" s="82"/>
      <c r="T43" s="86" t="s">
        <v>101</v>
      </c>
      <c r="U43" s="129" t="s">
        <v>701</v>
      </c>
      <c r="W43" s="93">
        <v>42761</v>
      </c>
      <c r="X43" s="362">
        <v>49.22</v>
      </c>
      <c r="Y43" s="40">
        <v>50.05</v>
      </c>
      <c r="Z43" s="40">
        <v>48.77</v>
      </c>
      <c r="AA43" s="362">
        <v>49.33</v>
      </c>
      <c r="AB43" s="94">
        <v>2613500</v>
      </c>
      <c r="AC43" s="242">
        <v>49.33</v>
      </c>
      <c r="AD43" s="2">
        <f t="shared" si="0"/>
        <v>1.279999999999994</v>
      </c>
      <c r="AE43" s="137">
        <f t="shared" si="1"/>
        <v>2.5784986483676331E-2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54.378</v>
      </c>
      <c r="R44" s="82"/>
      <c r="T44" s="86" t="s">
        <v>102</v>
      </c>
      <c r="U44" s="129">
        <v>54.65</v>
      </c>
      <c r="W44" s="93">
        <v>42760</v>
      </c>
      <c r="X44" s="362">
        <v>47.22</v>
      </c>
      <c r="Y44" s="40">
        <v>48.24</v>
      </c>
      <c r="Z44" s="40">
        <v>46.96</v>
      </c>
      <c r="AA44" s="362">
        <v>48.09</v>
      </c>
      <c r="AB44" s="94">
        <v>1275800</v>
      </c>
      <c r="AC44" s="242">
        <v>48.09</v>
      </c>
      <c r="AD44" s="2">
        <f t="shared" si="0"/>
        <v>1.2800000000000011</v>
      </c>
      <c r="AE44" s="137">
        <f t="shared" si="1"/>
        <v>2.6686592655849717E-2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53.865000000000002</v>
      </c>
      <c r="R45" s="82"/>
      <c r="T45" s="86" t="s">
        <v>103</v>
      </c>
      <c r="U45" s="129">
        <v>1.5678700000000001</v>
      </c>
      <c r="W45" s="93">
        <v>42759</v>
      </c>
      <c r="X45" s="362">
        <v>45.92</v>
      </c>
      <c r="Y45" s="40">
        <v>46.95</v>
      </c>
      <c r="Z45" s="40">
        <v>45.83</v>
      </c>
      <c r="AA45" s="362">
        <v>46.84</v>
      </c>
      <c r="AB45" s="94">
        <v>1239400</v>
      </c>
      <c r="AC45" s="242">
        <v>46.84</v>
      </c>
      <c r="AD45" s="2">
        <f t="shared" si="0"/>
        <v>1.1200000000000045</v>
      </c>
      <c r="AE45" s="137">
        <f t="shared" si="1"/>
        <v>1.8260869565217552E-2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53.351999999999997</v>
      </c>
      <c r="R46" s="82"/>
      <c r="T46" s="86" t="s">
        <v>122</v>
      </c>
      <c r="U46" s="231" t="s">
        <v>458</v>
      </c>
      <c r="W46" s="93">
        <v>42758</v>
      </c>
      <c r="X46" s="362">
        <v>45.47</v>
      </c>
      <c r="Y46" s="40">
        <v>46.15</v>
      </c>
      <c r="Z46" s="40">
        <v>45.15</v>
      </c>
      <c r="AA46" s="362">
        <v>46</v>
      </c>
      <c r="AB46" s="94">
        <v>826800</v>
      </c>
      <c r="AC46" s="242">
        <v>46</v>
      </c>
      <c r="AD46" s="2">
        <f t="shared" si="0"/>
        <v>1</v>
      </c>
      <c r="AE46" s="137">
        <f t="shared" si="1"/>
        <v>8.1087004163926668E-3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52.838999999999999</v>
      </c>
      <c r="R47" s="82"/>
      <c r="T47" s="86"/>
      <c r="U47" s="129"/>
      <c r="W47" s="93">
        <v>42755</v>
      </c>
      <c r="X47" s="362">
        <v>45.93</v>
      </c>
      <c r="Y47" s="40">
        <v>46.41</v>
      </c>
      <c r="Z47" s="40">
        <v>45.41</v>
      </c>
      <c r="AA47" s="362">
        <v>45.63</v>
      </c>
      <c r="AB47" s="94">
        <v>736000</v>
      </c>
      <c r="AC47" s="242">
        <v>45.63</v>
      </c>
      <c r="AD47" s="2">
        <f t="shared" si="0"/>
        <v>1</v>
      </c>
      <c r="AE47" s="137">
        <f t="shared" si="1"/>
        <v>2.192021043403436E-4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52.326000000000001</v>
      </c>
      <c r="R48" s="82"/>
      <c r="T48" s="86" t="s">
        <v>105</v>
      </c>
      <c r="U48" s="129" t="s">
        <v>702</v>
      </c>
      <c r="W48" s="93">
        <v>42754</v>
      </c>
      <c r="X48" s="362">
        <v>45.76</v>
      </c>
      <c r="Y48" s="40">
        <v>46.36</v>
      </c>
      <c r="Z48" s="40">
        <v>45.39</v>
      </c>
      <c r="AA48" s="362">
        <v>45.62</v>
      </c>
      <c r="AB48" s="94">
        <v>1031300</v>
      </c>
      <c r="AC48" s="242">
        <v>45.62</v>
      </c>
      <c r="AD48" s="2">
        <f t="shared" si="0"/>
        <v>0.96999999999999886</v>
      </c>
      <c r="AE48" s="137">
        <f t="shared" si="1"/>
        <v>-1.0948105977667266E-3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51.812999999999995</v>
      </c>
      <c r="R49" s="82"/>
      <c r="T49" s="86" t="s">
        <v>106</v>
      </c>
      <c r="U49" s="129" t="s">
        <v>353</v>
      </c>
      <c r="W49" s="93">
        <v>42753</v>
      </c>
      <c r="X49" s="362">
        <v>44.97</v>
      </c>
      <c r="Y49" s="40">
        <v>45.77</v>
      </c>
      <c r="Z49" s="40">
        <v>44.56</v>
      </c>
      <c r="AA49" s="362">
        <v>45.67</v>
      </c>
      <c r="AB49" s="94">
        <v>943000</v>
      </c>
      <c r="AC49" s="242">
        <v>45.67</v>
      </c>
      <c r="AD49" s="2">
        <f t="shared" si="0"/>
        <v>1.2100000000000009</v>
      </c>
      <c r="AE49" s="137">
        <f t="shared" si="1"/>
        <v>2.078676799284751E-2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51.3</v>
      </c>
      <c r="R50" s="82"/>
      <c r="T50" s="86" t="s">
        <v>107</v>
      </c>
      <c r="U50" s="130">
        <v>1548051</v>
      </c>
      <c r="W50" s="93">
        <v>42752</v>
      </c>
      <c r="X50" s="362">
        <v>45.08</v>
      </c>
      <c r="Y50" s="40">
        <v>45.22</v>
      </c>
      <c r="Z50" s="40">
        <v>44.2</v>
      </c>
      <c r="AA50" s="362">
        <v>44.74</v>
      </c>
      <c r="AB50" s="94">
        <v>905400</v>
      </c>
      <c r="AC50" s="242">
        <v>44.74</v>
      </c>
      <c r="AD50" s="2">
        <f t="shared" si="0"/>
        <v>1.019999999999996</v>
      </c>
      <c r="AE50" s="137">
        <f t="shared" si="1"/>
        <v>-4.6718576195773354E-3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50.786999999999999</v>
      </c>
      <c r="R51" s="82"/>
      <c r="T51" s="86" t="s">
        <v>110</v>
      </c>
      <c r="U51" s="130">
        <v>1207200</v>
      </c>
      <c r="W51" s="93">
        <v>42748</v>
      </c>
      <c r="X51" s="362">
        <v>45.49</v>
      </c>
      <c r="Y51" s="40">
        <v>45.49</v>
      </c>
      <c r="Z51" s="40">
        <v>44.84</v>
      </c>
      <c r="AA51" s="362">
        <v>44.95</v>
      </c>
      <c r="AB51" s="94">
        <v>547700</v>
      </c>
      <c r="AC51" s="242">
        <v>44.95</v>
      </c>
      <c r="AD51" s="2">
        <f t="shared" si="0"/>
        <v>0.64999999999999858</v>
      </c>
      <c r="AE51" s="137">
        <f t="shared" si="1"/>
        <v>-8.8202866593164453E-3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50.273999999999994</v>
      </c>
      <c r="R52" s="82"/>
      <c r="T52" s="86" t="s">
        <v>108</v>
      </c>
      <c r="U52" s="129" t="s">
        <v>703</v>
      </c>
      <c r="W52" s="93">
        <v>42747</v>
      </c>
      <c r="X52" s="362">
        <v>45.47</v>
      </c>
      <c r="Y52" s="40">
        <v>45.83</v>
      </c>
      <c r="Z52" s="40">
        <v>44.67</v>
      </c>
      <c r="AA52" s="362">
        <v>45.35</v>
      </c>
      <c r="AB52" s="94">
        <v>731500</v>
      </c>
      <c r="AC52" s="242">
        <v>45.35</v>
      </c>
      <c r="AD52" s="2">
        <f t="shared" si="0"/>
        <v>1.1599999999999966</v>
      </c>
      <c r="AE52" s="137">
        <f t="shared" si="1"/>
        <v>-8.7431693989070691E-3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49.760999999999996</v>
      </c>
      <c r="R53" s="82"/>
      <c r="T53" s="86" t="s">
        <v>111</v>
      </c>
      <c r="U53" s="129">
        <v>18.45</v>
      </c>
      <c r="W53" s="93">
        <v>42746</v>
      </c>
      <c r="X53" s="362">
        <v>45.01</v>
      </c>
      <c r="Y53" s="40">
        <v>45.82</v>
      </c>
      <c r="Z53" s="40">
        <v>44.72</v>
      </c>
      <c r="AA53" s="362">
        <v>45.75</v>
      </c>
      <c r="AB53" s="94">
        <v>870500</v>
      </c>
      <c r="AC53" s="242">
        <v>45.75</v>
      </c>
      <c r="AD53" s="2">
        <f t="shared" si="0"/>
        <v>1.1000000000000014</v>
      </c>
      <c r="AE53" s="137">
        <f t="shared" si="1"/>
        <v>1.1720477664750151E-2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49.247999999999998</v>
      </c>
      <c r="R54" s="82"/>
      <c r="T54" s="86" t="s">
        <v>112</v>
      </c>
      <c r="U54" s="129">
        <v>2.78</v>
      </c>
      <c r="W54" s="93">
        <v>42745</v>
      </c>
      <c r="X54" s="362">
        <v>44.33</v>
      </c>
      <c r="Y54" s="40">
        <v>45.36</v>
      </c>
      <c r="Z54" s="40">
        <v>44.33</v>
      </c>
      <c r="AA54" s="362">
        <v>45.22</v>
      </c>
      <c r="AB54" s="94">
        <v>1065500</v>
      </c>
      <c r="AC54" s="242">
        <v>45.22</v>
      </c>
      <c r="AD54" s="2">
        <f t="shared" si="0"/>
        <v>1.0300000000000011</v>
      </c>
      <c r="AE54" s="137">
        <f t="shared" si="1"/>
        <v>1.8697904933543619E-2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48.734999999999992</v>
      </c>
      <c r="R55" s="82"/>
      <c r="T55" s="86" t="s">
        <v>109</v>
      </c>
      <c r="U55" s="129" t="s">
        <v>123</v>
      </c>
      <c r="W55" s="93">
        <v>42744</v>
      </c>
      <c r="X55" s="362">
        <v>44.14</v>
      </c>
      <c r="Y55" s="40">
        <v>44.7</v>
      </c>
      <c r="Z55" s="40">
        <v>43.9</v>
      </c>
      <c r="AA55" s="362">
        <v>44.39</v>
      </c>
      <c r="AB55" s="94">
        <v>855800</v>
      </c>
      <c r="AC55" s="242">
        <v>44.39</v>
      </c>
      <c r="AD55" s="2">
        <f t="shared" si="0"/>
        <v>0.80000000000000426</v>
      </c>
      <c r="AE55" s="137">
        <f t="shared" si="1"/>
        <v>3.1638418079096287E-3</v>
      </c>
    </row>
    <row r="56" spans="1:31" x14ac:dyDescent="0.25">
      <c r="O56" s="2"/>
      <c r="P56" s="82">
        <v>0.94</v>
      </c>
      <c r="Q56" s="82">
        <f t="shared" si="5"/>
        <v>48.221999999999994</v>
      </c>
      <c r="R56" s="82"/>
      <c r="W56" s="93">
        <v>42741</v>
      </c>
      <c r="X56" s="362">
        <v>44.75</v>
      </c>
      <c r="Y56" s="40">
        <v>44.92</v>
      </c>
      <c r="Z56" s="40">
        <v>44.06</v>
      </c>
      <c r="AA56" s="362">
        <v>44.25</v>
      </c>
      <c r="AB56" s="94">
        <v>932900</v>
      </c>
      <c r="AC56" s="242">
        <v>44.25</v>
      </c>
      <c r="AD56" s="2">
        <f t="shared" si="0"/>
        <v>0.85999999999999943</v>
      </c>
      <c r="AE56" s="137">
        <f t="shared" si="1"/>
        <v>-6.7340067340067034E-3</v>
      </c>
    </row>
    <row r="57" spans="1:31" x14ac:dyDescent="0.25">
      <c r="O57" s="2"/>
      <c r="P57" s="82">
        <v>0.93</v>
      </c>
      <c r="Q57" s="82">
        <f t="shared" si="5"/>
        <v>47.709000000000003</v>
      </c>
      <c r="R57" s="82"/>
      <c r="W57" s="93">
        <v>42740</v>
      </c>
      <c r="X57" s="362">
        <v>44.51</v>
      </c>
      <c r="Y57" s="40">
        <v>44.79</v>
      </c>
      <c r="Z57" s="40">
        <v>44.02</v>
      </c>
      <c r="AA57" s="362">
        <v>44.55</v>
      </c>
      <c r="AB57" s="94">
        <v>933700</v>
      </c>
      <c r="AC57" s="242">
        <v>44.55</v>
      </c>
      <c r="AD57" s="2">
        <f t="shared" si="0"/>
        <v>0.76999999999999602</v>
      </c>
      <c r="AE57" s="137">
        <f t="shared" si="1"/>
        <v>-4.9140049140050657E-3</v>
      </c>
    </row>
    <row r="58" spans="1:31" x14ac:dyDescent="0.25">
      <c r="O58" s="2"/>
      <c r="P58" s="82">
        <v>0.92</v>
      </c>
      <c r="Q58" s="82">
        <f t="shared" si="5"/>
        <v>47.195999999999998</v>
      </c>
      <c r="R58" s="82"/>
      <c r="W58" s="93">
        <v>42739</v>
      </c>
      <c r="X58" s="362">
        <v>43.1</v>
      </c>
      <c r="Y58" s="40">
        <v>44.89</v>
      </c>
      <c r="Z58" s="40">
        <v>42.78</v>
      </c>
      <c r="AA58" s="362">
        <v>44.77</v>
      </c>
      <c r="AB58" s="94">
        <v>1852500</v>
      </c>
      <c r="AC58" s="242">
        <v>44.77</v>
      </c>
      <c r="AD58" s="2">
        <f t="shared" si="0"/>
        <v>2.1099999999999994</v>
      </c>
      <c r="AE58" s="137">
        <f t="shared" si="1"/>
        <v>4.6272493573264795E-2</v>
      </c>
    </row>
    <row r="59" spans="1:31" x14ac:dyDescent="0.25">
      <c r="O59" s="2"/>
      <c r="P59" s="82">
        <v>0.91</v>
      </c>
      <c r="Q59" s="82">
        <f t="shared" si="5"/>
        <v>46.683</v>
      </c>
      <c r="R59" s="82"/>
      <c r="W59" s="93">
        <v>42738</v>
      </c>
      <c r="X59" s="362">
        <v>43.13</v>
      </c>
      <c r="Y59" s="40">
        <v>43.87</v>
      </c>
      <c r="Z59" s="40">
        <v>42.64</v>
      </c>
      <c r="AA59" s="362">
        <v>42.79</v>
      </c>
      <c r="AB59" s="94">
        <v>1618500</v>
      </c>
      <c r="AC59" s="242">
        <v>42.79</v>
      </c>
      <c r="AD59" s="2">
        <f t="shared" si="0"/>
        <v>1.2299999999999969</v>
      </c>
      <c r="AE59" s="137">
        <f t="shared" si="1"/>
        <v>6.1133317658124131E-3</v>
      </c>
    </row>
    <row r="60" spans="1:31" x14ac:dyDescent="0.25">
      <c r="O60" s="2"/>
      <c r="P60" s="82">
        <v>0.9</v>
      </c>
      <c r="Q60" s="82">
        <f t="shared" si="5"/>
        <v>46.17</v>
      </c>
      <c r="R60" s="82"/>
      <c r="W60" s="93">
        <v>42734</v>
      </c>
      <c r="X60" s="362">
        <v>42.62</v>
      </c>
      <c r="Y60" s="40">
        <v>42.97</v>
      </c>
      <c r="Z60" s="40">
        <v>42.1</v>
      </c>
      <c r="AA60" s="362">
        <v>42.53</v>
      </c>
      <c r="AB60" s="94">
        <v>856900</v>
      </c>
      <c r="AC60" s="242">
        <v>42.53</v>
      </c>
      <c r="AD60" s="2">
        <f t="shared" si="0"/>
        <v>0.86999999999999744</v>
      </c>
      <c r="AE60" s="137">
        <f t="shared" si="1"/>
        <v>-3.0473511486168725E-3</v>
      </c>
    </row>
    <row r="61" spans="1:31" x14ac:dyDescent="0.25">
      <c r="W61" s="93">
        <v>42733</v>
      </c>
      <c r="X61" s="362">
        <v>42.93</v>
      </c>
      <c r="Y61" s="40">
        <v>43.45</v>
      </c>
      <c r="Z61" s="40">
        <v>42.04</v>
      </c>
      <c r="AA61" s="362">
        <v>42.66</v>
      </c>
      <c r="AB61" s="94">
        <v>2178400</v>
      </c>
      <c r="AC61" s="242">
        <v>42.66</v>
      </c>
      <c r="AD61" s="2">
        <f t="shared" si="0"/>
        <v>1.4100000000000037</v>
      </c>
      <c r="AE61" s="137">
        <f t="shared" si="1"/>
        <v>-6.2893081761007386E-3</v>
      </c>
    </row>
    <row r="62" spans="1:31" x14ac:dyDescent="0.25">
      <c r="W62" s="93">
        <v>42732</v>
      </c>
      <c r="X62" s="362">
        <v>43.68</v>
      </c>
      <c r="Y62" s="40">
        <v>43.68</v>
      </c>
      <c r="Z62" s="40">
        <v>42.89</v>
      </c>
      <c r="AA62" s="362">
        <v>42.93</v>
      </c>
      <c r="AB62" s="94">
        <v>718800</v>
      </c>
      <c r="AC62" s="242">
        <v>42.93</v>
      </c>
      <c r="AD62" s="2">
        <f t="shared" si="0"/>
        <v>0.78999999999999915</v>
      </c>
      <c r="AE62" s="137">
        <f t="shared" si="1"/>
        <v>-1.7395284962233859E-2</v>
      </c>
    </row>
    <row r="63" spans="1:31" x14ac:dyDescent="0.25">
      <c r="W63" s="93">
        <v>42731</v>
      </c>
      <c r="X63" s="362">
        <v>43.62</v>
      </c>
      <c r="Y63" s="40">
        <v>44.53</v>
      </c>
      <c r="Z63" s="40">
        <v>43.53</v>
      </c>
      <c r="AA63" s="362">
        <v>43.69</v>
      </c>
      <c r="AB63" s="94">
        <v>442700</v>
      </c>
      <c r="AC63" s="242">
        <v>43.69</v>
      </c>
      <c r="AD63" s="2">
        <f t="shared" si="0"/>
        <v>1</v>
      </c>
      <c r="AE63" s="137">
        <f t="shared" si="1"/>
        <v>4.1369800045967242E-3</v>
      </c>
    </row>
    <row r="64" spans="1:31" x14ac:dyDescent="0.25">
      <c r="W64" s="93">
        <v>42727</v>
      </c>
      <c r="X64" s="362">
        <v>43.51</v>
      </c>
      <c r="Y64" s="40">
        <v>43.7</v>
      </c>
      <c r="Z64" s="40">
        <v>43.16</v>
      </c>
      <c r="AA64" s="362">
        <v>43.51</v>
      </c>
      <c r="AB64" s="94">
        <v>1474300</v>
      </c>
      <c r="AC64" s="242">
        <v>43.51</v>
      </c>
      <c r="AD64" s="2">
        <f t="shared" si="0"/>
        <v>0.54000000000000625</v>
      </c>
      <c r="AE64" s="137">
        <f t="shared" si="1"/>
        <v>2.9967727063162641E-3</v>
      </c>
    </row>
    <row r="65" spans="23:31" x14ac:dyDescent="0.25">
      <c r="W65" s="93">
        <v>42726</v>
      </c>
      <c r="X65" s="362">
        <v>44.83</v>
      </c>
      <c r="Y65" s="40">
        <v>44.87</v>
      </c>
      <c r="Z65" s="40">
        <v>43.33</v>
      </c>
      <c r="AA65" s="362">
        <v>43.38</v>
      </c>
      <c r="AB65" s="94">
        <v>1050700</v>
      </c>
      <c r="AC65" s="242">
        <v>43.38</v>
      </c>
      <c r="AD65" s="2">
        <f t="shared" si="0"/>
        <v>1.5399999999999991</v>
      </c>
      <c r="AE65" s="137">
        <f t="shared" si="1"/>
        <v>-3.449810816826171E-2</v>
      </c>
    </row>
    <row r="66" spans="23:31" x14ac:dyDescent="0.25">
      <c r="W66" s="93">
        <v>42725</v>
      </c>
      <c r="X66" s="362">
        <v>45.02</v>
      </c>
      <c r="Y66" s="40">
        <v>45.16</v>
      </c>
      <c r="Z66" s="40">
        <v>44.63</v>
      </c>
      <c r="AA66" s="362">
        <v>44.93</v>
      </c>
      <c r="AB66" s="94">
        <v>658600</v>
      </c>
      <c r="AC66" s="242">
        <v>44.93</v>
      </c>
      <c r="AD66" s="2">
        <f t="shared" si="0"/>
        <v>0.52999999999999403</v>
      </c>
      <c r="AE66" s="137">
        <f t="shared" si="1"/>
        <v>2.2261798753331341E-4</v>
      </c>
    </row>
    <row r="67" spans="23:31" x14ac:dyDescent="0.25">
      <c r="W67" s="93">
        <v>42724</v>
      </c>
      <c r="X67" s="362">
        <v>43.52</v>
      </c>
      <c r="Y67" s="40">
        <v>45.5</v>
      </c>
      <c r="Z67" s="40">
        <v>43.26</v>
      </c>
      <c r="AA67" s="362">
        <v>44.92</v>
      </c>
      <c r="AB67" s="94">
        <v>1891900</v>
      </c>
      <c r="AC67" s="242">
        <v>44.92</v>
      </c>
      <c r="AD67" s="2">
        <f t="shared" si="0"/>
        <v>2.240000000000002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9" priority="17">
      <formula>F28&gt;0</formula>
    </cfRule>
    <cfRule type="expression" dxfId="548" priority="18">
      <formula>F28&lt;0</formula>
    </cfRule>
  </conditionalFormatting>
  <conditionalFormatting sqref="F28 F33:F35">
    <cfRule type="expression" dxfId="547" priority="19">
      <formula>F28&gt;0</formula>
    </cfRule>
    <cfRule type="expression" dxfId="546" priority="20">
      <formula>F28&lt;0</formula>
    </cfRule>
  </conditionalFormatting>
  <conditionalFormatting sqref="H28 H33:H35">
    <cfRule type="expression" dxfId="545" priority="15">
      <formula>H28&gt;0</formula>
    </cfRule>
    <cfRule type="expression" dxfId="544" priority="16">
      <formula>H28&lt;0</formula>
    </cfRule>
  </conditionalFormatting>
  <conditionalFormatting sqref="F21:F27">
    <cfRule type="expression" dxfId="543" priority="13">
      <formula>F21&gt;0</formula>
    </cfRule>
    <cfRule type="expression" dxfId="542" priority="14">
      <formula>F21&lt;0</formula>
    </cfRule>
  </conditionalFormatting>
  <conditionalFormatting sqref="H21:H27">
    <cfRule type="expression" dxfId="541" priority="11">
      <formula>H21&gt;0</formula>
    </cfRule>
    <cfRule type="expression" dxfId="540" priority="12">
      <formula>H21&lt;0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7">
    <cfRule type="expression" dxfId="537" priority="9">
      <formula>Q7&gt;0</formula>
    </cfRule>
    <cfRule type="expression" dxfId="536" priority="10">
      <formula>Q7&lt;0</formula>
    </cfRule>
  </conditionalFormatting>
  <conditionalFormatting sqref="F29:F32">
    <cfRule type="expression" dxfId="535" priority="5">
      <formula>F29&gt;0</formula>
    </cfRule>
    <cfRule type="expression" dxfId="534" priority="6">
      <formula>F29&lt;0</formula>
    </cfRule>
  </conditionalFormatting>
  <conditionalFormatting sqref="H29:H32">
    <cfRule type="expression" dxfId="533" priority="3">
      <formula>H29&gt;0</formula>
    </cfRule>
    <cfRule type="expression" dxfId="532" priority="4">
      <formula>H29&lt;0</formula>
    </cfRule>
  </conditionalFormatting>
  <conditionalFormatting sqref="M37">
    <cfRule type="expression" dxfId="531" priority="1">
      <formula>M37&gt;0</formula>
    </cfRule>
    <cfRule type="expression" dxfId="5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42821</v>
      </c>
      <c r="X2" s="362">
        <v>231.93</v>
      </c>
      <c r="Y2" s="40">
        <v>233.92</v>
      </c>
      <c r="Z2" s="40">
        <v>231.61</v>
      </c>
      <c r="AA2" s="362">
        <v>233.62</v>
      </c>
      <c r="AB2" s="94">
        <v>86296100</v>
      </c>
      <c r="AC2" s="242">
        <v>233.62</v>
      </c>
      <c r="AD2" s="2">
        <f>Y2-Z2</f>
        <v>2.3099999999999739</v>
      </c>
      <c r="AE2" s="137">
        <f>AC2/AC3-1</f>
        <v>-1.0262550243735902E-3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235.32</v>
      </c>
      <c r="T3" s="120"/>
      <c r="W3" s="93">
        <v>42818</v>
      </c>
      <c r="X3" s="362">
        <v>234.38</v>
      </c>
      <c r="Y3" s="40">
        <v>235.04</v>
      </c>
      <c r="Z3" s="40">
        <v>232.96</v>
      </c>
      <c r="AA3" s="362">
        <v>233.86</v>
      </c>
      <c r="AB3" s="94">
        <v>112504900</v>
      </c>
      <c r="AC3" s="242">
        <v>233.86</v>
      </c>
      <c r="AD3" s="2">
        <f>Y3-Z3</f>
        <v>2.0799999999999841</v>
      </c>
      <c r="AE3" s="137">
        <f>AC3/AC4-1</f>
        <v>-7.2640259795742068E-4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235.32</v>
      </c>
      <c r="R4" s="499">
        <v>7.3000000000000001E-3</v>
      </c>
      <c r="T4" s="120"/>
      <c r="W4" s="93">
        <v>42817</v>
      </c>
      <c r="X4" s="362">
        <v>234.28</v>
      </c>
      <c r="Y4" s="40">
        <v>235.34</v>
      </c>
      <c r="Z4" s="40">
        <v>233.6</v>
      </c>
      <c r="AA4" s="362">
        <v>234.03</v>
      </c>
      <c r="AB4" s="94">
        <v>100410300</v>
      </c>
      <c r="AC4" s="242">
        <v>234.03</v>
      </c>
      <c r="AD4" s="2">
        <f t="shared" ref="AD4:AD67" si="0">Y4-Z4</f>
        <v>1.7400000000000091</v>
      </c>
      <c r="AE4" s="137">
        <f t="shared" ref="AE4:AE67" si="1">AC4/AC5-1</f>
        <v>-1.0670991975414434E-3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42816</v>
      </c>
      <c r="X5" s="362">
        <v>233.77</v>
      </c>
      <c r="Y5" s="40">
        <v>234.61</v>
      </c>
      <c r="Z5" s="40">
        <v>233.05</v>
      </c>
      <c r="AA5" s="362">
        <v>234.28</v>
      </c>
      <c r="AB5" s="94">
        <v>97569200</v>
      </c>
      <c r="AC5" s="242">
        <v>234.28</v>
      </c>
      <c r="AD5" s="2">
        <f t="shared" si="0"/>
        <v>1.5600000000000023</v>
      </c>
      <c r="AE5" s="137">
        <f t="shared" si="1"/>
        <v>2.3531425148677343E-3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42815</v>
      </c>
      <c r="X6" s="362">
        <v>237.47</v>
      </c>
      <c r="Y6" s="40">
        <v>237.61</v>
      </c>
      <c r="Z6" s="40">
        <v>233.58</v>
      </c>
      <c r="AA6" s="362">
        <v>233.73</v>
      </c>
      <c r="AB6" s="94">
        <v>131809300</v>
      </c>
      <c r="AC6" s="242">
        <v>233.73</v>
      </c>
      <c r="AD6" s="2">
        <f t="shared" si="0"/>
        <v>4.0300000000000011</v>
      </c>
      <c r="AE6" s="137">
        <f t="shared" si="1"/>
        <v>-1.2839464459179828E-2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42814</v>
      </c>
      <c r="X7" s="362">
        <v>237.03</v>
      </c>
      <c r="Y7" s="40">
        <v>237.36</v>
      </c>
      <c r="Z7" s="40">
        <v>236.32</v>
      </c>
      <c r="AA7" s="362">
        <v>236.77</v>
      </c>
      <c r="AB7" s="94">
        <v>52537000</v>
      </c>
      <c r="AC7" s="242">
        <v>236.77</v>
      </c>
      <c r="AD7" s="2">
        <f t="shared" si="0"/>
        <v>1.0400000000000205</v>
      </c>
      <c r="AE7" s="137">
        <f t="shared" si="1"/>
        <v>-1.0969075644432502E-3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42811</v>
      </c>
      <c r="X8" s="362">
        <v>237.75</v>
      </c>
      <c r="Y8" s="40">
        <v>237.97</v>
      </c>
      <c r="Z8" s="40">
        <v>237.03</v>
      </c>
      <c r="AA8" s="362">
        <v>237.03</v>
      </c>
      <c r="AB8" s="94">
        <v>89002100</v>
      </c>
      <c r="AC8" s="242">
        <v>237.03</v>
      </c>
      <c r="AD8" s="2">
        <f t="shared" si="0"/>
        <v>0.93999999999999773</v>
      </c>
      <c r="AE8" s="137" t="e">
        <f t="shared" si="1"/>
        <v>#DIV/0!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42811</v>
      </c>
      <c r="X9" s="362" t="s">
        <v>581</v>
      </c>
      <c r="Y9" s="40"/>
      <c r="Z9" s="40"/>
      <c r="AA9" s="362"/>
      <c r="AB9" s="94"/>
      <c r="AC9" s="242"/>
      <c r="AD9" s="2">
        <f t="shared" si="0"/>
        <v>0</v>
      </c>
      <c r="AE9" s="137">
        <f t="shared" si="1"/>
        <v>-1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42810</v>
      </c>
      <c r="X10" s="362">
        <v>239.11</v>
      </c>
      <c r="Y10" s="40">
        <v>239.2</v>
      </c>
      <c r="Z10" s="40">
        <v>238.1</v>
      </c>
      <c r="AA10" s="362">
        <v>238.48</v>
      </c>
      <c r="AB10" s="94">
        <v>78344000</v>
      </c>
      <c r="AC10" s="242">
        <v>237.45</v>
      </c>
      <c r="AD10" s="2">
        <f t="shared" si="0"/>
        <v>1.0999999999999943</v>
      </c>
      <c r="AE10" s="137">
        <f t="shared" si="1"/>
        <v>-1.9335042663192192E-3</v>
      </c>
    </row>
    <row r="11" spans="1:40" x14ac:dyDescent="0.25">
      <c r="O11" s="11" t="s">
        <v>178</v>
      </c>
      <c r="Q11" s="137">
        <v>0</v>
      </c>
      <c r="W11" s="93">
        <v>42809</v>
      </c>
      <c r="X11" s="362">
        <v>237.56</v>
      </c>
      <c r="Y11" s="40">
        <v>239.44</v>
      </c>
      <c r="Z11" s="40">
        <v>237.29</v>
      </c>
      <c r="AA11" s="362">
        <v>238.95</v>
      </c>
      <c r="AB11" s="94">
        <v>96081800</v>
      </c>
      <c r="AC11" s="242">
        <v>237.91</v>
      </c>
      <c r="AD11" s="2">
        <f t="shared" si="0"/>
        <v>2.1500000000000057</v>
      </c>
      <c r="AE11" s="137">
        <f t="shared" si="1"/>
        <v>8.6488319837199068E-3</v>
      </c>
      <c r="AK11" s="233"/>
      <c r="AN11" s="233"/>
    </row>
    <row r="12" spans="1:40" x14ac:dyDescent="0.25">
      <c r="W12" s="93">
        <v>42808</v>
      </c>
      <c r="X12" s="362">
        <v>237.18</v>
      </c>
      <c r="Y12" s="40">
        <v>237.24</v>
      </c>
      <c r="Z12" s="40">
        <v>236.19</v>
      </c>
      <c r="AA12" s="362">
        <v>236.9</v>
      </c>
      <c r="AB12" s="94">
        <v>59880800</v>
      </c>
      <c r="AC12" s="242">
        <v>235.87</v>
      </c>
      <c r="AD12" s="2">
        <f t="shared" si="0"/>
        <v>1.0500000000000114</v>
      </c>
      <c r="AE12" s="137">
        <f t="shared" si="1"/>
        <v>-3.8432300025339483E-3</v>
      </c>
    </row>
    <row r="13" spans="1:40" x14ac:dyDescent="0.25">
      <c r="W13" s="93">
        <v>42807</v>
      </c>
      <c r="X13" s="362">
        <v>237.62</v>
      </c>
      <c r="Y13" s="40">
        <v>237.86</v>
      </c>
      <c r="Z13" s="40">
        <v>237.24</v>
      </c>
      <c r="AA13" s="362">
        <v>237.81</v>
      </c>
      <c r="AB13" s="94">
        <v>57256800</v>
      </c>
      <c r="AC13" s="242">
        <v>236.78</v>
      </c>
      <c r="AD13" s="2">
        <f t="shared" si="0"/>
        <v>0.62000000000000455</v>
      </c>
      <c r="AE13" s="137">
        <f t="shared" si="1"/>
        <v>5.0705653680394036E-4</v>
      </c>
      <c r="AK13" s="233"/>
      <c r="AN13" s="233"/>
    </row>
    <row r="14" spans="1:40" x14ac:dyDescent="0.25">
      <c r="T14" s="83"/>
      <c r="U14" s="11"/>
      <c r="W14" s="93">
        <v>42804</v>
      </c>
      <c r="X14" s="362">
        <v>237.97</v>
      </c>
      <c r="Y14" s="40">
        <v>238.02</v>
      </c>
      <c r="Z14" s="40">
        <v>236.59</v>
      </c>
      <c r="AA14" s="362">
        <v>237.69</v>
      </c>
      <c r="AB14" s="94">
        <v>81991700</v>
      </c>
      <c r="AC14" s="242">
        <v>236.66</v>
      </c>
      <c r="AD14" s="2">
        <f t="shared" si="0"/>
        <v>1.4300000000000068</v>
      </c>
      <c r="AE14" s="137">
        <f t="shared" si="1"/>
        <v>3.5194843743373561E-3</v>
      </c>
    </row>
    <row r="15" spans="1:40" x14ac:dyDescent="0.25">
      <c r="W15" s="93">
        <v>42803</v>
      </c>
      <c r="X15" s="362">
        <v>236.7</v>
      </c>
      <c r="Y15" s="40">
        <v>237.24</v>
      </c>
      <c r="Z15" s="40">
        <v>235.74</v>
      </c>
      <c r="AA15" s="362">
        <v>236.86</v>
      </c>
      <c r="AB15" s="94">
        <v>90683900</v>
      </c>
      <c r="AC15" s="242">
        <v>235.83</v>
      </c>
      <c r="AD15" s="2">
        <f t="shared" si="0"/>
        <v>1.5</v>
      </c>
      <c r="AE15" s="137">
        <f t="shared" si="1"/>
        <v>1.2312133820158166E-3</v>
      </c>
      <c r="AK15" s="233"/>
      <c r="AN15" s="233"/>
    </row>
    <row r="16" spans="1:40" x14ac:dyDescent="0.25">
      <c r="W16" s="93">
        <v>42802</v>
      </c>
      <c r="X16" s="362">
        <v>237.34</v>
      </c>
      <c r="Y16" s="40">
        <v>237.64</v>
      </c>
      <c r="Z16" s="40">
        <v>236.4</v>
      </c>
      <c r="AA16" s="362">
        <v>236.56</v>
      </c>
      <c r="AB16" s="94">
        <v>78168800</v>
      </c>
      <c r="AC16" s="242">
        <v>235.54</v>
      </c>
      <c r="AD16" s="2">
        <f t="shared" si="0"/>
        <v>1.2399999999999807</v>
      </c>
      <c r="AE16" s="137">
        <f t="shared" si="1"/>
        <v>-1.8222655422299727E-3</v>
      </c>
    </row>
    <row r="17" spans="1:40" x14ac:dyDescent="0.25">
      <c r="W17" s="93">
        <v>42801</v>
      </c>
      <c r="X17" s="362">
        <v>237.36</v>
      </c>
      <c r="Y17" s="40">
        <v>237.77</v>
      </c>
      <c r="Z17" s="40">
        <v>236.76</v>
      </c>
      <c r="AA17" s="362">
        <v>237</v>
      </c>
      <c r="AB17" s="94">
        <v>65103700</v>
      </c>
      <c r="AC17" s="242">
        <v>235.97</v>
      </c>
      <c r="AD17" s="2">
        <f t="shared" si="0"/>
        <v>1.0100000000000193</v>
      </c>
      <c r="AE17" s="137">
        <f t="shared" si="1"/>
        <v>-2.9998309954368807E-3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42800</v>
      </c>
      <c r="X18" s="362">
        <v>237.5</v>
      </c>
      <c r="Y18" s="40">
        <v>238.12</v>
      </c>
      <c r="Z18" s="40">
        <v>237.01</v>
      </c>
      <c r="AA18" s="362">
        <v>237.71</v>
      </c>
      <c r="AB18" s="94">
        <v>55391500</v>
      </c>
      <c r="AC18" s="242">
        <v>236.68</v>
      </c>
      <c r="AD18" s="2">
        <f t="shared" si="0"/>
        <v>1.1100000000000136</v>
      </c>
      <c r="AE18" s="137">
        <f t="shared" si="1"/>
        <v>-2.9908589241331995E-3</v>
      </c>
    </row>
    <row r="19" spans="1:40" x14ac:dyDescent="0.25">
      <c r="W19" s="93">
        <v>42797</v>
      </c>
      <c r="X19" s="362">
        <v>238.17</v>
      </c>
      <c r="Y19" s="40">
        <v>238.61</v>
      </c>
      <c r="Z19" s="40">
        <v>237.73</v>
      </c>
      <c r="AA19" s="362">
        <v>238.42</v>
      </c>
      <c r="AB19" s="94">
        <v>81974300</v>
      </c>
      <c r="AC19" s="242">
        <v>237.39</v>
      </c>
      <c r="AD19" s="2">
        <f t="shared" si="0"/>
        <v>0.88000000000002387</v>
      </c>
      <c r="AE19" s="137">
        <f t="shared" si="1"/>
        <v>6.3227111785524315E-4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42796</v>
      </c>
      <c r="X20" s="362">
        <v>239.56</v>
      </c>
      <c r="Y20" s="40">
        <v>239.57</v>
      </c>
      <c r="Z20" s="40">
        <v>238.21</v>
      </c>
      <c r="AA20" s="362">
        <v>238.27</v>
      </c>
      <c r="AB20" s="94">
        <v>70246000</v>
      </c>
      <c r="AC20" s="242">
        <v>237.24</v>
      </c>
      <c r="AD20" s="2">
        <f t="shared" si="0"/>
        <v>1.3599999999999852</v>
      </c>
      <c r="AE20" s="137">
        <f t="shared" si="1"/>
        <v>-6.2829856747926849E-3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42795</v>
      </c>
      <c r="X21" s="362">
        <v>238.39</v>
      </c>
      <c r="Y21" s="40">
        <v>240.32</v>
      </c>
      <c r="Z21" s="40">
        <v>238.37</v>
      </c>
      <c r="AA21" s="362">
        <v>239.78</v>
      </c>
      <c r="AB21" s="94">
        <v>149158200</v>
      </c>
      <c r="AC21" s="242">
        <v>238.74</v>
      </c>
      <c r="AD21" s="2">
        <f t="shared" si="0"/>
        <v>1.9499999999999886</v>
      </c>
      <c r="AE21" s="137">
        <f t="shared" si="1"/>
        <v>1.3973242726693647E-2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42794</v>
      </c>
      <c r="X22" s="362">
        <v>236.67</v>
      </c>
      <c r="Y22" s="40">
        <v>236.95</v>
      </c>
      <c r="Z22" s="40">
        <v>236.02</v>
      </c>
      <c r="AA22" s="362">
        <v>236.47</v>
      </c>
      <c r="AB22" s="94">
        <v>96961900</v>
      </c>
      <c r="AC22" s="242">
        <v>235.45</v>
      </c>
      <c r="AD22" s="2">
        <f t="shared" si="0"/>
        <v>0.9299999999999784</v>
      </c>
      <c r="AE22" s="137">
        <f t="shared" si="1"/>
        <v>-2.6685869196882983E-3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42793</v>
      </c>
      <c r="X23" s="362">
        <v>236.64</v>
      </c>
      <c r="Y23" s="40">
        <v>237.31</v>
      </c>
      <c r="Z23" s="40">
        <v>236.35</v>
      </c>
      <c r="AA23" s="362">
        <v>237.11</v>
      </c>
      <c r="AB23" s="94">
        <v>56515400</v>
      </c>
      <c r="AC23" s="242">
        <v>236.08</v>
      </c>
      <c r="AD23" s="2">
        <f t="shared" si="0"/>
        <v>0.96000000000000796</v>
      </c>
      <c r="AE23" s="137">
        <f t="shared" si="1"/>
        <v>1.5697255101607688E-3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42790</v>
      </c>
      <c r="X24" s="362">
        <v>235.46</v>
      </c>
      <c r="Y24" s="40">
        <v>236.79</v>
      </c>
      <c r="Z24" s="40">
        <v>235.41</v>
      </c>
      <c r="AA24" s="362">
        <v>236.74</v>
      </c>
      <c r="AB24" s="94">
        <v>82381600</v>
      </c>
      <c r="AC24" s="242">
        <v>235.71</v>
      </c>
      <c r="AD24" s="2">
        <f t="shared" si="0"/>
        <v>1.3799999999999955</v>
      </c>
      <c r="AE24" s="137">
        <f t="shared" si="1"/>
        <v>1.2318409650837747E-3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42789</v>
      </c>
      <c r="X25" s="362">
        <v>236.88</v>
      </c>
      <c r="Y25" s="40">
        <v>236.9</v>
      </c>
      <c r="Z25" s="40">
        <v>235.56</v>
      </c>
      <c r="AA25" s="362">
        <v>236.44</v>
      </c>
      <c r="AB25" s="94">
        <v>74615900</v>
      </c>
      <c r="AC25" s="242">
        <v>235.42</v>
      </c>
      <c r="AD25" s="2">
        <f t="shared" si="0"/>
        <v>1.3400000000000034</v>
      </c>
      <c r="AE25" s="137">
        <f t="shared" si="1"/>
        <v>6.800986142989629E-4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42788</v>
      </c>
      <c r="X26" s="362">
        <v>236.02</v>
      </c>
      <c r="Y26" s="40">
        <v>236.54</v>
      </c>
      <c r="Z26" s="40">
        <v>235.83</v>
      </c>
      <c r="AA26" s="362">
        <v>236.28</v>
      </c>
      <c r="AB26" s="94">
        <v>62115200</v>
      </c>
      <c r="AC26" s="242">
        <v>235.26</v>
      </c>
      <c r="AD26" s="2">
        <f t="shared" si="0"/>
        <v>0.70999999999997954</v>
      </c>
      <c r="AE26" s="137">
        <f t="shared" si="1"/>
        <v>-8.9183335456743951E-4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42787</v>
      </c>
      <c r="X27" s="362">
        <v>235.52</v>
      </c>
      <c r="Y27" s="40">
        <v>236.69</v>
      </c>
      <c r="Z27" s="40">
        <v>235.51</v>
      </c>
      <c r="AA27" s="362">
        <v>236.49</v>
      </c>
      <c r="AB27" s="94">
        <v>88946100</v>
      </c>
      <c r="AC27" s="242">
        <v>235.47</v>
      </c>
      <c r="AD27" s="2">
        <f t="shared" si="0"/>
        <v>1.1800000000000068</v>
      </c>
      <c r="AE27" s="137">
        <f t="shared" si="1"/>
        <v>5.9811167599437276E-3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42783</v>
      </c>
      <c r="X28" s="362">
        <v>233.95</v>
      </c>
      <c r="Y28" s="40">
        <v>235.09</v>
      </c>
      <c r="Z28" s="40">
        <v>233.93</v>
      </c>
      <c r="AA28" s="362">
        <v>235.09</v>
      </c>
      <c r="AB28" s="94">
        <v>77204100</v>
      </c>
      <c r="AC28" s="242">
        <v>234.07</v>
      </c>
      <c r="AD28" s="2">
        <f t="shared" si="0"/>
        <v>1.1599999999999966</v>
      </c>
      <c r="AE28" s="137">
        <f t="shared" si="1"/>
        <v>1.583226358579326E-3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42782</v>
      </c>
      <c r="X29" s="362">
        <v>234.95</v>
      </c>
      <c r="Y29" s="40">
        <v>235.16</v>
      </c>
      <c r="Z29" s="40">
        <v>233.85</v>
      </c>
      <c r="AA29" s="362">
        <v>234.72</v>
      </c>
      <c r="AB29" s="94">
        <v>84722400</v>
      </c>
      <c r="AC29" s="242">
        <v>233.7</v>
      </c>
      <c r="AD29" s="2">
        <f t="shared" si="0"/>
        <v>1.3100000000000023</v>
      </c>
      <c r="AE29" s="137">
        <f t="shared" si="1"/>
        <v>-8.5506626763576232E-4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42781</v>
      </c>
      <c r="X30" s="362">
        <v>233.45</v>
      </c>
      <c r="Y30" s="40">
        <v>235.14</v>
      </c>
      <c r="Z30" s="40">
        <v>233.39</v>
      </c>
      <c r="AA30" s="362">
        <v>234.92</v>
      </c>
      <c r="AB30" s="94">
        <v>86785800</v>
      </c>
      <c r="AC30" s="242">
        <v>233.9</v>
      </c>
      <c r="AD30" s="2">
        <f t="shared" si="0"/>
        <v>1.75</v>
      </c>
      <c r="AE30" s="137">
        <f t="shared" si="1"/>
        <v>5.200051570759312E-3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42780</v>
      </c>
      <c r="X31" s="362">
        <v>232.56</v>
      </c>
      <c r="Y31" s="40">
        <v>233.71</v>
      </c>
      <c r="Z31" s="40">
        <v>232.16</v>
      </c>
      <c r="AA31" s="362">
        <v>233.7</v>
      </c>
      <c r="AB31" s="94">
        <v>71109000</v>
      </c>
      <c r="AC31" s="242">
        <v>232.69</v>
      </c>
      <c r="AD31" s="2">
        <f t="shared" si="0"/>
        <v>1.5500000000000114</v>
      </c>
      <c r="AE31" s="137">
        <f t="shared" si="1"/>
        <v>4.0127718329305839E-3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42779</v>
      </c>
      <c r="X32" s="362">
        <v>232.08</v>
      </c>
      <c r="Y32" s="40">
        <v>233.07</v>
      </c>
      <c r="Z32" s="40">
        <v>232.05</v>
      </c>
      <c r="AA32" s="362">
        <v>232.77</v>
      </c>
      <c r="AB32" s="94">
        <v>55182100</v>
      </c>
      <c r="AC32" s="242">
        <v>231.76</v>
      </c>
      <c r="AD32" s="2">
        <f t="shared" si="0"/>
        <v>1.0199999999999818</v>
      </c>
      <c r="AE32" s="137">
        <f t="shared" si="1"/>
        <v>5.4227582317469825E-3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42776</v>
      </c>
      <c r="X33" s="362">
        <v>231</v>
      </c>
      <c r="Y33" s="40">
        <v>231.77</v>
      </c>
      <c r="Z33" s="40">
        <v>230.62</v>
      </c>
      <c r="AA33" s="362">
        <v>231.51</v>
      </c>
      <c r="AB33" s="94">
        <v>66015900</v>
      </c>
      <c r="AC33" s="242">
        <v>230.51</v>
      </c>
      <c r="AD33" s="2">
        <f t="shared" si="0"/>
        <v>1.1500000000000057</v>
      </c>
      <c r="AE33" s="137">
        <f t="shared" si="1"/>
        <v>3.9634146341462895E-3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42775</v>
      </c>
      <c r="X34" s="362">
        <v>229.24</v>
      </c>
      <c r="Y34" s="40">
        <v>230.95</v>
      </c>
      <c r="Z34" s="40">
        <v>229.24</v>
      </c>
      <c r="AA34" s="362">
        <v>230.6</v>
      </c>
      <c r="AB34" s="94">
        <v>65955200</v>
      </c>
      <c r="AC34" s="242">
        <v>229.6</v>
      </c>
      <c r="AD34" s="2">
        <f t="shared" si="0"/>
        <v>1.7099999999999795</v>
      </c>
      <c r="AE34" s="137">
        <f t="shared" si="1"/>
        <v>5.9145673603504534E-3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42774</v>
      </c>
      <c r="X35" s="362">
        <v>228.94</v>
      </c>
      <c r="Y35" s="40">
        <v>229.39</v>
      </c>
      <c r="Z35" s="40">
        <v>228.31</v>
      </c>
      <c r="AA35" s="362">
        <v>229.24</v>
      </c>
      <c r="AB35" s="94">
        <v>51566200</v>
      </c>
      <c r="AC35" s="242">
        <v>228.25</v>
      </c>
      <c r="AD35" s="2">
        <f t="shared" si="0"/>
        <v>1.0799999999999841</v>
      </c>
      <c r="AE35" s="137">
        <f t="shared" si="1"/>
        <v>1.3160780872998323E-3</v>
      </c>
    </row>
    <row r="36" spans="1:31" x14ac:dyDescent="0.25">
      <c r="W36" s="93">
        <v>42773</v>
      </c>
      <c r="X36" s="362">
        <v>229.38</v>
      </c>
      <c r="Y36" s="40">
        <v>229.66</v>
      </c>
      <c r="Z36" s="40">
        <v>228.72</v>
      </c>
      <c r="AA36" s="362">
        <v>228.94</v>
      </c>
      <c r="AB36" s="94">
        <v>57931200</v>
      </c>
      <c r="AC36" s="242">
        <v>227.95</v>
      </c>
      <c r="AD36" s="2">
        <f t="shared" si="0"/>
        <v>0.93999999999999773</v>
      </c>
      <c r="AE36" s="137">
        <f t="shared" si="1"/>
        <v>4.3871194173927819E-5</v>
      </c>
    </row>
    <row r="37" spans="1:31" x14ac:dyDescent="0.25">
      <c r="L37" t="s">
        <v>212</v>
      </c>
      <c r="M37" s="2">
        <f>M55+K55-F55</f>
        <v>160.82999999999993</v>
      </c>
      <c r="W37" s="93">
        <v>42772</v>
      </c>
      <c r="X37" s="362">
        <v>228.87</v>
      </c>
      <c r="Y37" s="40">
        <v>229.33</v>
      </c>
      <c r="Z37" s="40">
        <v>228.54</v>
      </c>
      <c r="AA37" s="362">
        <v>228.93</v>
      </c>
      <c r="AB37" s="94">
        <v>57790100</v>
      </c>
      <c r="AC37" s="242">
        <v>227.94</v>
      </c>
      <c r="AD37" s="2">
        <f t="shared" si="0"/>
        <v>0.79000000000002046</v>
      </c>
      <c r="AE37" s="137">
        <f t="shared" si="1"/>
        <v>-1.7954893803371341E-3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42769</v>
      </c>
      <c r="X38" s="362">
        <v>228.82</v>
      </c>
      <c r="Y38" s="40">
        <v>229.55</v>
      </c>
      <c r="Z38" s="40">
        <v>228.46</v>
      </c>
      <c r="AA38" s="362">
        <v>229.34</v>
      </c>
      <c r="AB38" s="94">
        <v>80563200</v>
      </c>
      <c r="AC38" s="242">
        <v>228.35</v>
      </c>
      <c r="AD38" s="2">
        <f t="shared" si="0"/>
        <v>1.0900000000000034</v>
      </c>
      <c r="AE38" s="137">
        <f t="shared" si="1"/>
        <v>6.9230090836933655E-3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42768</v>
      </c>
      <c r="X39" s="362">
        <v>227.62</v>
      </c>
      <c r="Y39" s="40">
        <v>228.1</v>
      </c>
      <c r="Z39" s="40">
        <v>226.82</v>
      </c>
      <c r="AA39" s="362">
        <v>227.77</v>
      </c>
      <c r="AB39" s="94">
        <v>69657600</v>
      </c>
      <c r="AC39" s="242">
        <v>226.78</v>
      </c>
      <c r="AD39" s="2">
        <f t="shared" si="0"/>
        <v>1.2800000000000011</v>
      </c>
      <c r="AE39" s="137">
        <f t="shared" si="1"/>
        <v>6.6187177337506675E-4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258.85200000000003</v>
      </c>
      <c r="R40" s="34"/>
      <c r="T40" s="96" t="s">
        <v>98</v>
      </c>
      <c r="U40" s="128">
        <v>233.62</v>
      </c>
      <c r="W40" s="93">
        <v>42767</v>
      </c>
      <c r="X40" s="362">
        <v>227.53</v>
      </c>
      <c r="Y40" s="40">
        <v>228.59</v>
      </c>
      <c r="Z40" s="40">
        <v>226.94</v>
      </c>
      <c r="AA40" s="362">
        <v>227.62</v>
      </c>
      <c r="AB40" s="94">
        <v>79117700</v>
      </c>
      <c r="AC40" s="242">
        <v>226.63</v>
      </c>
      <c r="AD40" s="2">
        <f t="shared" si="0"/>
        <v>1.6500000000000057</v>
      </c>
      <c r="AE40" s="137">
        <f t="shared" si="1"/>
        <v>3.9728083340695441E-4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256.49880000000002</v>
      </c>
      <c r="R41" s="34"/>
      <c r="T41" s="86" t="s">
        <v>99</v>
      </c>
      <c r="U41" s="129">
        <v>233.27</v>
      </c>
      <c r="W41" s="93">
        <v>42766</v>
      </c>
      <c r="X41" s="362">
        <v>226.98</v>
      </c>
      <c r="Y41" s="40">
        <v>227.6</v>
      </c>
      <c r="Z41" s="40">
        <v>226.32</v>
      </c>
      <c r="AA41" s="362">
        <v>227.53</v>
      </c>
      <c r="AB41" s="94">
        <v>75880800</v>
      </c>
      <c r="AC41" s="242">
        <v>226.54</v>
      </c>
      <c r="AD41" s="2">
        <f t="shared" si="0"/>
        <v>1.2800000000000011</v>
      </c>
      <c r="AE41" s="137">
        <f t="shared" si="1"/>
        <v>-8.8276836158196481E-5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254.1456</v>
      </c>
      <c r="R42" s="34"/>
      <c r="T42" s="86" t="s">
        <v>100</v>
      </c>
      <c r="U42" s="129" t="s">
        <v>129</v>
      </c>
      <c r="W42" s="93">
        <v>42765</v>
      </c>
      <c r="X42" s="362">
        <v>228.17</v>
      </c>
      <c r="Y42" s="40">
        <v>228.2</v>
      </c>
      <c r="Z42" s="40">
        <v>226.41</v>
      </c>
      <c r="AA42" s="362">
        <v>227.55</v>
      </c>
      <c r="AB42" s="94">
        <v>79737300</v>
      </c>
      <c r="AC42" s="242">
        <v>226.56</v>
      </c>
      <c r="AD42" s="2">
        <f t="shared" si="0"/>
        <v>1.789999999999992</v>
      </c>
      <c r="AE42" s="137">
        <f t="shared" si="1"/>
        <v>-6.2286165453109277E-3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251.79240000000001</v>
      </c>
      <c r="R43" s="82"/>
      <c r="T43" s="86" t="s">
        <v>101</v>
      </c>
      <c r="U43" s="129" t="s">
        <v>129</v>
      </c>
      <c r="W43" s="93">
        <v>42762</v>
      </c>
      <c r="X43" s="362">
        <v>229.42</v>
      </c>
      <c r="Y43" s="40">
        <v>229.59</v>
      </c>
      <c r="Z43" s="40">
        <v>228.76</v>
      </c>
      <c r="AA43" s="362">
        <v>228.97</v>
      </c>
      <c r="AB43" s="94">
        <v>59711100</v>
      </c>
      <c r="AC43" s="242">
        <v>227.98</v>
      </c>
      <c r="AD43" s="2">
        <f t="shared" si="0"/>
        <v>0.83000000000001251</v>
      </c>
      <c r="AE43" s="137">
        <f t="shared" si="1"/>
        <v>-1.5765963037576158E-3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249.4392</v>
      </c>
      <c r="R44" s="82"/>
      <c r="T44" s="86" t="s">
        <v>332</v>
      </c>
      <c r="U44" s="129">
        <v>233.57</v>
      </c>
      <c r="W44" s="93">
        <v>42761</v>
      </c>
      <c r="X44" s="362">
        <v>229.4</v>
      </c>
      <c r="Y44" s="40">
        <v>229.71</v>
      </c>
      <c r="Z44" s="40">
        <v>229.01</v>
      </c>
      <c r="AA44" s="362">
        <v>229.33</v>
      </c>
      <c r="AB44" s="94">
        <v>59970700</v>
      </c>
      <c r="AC44" s="242">
        <v>228.34</v>
      </c>
      <c r="AD44" s="2">
        <f t="shared" si="0"/>
        <v>0.70000000000001705</v>
      </c>
      <c r="AE44" s="137">
        <f t="shared" si="1"/>
        <v>-1.0499606264765537E-3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247.08600000000001</v>
      </c>
      <c r="R45" s="82"/>
      <c r="T45" s="86" t="s">
        <v>333</v>
      </c>
      <c r="U45" s="129" t="s">
        <v>523</v>
      </c>
      <c r="W45" s="93">
        <v>42760</v>
      </c>
      <c r="X45" s="362">
        <v>228.7</v>
      </c>
      <c r="Y45" s="40">
        <v>229.57</v>
      </c>
      <c r="Z45" s="40">
        <v>228.51</v>
      </c>
      <c r="AA45" s="362">
        <v>229.57</v>
      </c>
      <c r="AB45" s="94">
        <v>84437700</v>
      </c>
      <c r="AC45" s="242">
        <v>228.58</v>
      </c>
      <c r="AD45" s="2">
        <f t="shared" si="0"/>
        <v>1.0600000000000023</v>
      </c>
      <c r="AE45" s="137">
        <f t="shared" si="1"/>
        <v>8.6933498080401517E-3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244.7328</v>
      </c>
      <c r="R46" s="82"/>
      <c r="T46" s="86" t="s">
        <v>334</v>
      </c>
      <c r="U46" s="231">
        <v>5.79E-2</v>
      </c>
      <c r="W46" s="93">
        <v>42759</v>
      </c>
      <c r="X46" s="362">
        <v>226.4</v>
      </c>
      <c r="Y46" s="40">
        <v>228.08</v>
      </c>
      <c r="Z46" s="40">
        <v>226.27</v>
      </c>
      <c r="AA46" s="362">
        <v>227.6</v>
      </c>
      <c r="AB46" s="94">
        <v>95555300</v>
      </c>
      <c r="AC46" s="242">
        <v>226.61</v>
      </c>
      <c r="AD46" s="2">
        <f t="shared" si="0"/>
        <v>1.8100000000000023</v>
      </c>
      <c r="AE46" s="137">
        <f t="shared" si="1"/>
        <v>6.3951680952170076E-3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242.37960000000001</v>
      </c>
      <c r="R47" s="82"/>
      <c r="T47" s="86"/>
      <c r="U47" s="129"/>
      <c r="W47" s="93">
        <v>42758</v>
      </c>
      <c r="X47" s="362">
        <v>226.74</v>
      </c>
      <c r="Y47" s="40">
        <v>226.81</v>
      </c>
      <c r="Z47" s="40">
        <v>225.27</v>
      </c>
      <c r="AA47" s="362">
        <v>226.15</v>
      </c>
      <c r="AB47" s="94">
        <v>75061600</v>
      </c>
      <c r="AC47" s="242">
        <v>225.17</v>
      </c>
      <c r="AD47" s="2">
        <f t="shared" si="0"/>
        <v>1.539999999999992</v>
      </c>
      <c r="AE47" s="137">
        <f t="shared" si="1"/>
        <v>-2.613394755492604E-3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240.0264</v>
      </c>
      <c r="R48" s="82"/>
      <c r="T48" s="86" t="s">
        <v>105</v>
      </c>
      <c r="U48" s="129" t="s">
        <v>704</v>
      </c>
      <c r="W48" s="93">
        <v>42755</v>
      </c>
      <c r="X48" s="362">
        <v>226.7</v>
      </c>
      <c r="Y48" s="40">
        <v>227.31</v>
      </c>
      <c r="Z48" s="40">
        <v>225.97</v>
      </c>
      <c r="AA48" s="362">
        <v>226.74</v>
      </c>
      <c r="AB48" s="94">
        <v>129168600</v>
      </c>
      <c r="AC48" s="242">
        <v>225.76</v>
      </c>
      <c r="AD48" s="2">
        <f t="shared" si="0"/>
        <v>1.3400000000000034</v>
      </c>
      <c r="AE48" s="137">
        <f t="shared" si="1"/>
        <v>3.6900369003689537E-3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237.67320000000001</v>
      </c>
      <c r="R49" s="82"/>
      <c r="T49" s="86" t="s">
        <v>106</v>
      </c>
      <c r="U49" s="129" t="s">
        <v>533</v>
      </c>
      <c r="W49" s="93">
        <v>42754</v>
      </c>
      <c r="X49" s="362">
        <v>226.84</v>
      </c>
      <c r="Y49" s="40">
        <v>227</v>
      </c>
      <c r="Z49" s="40">
        <v>225.41</v>
      </c>
      <c r="AA49" s="362">
        <v>225.91</v>
      </c>
      <c r="AB49" s="94">
        <v>66608800</v>
      </c>
      <c r="AC49" s="242">
        <v>224.93</v>
      </c>
      <c r="AD49" s="2">
        <f t="shared" si="0"/>
        <v>1.5900000000000034</v>
      </c>
      <c r="AE49" s="137">
        <f t="shared" si="1"/>
        <v>-3.7206006112415757E-3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235.32</v>
      </c>
      <c r="R50" s="82"/>
      <c r="T50" s="86" t="s">
        <v>107</v>
      </c>
      <c r="U50" s="130">
        <v>93457274</v>
      </c>
      <c r="W50" s="93">
        <v>42753</v>
      </c>
      <c r="X50" s="362">
        <v>226.54</v>
      </c>
      <c r="Y50" s="40">
        <v>226.8</v>
      </c>
      <c r="Z50" s="40">
        <v>225.9</v>
      </c>
      <c r="AA50" s="362">
        <v>226.75</v>
      </c>
      <c r="AB50" s="94">
        <v>54793300</v>
      </c>
      <c r="AC50" s="242">
        <v>225.77</v>
      </c>
      <c r="AD50" s="2">
        <f t="shared" si="0"/>
        <v>0.90000000000000568</v>
      </c>
      <c r="AE50" s="137">
        <f t="shared" si="1"/>
        <v>2.2195587517201965E-3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232.96679999999998</v>
      </c>
      <c r="R51" s="82"/>
      <c r="T51" s="86" t="s">
        <v>110</v>
      </c>
      <c r="U51" s="130">
        <v>77099500</v>
      </c>
      <c r="W51" s="93">
        <v>42752</v>
      </c>
      <c r="X51" s="362">
        <v>226.31</v>
      </c>
      <c r="Y51" s="40">
        <v>226.78</v>
      </c>
      <c r="Z51" s="40">
        <v>225.8</v>
      </c>
      <c r="AA51" s="362">
        <v>226.25</v>
      </c>
      <c r="AB51" s="94">
        <v>61240800</v>
      </c>
      <c r="AC51" s="242">
        <v>225.27</v>
      </c>
      <c r="AD51" s="2">
        <f t="shared" si="0"/>
        <v>0.97999999999998977</v>
      </c>
      <c r="AE51" s="137">
        <f t="shared" si="1"/>
        <v>-3.5387269429821844E-3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230.61359999999999</v>
      </c>
      <c r="R52" s="82"/>
      <c r="T52" s="86" t="s">
        <v>335</v>
      </c>
      <c r="U52" s="129">
        <v>20</v>
      </c>
      <c r="W52" s="93">
        <v>42748</v>
      </c>
      <c r="X52" s="362">
        <v>226.73</v>
      </c>
      <c r="Y52" s="40">
        <v>227.4</v>
      </c>
      <c r="Z52" s="40">
        <v>226.69</v>
      </c>
      <c r="AA52" s="362">
        <v>227.05</v>
      </c>
      <c r="AB52" s="94">
        <v>62717900</v>
      </c>
      <c r="AC52" s="242">
        <v>226.07</v>
      </c>
      <c r="AD52" s="2">
        <f t="shared" si="0"/>
        <v>0.71000000000000796</v>
      </c>
      <c r="AE52" s="137">
        <f t="shared" si="1"/>
        <v>2.305475504322585E-3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228.26039999999998</v>
      </c>
      <c r="R53" s="82"/>
      <c r="T53" s="86" t="s">
        <v>336</v>
      </c>
      <c r="U53" s="129">
        <v>1.92</v>
      </c>
      <c r="W53" s="93">
        <v>42747</v>
      </c>
      <c r="X53" s="362">
        <v>226.5</v>
      </c>
      <c r="Y53" s="40">
        <v>226.75</v>
      </c>
      <c r="Z53" s="40">
        <v>224.96</v>
      </c>
      <c r="AA53" s="362">
        <v>226.53</v>
      </c>
      <c r="AB53" s="94">
        <v>72113200</v>
      </c>
      <c r="AC53" s="242">
        <v>225.55</v>
      </c>
      <c r="AD53" s="2">
        <f t="shared" si="0"/>
        <v>1.789999999999992</v>
      </c>
      <c r="AE53" s="137">
        <f t="shared" si="1"/>
        <v>-2.5207854236688476E-3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225.90719999999999</v>
      </c>
      <c r="R54" s="82"/>
      <c r="T54" s="86"/>
      <c r="U54" s="129"/>
      <c r="W54" s="93">
        <v>42746</v>
      </c>
      <c r="X54" s="362">
        <v>226.36</v>
      </c>
      <c r="Y54" s="40">
        <v>227.1</v>
      </c>
      <c r="Z54" s="40">
        <v>225.59</v>
      </c>
      <c r="AA54" s="362">
        <v>227.1</v>
      </c>
      <c r="AB54" s="94">
        <v>74650000</v>
      </c>
      <c r="AC54" s="242">
        <v>226.12</v>
      </c>
      <c r="AD54" s="2">
        <f t="shared" si="0"/>
        <v>1.5099999999999909</v>
      </c>
      <c r="AE54" s="137">
        <f t="shared" si="1"/>
        <v>2.8383892141210509E-3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223.55399999999997</v>
      </c>
      <c r="R55" s="82"/>
      <c r="T55" s="86"/>
      <c r="U55" s="129"/>
      <c r="W55" s="93">
        <v>42745</v>
      </c>
      <c r="X55" s="362">
        <v>226.48</v>
      </c>
      <c r="Y55" s="40">
        <v>227.45</v>
      </c>
      <c r="Z55" s="40">
        <v>226.01</v>
      </c>
      <c r="AA55" s="362">
        <v>226.46</v>
      </c>
      <c r="AB55" s="94">
        <v>63771900</v>
      </c>
      <c r="AC55" s="242">
        <v>225.48</v>
      </c>
      <c r="AD55" s="2">
        <f t="shared" si="0"/>
        <v>1.4399999999999977</v>
      </c>
      <c r="AE55" s="137">
        <f t="shared" si="1"/>
        <v>0</v>
      </c>
    </row>
    <row r="56" spans="1:31" x14ac:dyDescent="0.25">
      <c r="O56" s="2"/>
      <c r="P56" s="82">
        <v>0.94</v>
      </c>
      <c r="Q56" s="82">
        <f t="shared" si="5"/>
        <v>221.20079999999999</v>
      </c>
      <c r="R56" s="82"/>
      <c r="W56" s="93">
        <v>42744</v>
      </c>
      <c r="X56" s="362">
        <v>226.91</v>
      </c>
      <c r="Y56" s="40">
        <v>227.07</v>
      </c>
      <c r="Z56" s="40">
        <v>226.42</v>
      </c>
      <c r="AA56" s="362">
        <v>226.46</v>
      </c>
      <c r="AB56" s="94">
        <v>46265300</v>
      </c>
      <c r="AC56" s="242">
        <v>225.48</v>
      </c>
      <c r="AD56" s="2">
        <f t="shared" si="0"/>
        <v>0.65000000000000568</v>
      </c>
      <c r="AE56" s="137">
        <f t="shared" si="1"/>
        <v>-3.3152101843256787E-3</v>
      </c>
    </row>
    <row r="57" spans="1:31" x14ac:dyDescent="0.25">
      <c r="O57" s="2"/>
      <c r="P57" s="82">
        <v>0.93</v>
      </c>
      <c r="Q57" s="82">
        <f t="shared" si="5"/>
        <v>218.8476</v>
      </c>
      <c r="R57" s="82"/>
      <c r="W57" s="93">
        <v>42741</v>
      </c>
      <c r="X57" s="362">
        <v>226.53</v>
      </c>
      <c r="Y57" s="40">
        <v>227.75</v>
      </c>
      <c r="Z57" s="40">
        <v>225.9</v>
      </c>
      <c r="AA57" s="362">
        <v>227.21</v>
      </c>
      <c r="AB57" s="94">
        <v>71559900</v>
      </c>
      <c r="AC57" s="242">
        <v>226.23</v>
      </c>
      <c r="AD57" s="2">
        <f t="shared" si="0"/>
        <v>1.8499999999999943</v>
      </c>
      <c r="AE57" s="137">
        <f t="shared" si="1"/>
        <v>3.5932925206281219E-3</v>
      </c>
    </row>
    <row r="58" spans="1:31" x14ac:dyDescent="0.25">
      <c r="O58" s="2"/>
      <c r="P58" s="82">
        <v>0.92</v>
      </c>
      <c r="Q58" s="82">
        <f t="shared" si="5"/>
        <v>216.49440000000001</v>
      </c>
      <c r="R58" s="82"/>
      <c r="W58" s="93">
        <v>42740</v>
      </c>
      <c r="X58" s="362">
        <v>226.27</v>
      </c>
      <c r="Y58" s="40">
        <v>226.58</v>
      </c>
      <c r="Z58" s="40">
        <v>225.48</v>
      </c>
      <c r="AA58" s="362">
        <v>226.4</v>
      </c>
      <c r="AB58" s="94">
        <v>78379000</v>
      </c>
      <c r="AC58" s="242">
        <v>225.42</v>
      </c>
      <c r="AD58" s="2">
        <f t="shared" si="0"/>
        <v>1.1000000000000227</v>
      </c>
      <c r="AE58" s="137">
        <f t="shared" si="1"/>
        <v>-7.9787234042560939E-4</v>
      </c>
    </row>
    <row r="59" spans="1:31" x14ac:dyDescent="0.25">
      <c r="O59" s="2"/>
      <c r="P59" s="82">
        <v>0.91</v>
      </c>
      <c r="Q59" s="82">
        <f t="shared" si="5"/>
        <v>214.1412</v>
      </c>
      <c r="R59" s="82"/>
      <c r="W59" s="93">
        <v>42739</v>
      </c>
      <c r="X59" s="362">
        <v>225.62</v>
      </c>
      <c r="Y59" s="40">
        <v>226.75</v>
      </c>
      <c r="Z59" s="40">
        <v>225.61</v>
      </c>
      <c r="AA59" s="362">
        <v>226.58</v>
      </c>
      <c r="AB59" s="94">
        <v>78744400</v>
      </c>
      <c r="AC59" s="242">
        <v>225.6</v>
      </c>
      <c r="AD59" s="2">
        <f t="shared" si="0"/>
        <v>1.1399999999999864</v>
      </c>
      <c r="AE59" s="137">
        <f t="shared" si="1"/>
        <v>5.9752073486132318E-3</v>
      </c>
    </row>
    <row r="60" spans="1:31" x14ac:dyDescent="0.25">
      <c r="O60" s="2"/>
      <c r="P60" s="82">
        <v>0.9</v>
      </c>
      <c r="Q60" s="82">
        <f t="shared" si="5"/>
        <v>211.78800000000001</v>
      </c>
      <c r="R60" s="82"/>
      <c r="W60" s="93">
        <v>42738</v>
      </c>
      <c r="X60" s="362">
        <v>225.04</v>
      </c>
      <c r="Y60" s="40">
        <v>225.83</v>
      </c>
      <c r="Z60" s="40">
        <v>223.88</v>
      </c>
      <c r="AA60" s="362">
        <v>225.24</v>
      </c>
      <c r="AB60" s="94">
        <v>91366500</v>
      </c>
      <c r="AC60" s="242">
        <v>224.26</v>
      </c>
      <c r="AD60" s="2">
        <f t="shared" si="0"/>
        <v>1.9500000000000171</v>
      </c>
      <c r="AE60" s="137">
        <f t="shared" si="1"/>
        <v>7.638389647735444E-3</v>
      </c>
    </row>
    <row r="61" spans="1:31" x14ac:dyDescent="0.25">
      <c r="W61" s="93">
        <v>42734</v>
      </c>
      <c r="X61" s="362">
        <v>224.73</v>
      </c>
      <c r="Y61" s="40">
        <v>224.83</v>
      </c>
      <c r="Z61" s="40">
        <v>222.73</v>
      </c>
      <c r="AA61" s="362">
        <v>223.53</v>
      </c>
      <c r="AB61" s="94">
        <v>108998300</v>
      </c>
      <c r="AC61" s="242">
        <v>222.56</v>
      </c>
      <c r="AD61" s="2">
        <f t="shared" si="0"/>
        <v>2.1000000000000227</v>
      </c>
      <c r="AE61" s="137">
        <f t="shared" si="1"/>
        <v>-3.6708747425910904E-3</v>
      </c>
    </row>
    <row r="62" spans="1:31" x14ac:dyDescent="0.25">
      <c r="W62" s="93">
        <v>42733</v>
      </c>
      <c r="X62" s="362">
        <v>224.48</v>
      </c>
      <c r="Y62" s="40">
        <v>224.89</v>
      </c>
      <c r="Z62" s="40">
        <v>223.84</v>
      </c>
      <c r="AA62" s="362">
        <v>224.35</v>
      </c>
      <c r="AB62" s="94">
        <v>48696100</v>
      </c>
      <c r="AC62" s="242">
        <v>223.38</v>
      </c>
      <c r="AD62" s="2">
        <f t="shared" si="0"/>
        <v>1.0499999999999829</v>
      </c>
      <c r="AE62" s="137">
        <f t="shared" si="1"/>
        <v>-2.237837353981087E-4</v>
      </c>
    </row>
    <row r="63" spans="1:31" x14ac:dyDescent="0.25">
      <c r="W63" s="93">
        <v>42732</v>
      </c>
      <c r="X63" s="362">
        <v>226.57</v>
      </c>
      <c r="Y63" s="40">
        <v>226.59</v>
      </c>
      <c r="Z63" s="40">
        <v>224.27</v>
      </c>
      <c r="AA63" s="362">
        <v>224.4</v>
      </c>
      <c r="AB63" s="94">
        <v>64095000</v>
      </c>
      <c r="AC63" s="242">
        <v>223.43</v>
      </c>
      <c r="AD63" s="2">
        <f t="shared" si="0"/>
        <v>2.3199999999999932</v>
      </c>
      <c r="AE63" s="137">
        <f t="shared" si="1"/>
        <v>-8.2560255670468541E-3</v>
      </c>
    </row>
    <row r="64" spans="1:31" x14ac:dyDescent="0.25">
      <c r="W64" s="93">
        <v>42731</v>
      </c>
      <c r="X64" s="362">
        <v>226.02</v>
      </c>
      <c r="Y64" s="40">
        <v>226.73</v>
      </c>
      <c r="Z64" s="40">
        <v>226</v>
      </c>
      <c r="AA64" s="362">
        <v>226.27</v>
      </c>
      <c r="AB64" s="94">
        <v>42672500</v>
      </c>
      <c r="AC64" s="242">
        <v>225.29</v>
      </c>
      <c r="AD64" s="2">
        <f t="shared" si="0"/>
        <v>0.72999999999998977</v>
      </c>
      <c r="AE64" s="137">
        <f t="shared" si="1"/>
        <v>2.4918791438615084E-3</v>
      </c>
    </row>
    <row r="65" spans="23:31" x14ac:dyDescent="0.25">
      <c r="W65" s="93">
        <v>42727</v>
      </c>
      <c r="X65" s="362">
        <v>225.43</v>
      </c>
      <c r="Y65" s="40">
        <v>225.72</v>
      </c>
      <c r="Z65" s="40">
        <v>225.21</v>
      </c>
      <c r="AA65" s="362">
        <v>225.71</v>
      </c>
      <c r="AB65" s="94">
        <v>36697800</v>
      </c>
      <c r="AC65" s="242">
        <v>224.73</v>
      </c>
      <c r="AD65" s="2">
        <f t="shared" si="0"/>
        <v>0.50999999999999091</v>
      </c>
      <c r="AE65" s="137">
        <f t="shared" si="1"/>
        <v>1.4705882352941124E-3</v>
      </c>
    </row>
    <row r="66" spans="23:31" x14ac:dyDescent="0.25">
      <c r="W66" s="93">
        <v>42726</v>
      </c>
      <c r="X66" s="362">
        <v>225.6</v>
      </c>
      <c r="Y66" s="40">
        <v>225.74</v>
      </c>
      <c r="Z66" s="40">
        <v>224.92</v>
      </c>
      <c r="AA66" s="362">
        <v>225.38</v>
      </c>
      <c r="AB66" s="94">
        <v>56219100</v>
      </c>
      <c r="AC66" s="242">
        <v>224.4</v>
      </c>
      <c r="AD66" s="2">
        <f t="shared" si="0"/>
        <v>0.8200000000000216</v>
      </c>
      <c r="AE66" s="137">
        <f t="shared" si="1"/>
        <v>-1.7349526224476053E-3</v>
      </c>
    </row>
    <row r="67" spans="23:31" x14ac:dyDescent="0.25">
      <c r="W67" s="93">
        <v>42725</v>
      </c>
      <c r="X67" s="362">
        <v>226.25</v>
      </c>
      <c r="Y67" s="40">
        <v>226.45</v>
      </c>
      <c r="Z67" s="40">
        <v>225.77</v>
      </c>
      <c r="AA67" s="362">
        <v>225.77</v>
      </c>
      <c r="AB67" s="94">
        <v>67909000</v>
      </c>
      <c r="AC67" s="242">
        <v>224.79</v>
      </c>
      <c r="AD67" s="2">
        <f t="shared" si="0"/>
        <v>0.6799999999999784</v>
      </c>
      <c r="AE67" s="137">
        <f t="shared" si="1"/>
        <v>-2.794783071599638E-3</v>
      </c>
    </row>
    <row r="68" spans="23:31" x14ac:dyDescent="0.25">
      <c r="W68" s="93">
        <v>42724</v>
      </c>
      <c r="X68" s="10">
        <v>226.15</v>
      </c>
      <c r="Y68" s="40">
        <v>226.57</v>
      </c>
      <c r="Z68" s="40">
        <v>225.88</v>
      </c>
      <c r="AA68" s="10">
        <v>226.4</v>
      </c>
      <c r="AB68" s="94">
        <v>89838800</v>
      </c>
      <c r="AC68" s="242">
        <v>225.42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29" priority="19">
      <formula>F25&gt;0</formula>
    </cfRule>
    <cfRule type="expression" dxfId="5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7" priority="11">
      <formula>F28&gt;0</formula>
    </cfRule>
    <cfRule type="expression" dxfId="526" priority="12">
      <formula>F28&lt;0</formula>
    </cfRule>
  </conditionalFormatting>
  <conditionalFormatting sqref="F28:F35">
    <cfRule type="expression" dxfId="525" priority="13">
      <formula>F28&gt;0</formula>
    </cfRule>
    <cfRule type="expression" dxfId="524" priority="14">
      <formula>F28&lt;0</formula>
    </cfRule>
  </conditionalFormatting>
  <conditionalFormatting sqref="H25:H35">
    <cfRule type="expression" dxfId="523" priority="9">
      <formula>H25&gt;0</formula>
    </cfRule>
    <cfRule type="expression" dxfId="522" priority="10">
      <formula>H25&lt;0</formula>
    </cfRule>
  </conditionalFormatting>
  <conditionalFormatting sqref="F21:F24">
    <cfRule type="expression" dxfId="521" priority="7">
      <formula>F21&gt;0</formula>
    </cfRule>
    <cfRule type="expression" dxfId="520" priority="8">
      <formula>F21&lt;0</formula>
    </cfRule>
  </conditionalFormatting>
  <conditionalFormatting sqref="H21:H24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42821</v>
      </c>
      <c r="X2" s="10">
        <v>96.41</v>
      </c>
      <c r="Y2" s="40">
        <v>97.71</v>
      </c>
      <c r="Z2" s="40">
        <v>95.33</v>
      </c>
      <c r="AA2" s="10">
        <v>97.19</v>
      </c>
      <c r="AB2" s="94">
        <v>1203200</v>
      </c>
      <c r="AC2" s="242">
        <v>97.19</v>
      </c>
      <c r="AD2" s="2">
        <f>Y2-Z2</f>
        <v>2.3799999999999955</v>
      </c>
      <c r="AE2" s="137">
        <f>AC2/AC3-1</f>
        <v>-1.1305241521069043E-3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97.93</v>
      </c>
      <c r="T3" s="120"/>
      <c r="W3" s="93">
        <v>42818</v>
      </c>
      <c r="X3" s="10">
        <v>97.36</v>
      </c>
      <c r="Y3" s="40">
        <v>98.35</v>
      </c>
      <c r="Z3" s="40">
        <v>96.88</v>
      </c>
      <c r="AA3" s="10">
        <v>97.3</v>
      </c>
      <c r="AB3" s="94">
        <v>1265400</v>
      </c>
      <c r="AC3" s="242">
        <v>97.3</v>
      </c>
      <c r="AD3" s="2">
        <f>Y3-Z3</f>
        <v>1.4699999999999989</v>
      </c>
      <c r="AE3" s="137">
        <f>AC3/AC4-1</f>
        <v>8.2901554404144484E-3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97.93</v>
      </c>
      <c r="R4" s="499">
        <v>7.6E-3</v>
      </c>
      <c r="T4" s="120"/>
      <c r="W4" s="93">
        <v>42817</v>
      </c>
      <c r="X4" s="10">
        <v>96.54</v>
      </c>
      <c r="Y4" s="40">
        <v>97.29</v>
      </c>
      <c r="Z4" s="40">
        <v>96.03</v>
      </c>
      <c r="AA4" s="10">
        <v>96.5</v>
      </c>
      <c r="AB4" s="94">
        <v>1067800</v>
      </c>
      <c r="AC4" s="242">
        <v>96.5</v>
      </c>
      <c r="AD4" s="2">
        <f t="shared" ref="AD4:AD67" si="0">Y4-Z4</f>
        <v>1.2600000000000051</v>
      </c>
      <c r="AE4" s="137">
        <f t="shared" ref="AE4:AE66" si="1">AC4/AC5-1</f>
        <v>-2.4808765763902896E-3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42816</v>
      </c>
      <c r="X5" s="10">
        <v>95.47</v>
      </c>
      <c r="Y5" s="40">
        <v>96.78</v>
      </c>
      <c r="Z5" s="40">
        <v>94.59</v>
      </c>
      <c r="AA5" s="10">
        <v>96.74</v>
      </c>
      <c r="AB5" s="94">
        <v>1735100</v>
      </c>
      <c r="AC5" s="242">
        <v>96.74</v>
      </c>
      <c r="AD5" s="2">
        <f t="shared" si="0"/>
        <v>2.1899999999999977</v>
      </c>
      <c r="AE5" s="137">
        <f t="shared" si="1"/>
        <v>1.2772194304857543E-2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42815</v>
      </c>
      <c r="X6" s="10">
        <v>98.37</v>
      </c>
      <c r="Y6" s="40">
        <v>98.64</v>
      </c>
      <c r="Z6" s="40">
        <v>95.34</v>
      </c>
      <c r="AA6" s="10">
        <v>95.52</v>
      </c>
      <c r="AB6" s="94">
        <v>1795100</v>
      </c>
      <c r="AC6" s="242">
        <v>95.52</v>
      </c>
      <c r="AD6" s="2">
        <f t="shared" si="0"/>
        <v>3.2999999999999972</v>
      </c>
      <c r="AE6" s="137">
        <f t="shared" si="1"/>
        <v>-2.7192178429575331E-2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42814</v>
      </c>
      <c r="X7" s="10">
        <v>97.95</v>
      </c>
      <c r="Y7" s="40">
        <v>98.81</v>
      </c>
      <c r="Z7" s="40">
        <v>97.15</v>
      </c>
      <c r="AA7" s="10">
        <v>98.19</v>
      </c>
      <c r="AB7" s="94">
        <v>1267800</v>
      </c>
      <c r="AC7" s="242">
        <v>98.19</v>
      </c>
      <c r="AD7" s="2">
        <f t="shared" si="0"/>
        <v>1.6599999999999966</v>
      </c>
      <c r="AE7" s="137">
        <f t="shared" si="1"/>
        <v>2.6549576227916649E-3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42811</v>
      </c>
      <c r="X8" s="10">
        <v>98.51</v>
      </c>
      <c r="Y8" s="40">
        <v>98.61</v>
      </c>
      <c r="Z8" s="40">
        <v>97.51</v>
      </c>
      <c r="AA8" s="10">
        <v>97.93</v>
      </c>
      <c r="AB8" s="94">
        <v>2421700</v>
      </c>
      <c r="AC8" s="242">
        <v>97.93</v>
      </c>
      <c r="AD8" s="2">
        <f t="shared" si="0"/>
        <v>1.0999999999999943</v>
      </c>
      <c r="AE8" s="137">
        <f t="shared" si="1"/>
        <v>-1.8346753643868619E-3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42810</v>
      </c>
      <c r="X9" s="10">
        <v>99.22</v>
      </c>
      <c r="Y9" s="40">
        <v>99.22</v>
      </c>
      <c r="Z9" s="40">
        <v>98</v>
      </c>
      <c r="AA9" s="10">
        <v>98.11</v>
      </c>
      <c r="AB9" s="94">
        <v>1762600</v>
      </c>
      <c r="AC9" s="242">
        <v>98.11</v>
      </c>
      <c r="AD9" s="2">
        <f t="shared" si="0"/>
        <v>1.2199999999999989</v>
      </c>
      <c r="AE9" s="137">
        <f t="shared" si="1"/>
        <v>-1.0089799212995687E-2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42809</v>
      </c>
      <c r="X10" s="10">
        <v>98.71</v>
      </c>
      <c r="Y10" s="40">
        <v>99.38</v>
      </c>
      <c r="Z10" s="40">
        <v>98.12</v>
      </c>
      <c r="AA10" s="10">
        <v>99.11</v>
      </c>
      <c r="AB10" s="94">
        <v>1527500</v>
      </c>
      <c r="AC10" s="242">
        <v>99.11</v>
      </c>
      <c r="AD10" s="2">
        <f t="shared" si="0"/>
        <v>1.2599999999999909</v>
      </c>
      <c r="AE10" s="137">
        <f t="shared" si="1"/>
        <v>3.2391942504301774E-3</v>
      </c>
    </row>
    <row r="11" spans="1:40" x14ac:dyDescent="0.25">
      <c r="H11" s="71"/>
      <c r="O11" s="11" t="s">
        <v>178</v>
      </c>
      <c r="Q11" s="137">
        <f>VALUE(TRIM(CLEAN(MID(U55, FIND("(", U55)+1, 5))))</f>
        <v>1.15E-2</v>
      </c>
      <c r="W11" s="93">
        <v>42808</v>
      </c>
      <c r="X11" s="10">
        <v>98.74</v>
      </c>
      <c r="Y11" s="40">
        <v>98.94</v>
      </c>
      <c r="Z11" s="40">
        <v>97.95</v>
      </c>
      <c r="AA11" s="10">
        <v>98.79</v>
      </c>
      <c r="AB11" s="94">
        <v>1214000</v>
      </c>
      <c r="AC11" s="242">
        <v>98.79</v>
      </c>
      <c r="AD11" s="2">
        <f t="shared" si="0"/>
        <v>0.98999999999999488</v>
      </c>
      <c r="AE11" s="137">
        <f t="shared" si="1"/>
        <v>-2.5242326332794995E-3</v>
      </c>
      <c r="AK11" s="233"/>
      <c r="AN11" s="233"/>
    </row>
    <row r="12" spans="1:40" x14ac:dyDescent="0.25">
      <c r="H12" s="71"/>
      <c r="W12" s="93">
        <v>42807</v>
      </c>
      <c r="X12" s="10">
        <v>98.48</v>
      </c>
      <c r="Y12" s="40">
        <v>99.34</v>
      </c>
      <c r="Z12" s="40">
        <v>98.06</v>
      </c>
      <c r="AA12" s="10">
        <v>99.04</v>
      </c>
      <c r="AB12" s="94">
        <v>2398600</v>
      </c>
      <c r="AC12" s="242">
        <v>99.04</v>
      </c>
      <c r="AD12" s="2">
        <f t="shared" si="0"/>
        <v>1.2800000000000011</v>
      </c>
      <c r="AE12" s="137">
        <f t="shared" si="1"/>
        <v>8.7594214707680251E-3</v>
      </c>
    </row>
    <row r="13" spans="1:40" x14ac:dyDescent="0.25">
      <c r="H13" s="71"/>
      <c r="W13" s="93">
        <v>42804</v>
      </c>
      <c r="X13" s="10">
        <v>97.74</v>
      </c>
      <c r="Y13" s="40">
        <v>98.7</v>
      </c>
      <c r="Z13" s="40">
        <v>97.5</v>
      </c>
      <c r="AA13" s="10">
        <v>98.18</v>
      </c>
      <c r="AB13" s="94">
        <v>2258700</v>
      </c>
      <c r="AC13" s="242">
        <v>98.18</v>
      </c>
      <c r="AD13" s="2">
        <f t="shared" si="0"/>
        <v>1.2000000000000028</v>
      </c>
      <c r="AE13" s="137">
        <f t="shared" si="1"/>
        <v>1.0706197241095339E-2</v>
      </c>
      <c r="AK13" s="233"/>
      <c r="AN13" s="233"/>
    </row>
    <row r="14" spans="1:40" x14ac:dyDescent="0.25">
      <c r="H14" s="71"/>
      <c r="T14" s="83"/>
      <c r="U14" s="11"/>
      <c r="W14" s="93">
        <v>42803</v>
      </c>
      <c r="X14" s="10">
        <v>96.21</v>
      </c>
      <c r="Y14" s="40">
        <v>97.67</v>
      </c>
      <c r="Z14" s="40">
        <v>95.06</v>
      </c>
      <c r="AA14" s="10">
        <v>97.14</v>
      </c>
      <c r="AB14" s="94">
        <v>2819000</v>
      </c>
      <c r="AC14" s="242">
        <v>97.14</v>
      </c>
      <c r="AD14" s="2">
        <f t="shared" si="0"/>
        <v>2.6099999999999994</v>
      </c>
      <c r="AE14" s="137">
        <f t="shared" si="1"/>
        <v>4.6540490226496534E-3</v>
      </c>
    </row>
    <row r="15" spans="1:40" x14ac:dyDescent="0.25">
      <c r="H15" s="71"/>
      <c r="W15" s="93">
        <v>42802</v>
      </c>
      <c r="X15" s="10">
        <v>96.36</v>
      </c>
      <c r="Y15" s="40">
        <v>96.91</v>
      </c>
      <c r="Z15" s="40">
        <v>95.39</v>
      </c>
      <c r="AA15" s="10">
        <v>96.69</v>
      </c>
      <c r="AB15" s="94">
        <v>4067100</v>
      </c>
      <c r="AC15" s="242">
        <v>96.69</v>
      </c>
      <c r="AD15" s="2">
        <f t="shared" si="0"/>
        <v>1.519999999999996</v>
      </c>
      <c r="AE15" s="137">
        <f t="shared" si="1"/>
        <v>1.7254076801683338E-2</v>
      </c>
      <c r="AK15" s="233"/>
      <c r="AN15" s="233"/>
    </row>
    <row r="16" spans="1:40" x14ac:dyDescent="0.25">
      <c r="H16" s="71"/>
      <c r="W16" s="93">
        <v>42801</v>
      </c>
      <c r="X16" s="10">
        <v>95.22</v>
      </c>
      <c r="Y16" s="40">
        <v>95.49</v>
      </c>
      <c r="Z16" s="40">
        <v>94.21</v>
      </c>
      <c r="AA16" s="10">
        <v>95.05</v>
      </c>
      <c r="AB16" s="94">
        <v>1539300</v>
      </c>
      <c r="AC16" s="242">
        <v>95.05</v>
      </c>
      <c r="AD16" s="2">
        <f t="shared" si="0"/>
        <v>1.2800000000000011</v>
      </c>
      <c r="AE16" s="137">
        <f t="shared" si="1"/>
        <v>-4.1906757464641453E-3</v>
      </c>
    </row>
    <row r="17" spans="1:40" x14ac:dyDescent="0.25">
      <c r="H17" s="71"/>
      <c r="W17" s="93">
        <v>42800</v>
      </c>
      <c r="X17" s="10">
        <v>94.21</v>
      </c>
      <c r="Y17" s="40">
        <v>95.71</v>
      </c>
      <c r="Z17" s="40">
        <v>93.43</v>
      </c>
      <c r="AA17" s="10">
        <v>95.45</v>
      </c>
      <c r="AB17" s="94">
        <v>3183600</v>
      </c>
      <c r="AC17" s="242">
        <v>95.45</v>
      </c>
      <c r="AD17" s="2">
        <f t="shared" si="0"/>
        <v>2.2799999999999869</v>
      </c>
      <c r="AE17" s="137">
        <f t="shared" si="1"/>
        <v>5.5836493889591665E-3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42797</v>
      </c>
      <c r="X18" s="10">
        <v>95.03</v>
      </c>
      <c r="Y18" s="40">
        <v>95.32</v>
      </c>
      <c r="Z18" s="40">
        <v>94.16</v>
      </c>
      <c r="AA18" s="10">
        <v>94.92</v>
      </c>
      <c r="AB18" s="94">
        <v>1504800</v>
      </c>
      <c r="AC18" s="242">
        <v>94.92</v>
      </c>
      <c r="AD18" s="2">
        <f t="shared" si="0"/>
        <v>1.1599999999999966</v>
      </c>
      <c r="AE18" s="137">
        <f t="shared" si="1"/>
        <v>1.6884761502742318E-3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42796</v>
      </c>
      <c r="X19" s="10">
        <v>96.98</v>
      </c>
      <c r="Y19" s="40">
        <v>97.57</v>
      </c>
      <c r="Z19" s="40">
        <v>94.71</v>
      </c>
      <c r="AA19" s="10">
        <v>94.76</v>
      </c>
      <c r="AB19" s="94">
        <v>2347100</v>
      </c>
      <c r="AC19" s="242">
        <v>94.76</v>
      </c>
      <c r="AD19" s="2">
        <f t="shared" si="0"/>
        <v>2.8599999999999994</v>
      </c>
      <c r="AE19" s="137">
        <f t="shared" si="1"/>
        <v>-2.0467231755220028E-2</v>
      </c>
      <c r="AK19" s="233"/>
      <c r="AN19" s="233"/>
    </row>
    <row r="20" spans="1:40" x14ac:dyDescent="0.25">
      <c r="W20" s="93">
        <v>42795</v>
      </c>
      <c r="X20" s="10">
        <v>95.97</v>
      </c>
      <c r="Y20" s="40">
        <v>97.15</v>
      </c>
      <c r="Z20" s="40">
        <v>94.37</v>
      </c>
      <c r="AA20" s="10">
        <v>96.74</v>
      </c>
      <c r="AB20" s="94">
        <v>2312500</v>
      </c>
      <c r="AC20" s="242">
        <v>96.74</v>
      </c>
      <c r="AD20" s="2">
        <f t="shared" si="0"/>
        <v>2.7800000000000011</v>
      </c>
      <c r="AE20" s="137">
        <f t="shared" si="1"/>
        <v>2.0356502478641403E-2</v>
      </c>
    </row>
    <row r="21" spans="1:40" x14ac:dyDescent="0.25">
      <c r="W21" s="93">
        <v>42794</v>
      </c>
      <c r="X21" s="10">
        <v>95.61</v>
      </c>
      <c r="Y21" s="40">
        <v>95.85</v>
      </c>
      <c r="Z21" s="40">
        <v>94</v>
      </c>
      <c r="AA21" s="10">
        <v>94.81</v>
      </c>
      <c r="AB21" s="94">
        <v>1719500</v>
      </c>
      <c r="AC21" s="242">
        <v>94.81</v>
      </c>
      <c r="AD21" s="2">
        <f t="shared" si="0"/>
        <v>1.8499999999999943</v>
      </c>
      <c r="AE21" s="137">
        <f t="shared" si="1"/>
        <v>-8.5747150475791178E-3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42793</v>
      </c>
      <c r="X22" s="10">
        <v>94.54</v>
      </c>
      <c r="Y22" s="40">
        <v>95.68</v>
      </c>
      <c r="Z22" s="40">
        <v>93.85</v>
      </c>
      <c r="AA22" s="10">
        <v>95.63</v>
      </c>
      <c r="AB22" s="94">
        <v>1243000</v>
      </c>
      <c r="AC22" s="242">
        <v>95.63</v>
      </c>
      <c r="AD22" s="2">
        <f t="shared" si="0"/>
        <v>1.8300000000000125</v>
      </c>
      <c r="AE22" s="137">
        <f t="shared" si="1"/>
        <v>9.8204857444561533E-3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42790</v>
      </c>
      <c r="X23" s="10">
        <v>94.24</v>
      </c>
      <c r="Y23" s="40">
        <v>95</v>
      </c>
      <c r="Z23" s="40">
        <v>93.02</v>
      </c>
      <c r="AA23" s="10">
        <v>94.7</v>
      </c>
      <c r="AB23" s="94">
        <v>1445600</v>
      </c>
      <c r="AC23" s="242">
        <v>94.7</v>
      </c>
      <c r="AD23" s="2">
        <f t="shared" si="0"/>
        <v>1.980000000000004</v>
      </c>
      <c r="AE23" s="137">
        <f t="shared" si="1"/>
        <v>-6.4001678732557021E-3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42789</v>
      </c>
      <c r="X24" s="10">
        <v>96.86</v>
      </c>
      <c r="Y24" s="40">
        <v>96.94</v>
      </c>
      <c r="Z24" s="40">
        <v>94.3</v>
      </c>
      <c r="AA24" s="10">
        <v>95.31</v>
      </c>
      <c r="AB24" s="94">
        <v>1639300</v>
      </c>
      <c r="AC24" s="242">
        <v>95.31</v>
      </c>
      <c r="AD24" s="2">
        <f t="shared" si="0"/>
        <v>2.6400000000000006</v>
      </c>
      <c r="AE24" s="137">
        <f t="shared" si="1"/>
        <v>-1.4476269258608121E-2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42788</v>
      </c>
      <c r="X25" s="10">
        <v>96.49</v>
      </c>
      <c r="Y25" s="40">
        <v>97.17</v>
      </c>
      <c r="Z25" s="40">
        <v>96.04</v>
      </c>
      <c r="AA25" s="10">
        <v>96.71</v>
      </c>
      <c r="AB25" s="94">
        <v>1397100</v>
      </c>
      <c r="AC25" s="242">
        <v>96.71</v>
      </c>
      <c r="AD25" s="2">
        <f t="shared" si="0"/>
        <v>1.1299999999999955</v>
      </c>
      <c r="AE25" s="137">
        <f t="shared" si="1"/>
        <v>1.4497255876566584E-3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42787</v>
      </c>
      <c r="X26" s="10">
        <v>96.63</v>
      </c>
      <c r="Y26" s="40">
        <v>97.51</v>
      </c>
      <c r="Z26" s="40">
        <v>95.7</v>
      </c>
      <c r="AA26" s="10">
        <v>96.57</v>
      </c>
      <c r="AB26" s="94">
        <v>2553500</v>
      </c>
      <c r="AC26" s="242">
        <v>96.57</v>
      </c>
      <c r="AD26" s="2">
        <f t="shared" si="0"/>
        <v>1.8100000000000023</v>
      </c>
      <c r="AE26" s="137">
        <f t="shared" si="1"/>
        <v>2.2833419823560241E-3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42783</v>
      </c>
      <c r="X27" s="10">
        <v>92.24</v>
      </c>
      <c r="Y27" s="40">
        <v>96.67</v>
      </c>
      <c r="Z27" s="40">
        <v>91.92</v>
      </c>
      <c r="AA27" s="10">
        <v>96.35</v>
      </c>
      <c r="AB27" s="94">
        <v>5405100</v>
      </c>
      <c r="AC27" s="242">
        <v>96.35</v>
      </c>
      <c r="AD27" s="2">
        <f t="shared" si="0"/>
        <v>4.75</v>
      </c>
      <c r="AE27" s="137">
        <f t="shared" si="1"/>
        <v>4.2410472790219478E-2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42782</v>
      </c>
      <c r="X28" s="10">
        <v>92.34</v>
      </c>
      <c r="Y28" s="40">
        <v>92.56</v>
      </c>
      <c r="Z28" s="40">
        <v>91.6</v>
      </c>
      <c r="AA28" s="10">
        <v>92.43</v>
      </c>
      <c r="AB28" s="94">
        <v>1287000</v>
      </c>
      <c r="AC28" s="242">
        <v>92.43</v>
      </c>
      <c r="AD28" s="2">
        <f t="shared" si="0"/>
        <v>0.96000000000000796</v>
      </c>
      <c r="AE28" s="137">
        <f t="shared" si="1"/>
        <v>3.2562683165093809E-3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42781</v>
      </c>
      <c r="X29" s="10">
        <v>92.02</v>
      </c>
      <c r="Y29" s="40">
        <v>92.61</v>
      </c>
      <c r="Z29" s="40">
        <v>91.25</v>
      </c>
      <c r="AA29" s="10">
        <v>92.13</v>
      </c>
      <c r="AB29" s="94">
        <v>1559300</v>
      </c>
      <c r="AC29" s="242">
        <v>92.13</v>
      </c>
      <c r="AD29" s="2">
        <f t="shared" si="0"/>
        <v>1.3599999999999994</v>
      </c>
      <c r="AE29" s="137">
        <f t="shared" si="1"/>
        <v>3.5947712418300526E-3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42780</v>
      </c>
      <c r="X30" s="10">
        <v>92.32</v>
      </c>
      <c r="Y30" s="40">
        <v>92.48</v>
      </c>
      <c r="Z30" s="40">
        <v>90.53</v>
      </c>
      <c r="AA30" s="10">
        <v>91.8</v>
      </c>
      <c r="AB30" s="94">
        <v>1610400</v>
      </c>
      <c r="AC30" s="242">
        <v>91.8</v>
      </c>
      <c r="AD30" s="2">
        <f t="shared" si="0"/>
        <v>1.9500000000000028</v>
      </c>
      <c r="AE30" s="137">
        <f t="shared" si="1"/>
        <v>-8.9603800064773642E-3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42779</v>
      </c>
      <c r="X31" s="10">
        <v>92.69</v>
      </c>
      <c r="Y31" s="40">
        <v>93.3</v>
      </c>
      <c r="Z31" s="40">
        <v>92.27</v>
      </c>
      <c r="AA31" s="10">
        <v>92.63</v>
      </c>
      <c r="AB31" s="94">
        <v>1290100</v>
      </c>
      <c r="AC31" s="242">
        <v>92.63</v>
      </c>
      <c r="AD31" s="2">
        <f t="shared" si="0"/>
        <v>1.0300000000000011</v>
      </c>
      <c r="AE31" s="137">
        <f t="shared" si="1"/>
        <v>4.5548205183820745E-3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42776</v>
      </c>
      <c r="X32" s="10">
        <v>92.73</v>
      </c>
      <c r="Y32" s="40">
        <v>92.75</v>
      </c>
      <c r="Z32" s="40">
        <v>91.41</v>
      </c>
      <c r="AA32" s="10">
        <v>92.21</v>
      </c>
      <c r="AB32" s="94">
        <v>1947300</v>
      </c>
      <c r="AC32" s="242">
        <v>92.21</v>
      </c>
      <c r="AD32" s="2">
        <f t="shared" si="0"/>
        <v>1.3400000000000034</v>
      </c>
      <c r="AE32" s="137">
        <f t="shared" si="1"/>
        <v>-2.8117227208824813E-3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42775</v>
      </c>
      <c r="X33" s="10">
        <v>92.07</v>
      </c>
      <c r="Y33" s="40">
        <v>93.13</v>
      </c>
      <c r="Z33" s="40">
        <v>91.24</v>
      </c>
      <c r="AA33" s="10">
        <v>92.47</v>
      </c>
      <c r="AB33" s="94">
        <v>2753400</v>
      </c>
      <c r="AC33" s="242">
        <v>92.47</v>
      </c>
      <c r="AD33" s="2">
        <f t="shared" si="0"/>
        <v>1.8900000000000006</v>
      </c>
      <c r="AE33" s="137">
        <f t="shared" si="1"/>
        <v>8.5069255098702001E-3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42774</v>
      </c>
      <c r="X34" s="10">
        <v>91.61</v>
      </c>
      <c r="Y34" s="40">
        <v>92.34</v>
      </c>
      <c r="Z34" s="40">
        <v>90.94</v>
      </c>
      <c r="AA34" s="10">
        <v>91.69</v>
      </c>
      <c r="AB34" s="94">
        <v>1861700</v>
      </c>
      <c r="AC34" s="242">
        <v>91.69</v>
      </c>
      <c r="AD34" s="2">
        <f t="shared" si="0"/>
        <v>1.4000000000000057</v>
      </c>
      <c r="AE34" s="137">
        <f t="shared" si="1"/>
        <v>-9.8060579646985779E-4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42773</v>
      </c>
      <c r="X35" s="10">
        <v>91.4</v>
      </c>
      <c r="Y35" s="40">
        <v>92.2</v>
      </c>
      <c r="Z35" s="40">
        <v>91.17</v>
      </c>
      <c r="AA35" s="10">
        <v>91.78</v>
      </c>
      <c r="AB35" s="94">
        <v>1305600</v>
      </c>
      <c r="AC35" s="242">
        <v>91.78</v>
      </c>
      <c r="AD35" s="2">
        <f t="shared" si="0"/>
        <v>1.0300000000000011</v>
      </c>
      <c r="AE35" s="137">
        <f t="shared" si="1"/>
        <v>4.2674253200569723E-3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42772</v>
      </c>
      <c r="X36" s="10">
        <v>91.45</v>
      </c>
      <c r="Y36" s="40">
        <v>91.58</v>
      </c>
      <c r="Z36" s="40">
        <v>90.71</v>
      </c>
      <c r="AA36" s="10">
        <v>91.39</v>
      </c>
      <c r="AB36" s="94">
        <v>1458800</v>
      </c>
      <c r="AC36" s="242">
        <v>91.39</v>
      </c>
      <c r="AD36" s="2">
        <f t="shared" si="0"/>
        <v>0.87000000000000455</v>
      </c>
      <c r="AE36" s="137">
        <f t="shared" si="1"/>
        <v>-1.8567059851464229E-3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107.72300000000001</v>
      </c>
      <c r="R37" s="34"/>
      <c r="W37" s="93">
        <v>42769</v>
      </c>
      <c r="X37" s="10">
        <v>91.32</v>
      </c>
      <c r="Y37" s="40">
        <v>91.91</v>
      </c>
      <c r="Z37" s="40">
        <v>90.88</v>
      </c>
      <c r="AA37" s="10">
        <v>91.56</v>
      </c>
      <c r="AB37" s="94">
        <v>1272500</v>
      </c>
      <c r="AC37" s="242">
        <v>91.56</v>
      </c>
      <c r="AD37" s="2">
        <f t="shared" si="0"/>
        <v>1.0300000000000011</v>
      </c>
      <c r="AE37" s="137">
        <f t="shared" si="1"/>
        <v>4.9390846229833141E-3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106.74370000000002</v>
      </c>
      <c r="R38" s="34"/>
      <c r="W38" s="93">
        <v>42768</v>
      </c>
      <c r="X38" s="10">
        <v>90.8</v>
      </c>
      <c r="Y38" s="40">
        <v>91.54</v>
      </c>
      <c r="Z38" s="40">
        <v>90.06</v>
      </c>
      <c r="AA38" s="10">
        <v>91.11</v>
      </c>
      <c r="AB38" s="94">
        <v>2524600</v>
      </c>
      <c r="AC38" s="242">
        <v>91.11</v>
      </c>
      <c r="AD38" s="2">
        <f t="shared" si="0"/>
        <v>1.480000000000004</v>
      </c>
      <c r="AE38" s="137">
        <f t="shared" si="1"/>
        <v>-6.8672334859384287E-3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105.76440000000001</v>
      </c>
      <c r="R39" s="34"/>
      <c r="T39" s="90" t="s">
        <v>113</v>
      </c>
      <c r="W39" s="93">
        <v>42767</v>
      </c>
      <c r="X39" s="10">
        <v>93.54</v>
      </c>
      <c r="Y39" s="40">
        <v>94.49</v>
      </c>
      <c r="Z39" s="40">
        <v>91.31</v>
      </c>
      <c r="AA39" s="10">
        <v>91.74</v>
      </c>
      <c r="AB39" s="94">
        <v>3804800</v>
      </c>
      <c r="AC39" s="242">
        <v>91.74</v>
      </c>
      <c r="AD39" s="2">
        <f t="shared" si="0"/>
        <v>3.1799999999999926</v>
      </c>
      <c r="AE39" s="137">
        <f t="shared" si="1"/>
        <v>0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104.78510000000001</v>
      </c>
      <c r="R40" s="82"/>
      <c r="T40" s="96" t="s">
        <v>98</v>
      </c>
      <c r="U40" s="128">
        <v>97.19</v>
      </c>
      <c r="W40" s="93">
        <v>42766</v>
      </c>
      <c r="X40" s="10">
        <v>92.32</v>
      </c>
      <c r="Y40" s="40">
        <v>92.48</v>
      </c>
      <c r="Z40" s="40">
        <v>90.28</v>
      </c>
      <c r="AA40" s="10">
        <v>91.74</v>
      </c>
      <c r="AB40" s="94">
        <v>2486500</v>
      </c>
      <c r="AC40" s="242">
        <v>91.74</v>
      </c>
      <c r="AD40" s="2">
        <f t="shared" si="0"/>
        <v>2.2000000000000028</v>
      </c>
      <c r="AE40" s="137" t="e">
        <f t="shared" si="1"/>
        <v>#DIV/0!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103.80580000000002</v>
      </c>
      <c r="R41" s="82"/>
      <c r="T41" s="86" t="s">
        <v>99</v>
      </c>
      <c r="U41" s="129">
        <v>97.31</v>
      </c>
      <c r="W41" s="93">
        <v>42766</v>
      </c>
      <c r="X41" s="10" t="s">
        <v>328</v>
      </c>
      <c r="Y41" s="40"/>
      <c r="Z41" s="40"/>
      <c r="AA41" s="10"/>
      <c r="AB41" s="94"/>
      <c r="AC41" s="242"/>
      <c r="AD41" s="2">
        <f t="shared" si="0"/>
        <v>0</v>
      </c>
      <c r="AE41" s="137">
        <f t="shared" si="1"/>
        <v>-1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102.82650000000001</v>
      </c>
      <c r="R42" s="82"/>
      <c r="T42" s="86" t="s">
        <v>100</v>
      </c>
      <c r="U42" s="129" t="s">
        <v>705</v>
      </c>
      <c r="W42" s="93">
        <v>42765</v>
      </c>
      <c r="X42" s="10">
        <v>91.43</v>
      </c>
      <c r="Y42" s="40">
        <v>93.08</v>
      </c>
      <c r="Z42" s="40">
        <v>90.22</v>
      </c>
      <c r="AA42" s="10">
        <v>92.99</v>
      </c>
      <c r="AB42" s="94">
        <v>2482200</v>
      </c>
      <c r="AC42" s="242">
        <v>92.71</v>
      </c>
      <c r="AD42" s="2">
        <f t="shared" si="0"/>
        <v>2.8599999999999994</v>
      </c>
      <c r="AE42" s="137">
        <f t="shared" si="1"/>
        <v>1.0683527744467236E-2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101.84720000000002</v>
      </c>
      <c r="R43" s="82"/>
      <c r="T43" s="86" t="s">
        <v>101</v>
      </c>
      <c r="U43" s="129" t="s">
        <v>706</v>
      </c>
      <c r="W43" s="93">
        <v>42762</v>
      </c>
      <c r="X43" s="10">
        <v>91.55</v>
      </c>
      <c r="Y43" s="40">
        <v>92.44</v>
      </c>
      <c r="Z43" s="40">
        <v>91.25</v>
      </c>
      <c r="AA43" s="10">
        <v>92.01</v>
      </c>
      <c r="AB43" s="94">
        <v>1705900</v>
      </c>
      <c r="AC43" s="242">
        <v>91.73</v>
      </c>
      <c r="AD43" s="2">
        <f t="shared" si="0"/>
        <v>1.1899999999999977</v>
      </c>
      <c r="AE43" s="137">
        <f t="shared" si="1"/>
        <v>1.0910293145250272E-2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100.86790000000001</v>
      </c>
      <c r="R44" s="82"/>
      <c r="T44" s="86" t="s">
        <v>102</v>
      </c>
      <c r="U44" s="129">
        <v>96.19</v>
      </c>
      <c r="W44" s="93">
        <v>42761</v>
      </c>
      <c r="X44" s="10">
        <v>92</v>
      </c>
      <c r="Y44" s="40">
        <v>92.64</v>
      </c>
      <c r="Z44" s="40">
        <v>90.94</v>
      </c>
      <c r="AA44" s="10">
        <v>91.01</v>
      </c>
      <c r="AB44" s="94">
        <v>2343900</v>
      </c>
      <c r="AC44" s="242">
        <v>90.74</v>
      </c>
      <c r="AD44" s="2">
        <f t="shared" si="0"/>
        <v>1.7000000000000028</v>
      </c>
      <c r="AE44" s="137">
        <f t="shared" si="1"/>
        <v>-9.280489136368697E-3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99.888600000000011</v>
      </c>
      <c r="R45" s="82"/>
      <c r="T45" s="86" t="s">
        <v>103</v>
      </c>
      <c r="U45" s="129">
        <v>0.72656299999999996</v>
      </c>
      <c r="W45" s="93">
        <v>42760</v>
      </c>
      <c r="X45" s="10">
        <v>93</v>
      </c>
      <c r="Y45" s="40">
        <v>93.78</v>
      </c>
      <c r="Z45" s="40">
        <v>91.32</v>
      </c>
      <c r="AA45" s="10">
        <v>91.87</v>
      </c>
      <c r="AB45" s="94">
        <v>3220300</v>
      </c>
      <c r="AC45" s="242">
        <v>91.59</v>
      </c>
      <c r="AD45" s="2">
        <f t="shared" si="0"/>
        <v>2.460000000000008</v>
      </c>
      <c r="AE45" s="137">
        <f t="shared" si="1"/>
        <v>-4.3482987281224794E-3</v>
      </c>
    </row>
    <row r="46" spans="1:31" x14ac:dyDescent="0.25">
      <c r="O46" s="2"/>
      <c r="P46" s="82">
        <v>1.01</v>
      </c>
      <c r="Q46" s="82">
        <f t="shared" si="5"/>
        <v>98.909300000000002</v>
      </c>
      <c r="R46" s="82"/>
      <c r="T46" s="86" t="s">
        <v>122</v>
      </c>
      <c r="U46" s="93" t="s">
        <v>404</v>
      </c>
      <c r="W46" s="93">
        <v>42759</v>
      </c>
      <c r="X46" s="10">
        <v>90.31</v>
      </c>
      <c r="Y46" s="40">
        <v>92.74</v>
      </c>
      <c r="Z46" s="40">
        <v>90.31</v>
      </c>
      <c r="AA46" s="10">
        <v>92.27</v>
      </c>
      <c r="AB46" s="94">
        <v>4553300</v>
      </c>
      <c r="AC46" s="242">
        <v>91.99</v>
      </c>
      <c r="AD46" s="2">
        <f t="shared" si="0"/>
        <v>2.4299999999999926</v>
      </c>
      <c r="AE46" s="137">
        <f t="shared" si="1"/>
        <v>2.3248053392658452E-2</v>
      </c>
    </row>
    <row r="47" spans="1:31" x14ac:dyDescent="0.25">
      <c r="O47" s="2"/>
      <c r="P47" s="82">
        <v>1</v>
      </c>
      <c r="Q47" s="82">
        <f t="shared" si="5"/>
        <v>97.93</v>
      </c>
      <c r="R47" s="82"/>
      <c r="T47" s="86"/>
      <c r="U47" s="129"/>
      <c r="W47" s="93">
        <v>42758</v>
      </c>
      <c r="X47" s="10">
        <v>88.87</v>
      </c>
      <c r="Y47" s="40">
        <v>91.07</v>
      </c>
      <c r="Z47" s="40">
        <v>87.72</v>
      </c>
      <c r="AA47" s="10">
        <v>90.17</v>
      </c>
      <c r="AB47" s="94">
        <v>6523200</v>
      </c>
      <c r="AC47" s="242">
        <v>89.9</v>
      </c>
      <c r="AD47" s="2">
        <f t="shared" si="0"/>
        <v>3.3499999999999943</v>
      </c>
      <c r="AE47" s="137">
        <f t="shared" si="1"/>
        <v>1.6968325791855143E-2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96.950700000000012</v>
      </c>
      <c r="R48" s="82"/>
      <c r="T48" s="86" t="s">
        <v>105</v>
      </c>
      <c r="U48" s="129" t="s">
        <v>707</v>
      </c>
      <c r="W48" s="93">
        <v>42755</v>
      </c>
      <c r="X48" s="10">
        <v>85</v>
      </c>
      <c r="Y48" s="40">
        <v>88.9</v>
      </c>
      <c r="Z48" s="40">
        <v>84.69</v>
      </c>
      <c r="AA48" s="10">
        <v>88.67</v>
      </c>
      <c r="AB48" s="94">
        <v>15776700</v>
      </c>
      <c r="AC48" s="242">
        <v>88.4</v>
      </c>
      <c r="AD48" s="2">
        <f t="shared" si="0"/>
        <v>4.210000000000008</v>
      </c>
      <c r="AE48" s="137">
        <f t="shared" si="1"/>
        <v>0.13014574277678359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95.971400000000003</v>
      </c>
      <c r="R49" s="82"/>
      <c r="T49" s="86" t="s">
        <v>106</v>
      </c>
      <c r="U49" s="129" t="s">
        <v>582</v>
      </c>
      <c r="W49" s="93">
        <v>42754</v>
      </c>
      <c r="X49" s="10">
        <v>78.87</v>
      </c>
      <c r="Y49" s="40">
        <v>79.45</v>
      </c>
      <c r="Z49" s="40">
        <v>78.180000000000007</v>
      </c>
      <c r="AA49" s="10">
        <v>78.459999999999994</v>
      </c>
      <c r="AB49" s="94">
        <v>4062400</v>
      </c>
      <c r="AC49" s="242">
        <v>78.22</v>
      </c>
      <c r="AD49" s="2">
        <f t="shared" si="0"/>
        <v>1.269999999999996</v>
      </c>
      <c r="AE49" s="137">
        <f t="shared" si="1"/>
        <v>-1.0249272428191847E-2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94.992100000000008</v>
      </c>
      <c r="R50" s="82"/>
      <c r="T50" s="86" t="s">
        <v>107</v>
      </c>
      <c r="U50" s="130">
        <v>1152761</v>
      </c>
      <c r="W50" s="93">
        <v>42753</v>
      </c>
      <c r="X50" s="10">
        <v>77.39</v>
      </c>
      <c r="Y50" s="40">
        <v>79.27</v>
      </c>
      <c r="Z50" s="40">
        <v>77.16</v>
      </c>
      <c r="AA50" s="10">
        <v>79.27</v>
      </c>
      <c r="AB50" s="94">
        <v>3106100</v>
      </c>
      <c r="AC50" s="242">
        <v>79.03</v>
      </c>
      <c r="AD50" s="2">
        <f t="shared" si="0"/>
        <v>2.1099999999999994</v>
      </c>
      <c r="AE50" s="137">
        <f t="shared" si="1"/>
        <v>3.0915731802765523E-2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94.012799999999999</v>
      </c>
      <c r="R51" s="82"/>
      <c r="T51" s="86" t="s">
        <v>110</v>
      </c>
      <c r="U51" s="130">
        <v>2412720</v>
      </c>
      <c r="W51" s="93">
        <v>42752</v>
      </c>
      <c r="X51" s="10">
        <v>77.64</v>
      </c>
      <c r="Y51" s="40">
        <v>78.430000000000007</v>
      </c>
      <c r="Z51" s="40">
        <v>76.489999999999995</v>
      </c>
      <c r="AA51" s="10">
        <v>76.89</v>
      </c>
      <c r="AB51" s="94">
        <v>2391300</v>
      </c>
      <c r="AC51" s="242">
        <v>76.66</v>
      </c>
      <c r="AD51" s="2">
        <f t="shared" si="0"/>
        <v>1.9400000000000119</v>
      </c>
      <c r="AE51" s="137">
        <f t="shared" si="1"/>
        <v>-1.8312203867332677E-2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93.033500000000004</v>
      </c>
      <c r="R52" s="82"/>
      <c r="T52" s="86" t="s">
        <v>108</v>
      </c>
      <c r="U52" s="129" t="s">
        <v>708</v>
      </c>
      <c r="W52" s="93">
        <v>42748</v>
      </c>
      <c r="X52" s="10">
        <v>76.91</v>
      </c>
      <c r="Y52" s="40">
        <v>78.489999999999995</v>
      </c>
      <c r="Z52" s="40">
        <v>76.69</v>
      </c>
      <c r="AA52" s="10">
        <v>78.33</v>
      </c>
      <c r="AB52" s="94">
        <v>1963400</v>
      </c>
      <c r="AC52" s="242">
        <v>78.09</v>
      </c>
      <c r="AD52" s="2">
        <f t="shared" si="0"/>
        <v>1.7999999999999972</v>
      </c>
      <c r="AE52" s="137">
        <f t="shared" si="1"/>
        <v>2.0517511761630969E-2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92.054199999999994</v>
      </c>
      <c r="R53" s="82"/>
      <c r="T53" s="86" t="s">
        <v>111</v>
      </c>
      <c r="U53" s="129">
        <v>20.72</v>
      </c>
      <c r="W53" s="93">
        <v>42747</v>
      </c>
      <c r="X53" s="10">
        <v>76.2</v>
      </c>
      <c r="Y53" s="40">
        <v>76.91</v>
      </c>
      <c r="Z53" s="40">
        <v>74.67</v>
      </c>
      <c r="AA53" s="10">
        <v>76.75</v>
      </c>
      <c r="AB53" s="94">
        <v>4264800</v>
      </c>
      <c r="AC53" s="242">
        <v>76.52</v>
      </c>
      <c r="AD53" s="2">
        <f t="shared" si="0"/>
        <v>2.2399999999999949</v>
      </c>
      <c r="AE53" s="137">
        <f t="shared" si="1"/>
        <v>-2.1107841883075462E-2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91.074900000000014</v>
      </c>
      <c r="R54" s="82"/>
      <c r="T54" s="86" t="s">
        <v>112</v>
      </c>
      <c r="U54" s="129">
        <v>4.7300000000000004</v>
      </c>
      <c r="W54" s="93">
        <v>42746</v>
      </c>
      <c r="X54" s="10">
        <v>77.33</v>
      </c>
      <c r="Y54" s="40">
        <v>78.72</v>
      </c>
      <c r="Z54" s="40">
        <v>76.510000000000005</v>
      </c>
      <c r="AA54" s="10">
        <v>78.41</v>
      </c>
      <c r="AB54" s="94">
        <v>2119900</v>
      </c>
      <c r="AC54" s="242">
        <v>78.17</v>
      </c>
      <c r="AD54" s="2">
        <f t="shared" si="0"/>
        <v>2.2099999999999937</v>
      </c>
      <c r="AE54" s="137">
        <f t="shared" si="1"/>
        <v>1.4141152049818473E-2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90.095600000000005</v>
      </c>
      <c r="R55" s="82"/>
      <c r="T55" s="86" t="s">
        <v>109</v>
      </c>
      <c r="U55" s="129" t="s">
        <v>709</v>
      </c>
      <c r="W55" s="93">
        <v>42745</v>
      </c>
      <c r="X55" s="10">
        <v>75.69</v>
      </c>
      <c r="Y55" s="40">
        <v>77.52</v>
      </c>
      <c r="Z55" s="40">
        <v>75.66</v>
      </c>
      <c r="AA55" s="10">
        <v>77.31</v>
      </c>
      <c r="AB55" s="94">
        <v>1768600</v>
      </c>
      <c r="AC55" s="242">
        <v>77.08</v>
      </c>
      <c r="AD55" s="2">
        <f t="shared" si="0"/>
        <v>1.8599999999999994</v>
      </c>
      <c r="AE55" s="137">
        <f t="shared" si="1"/>
        <v>2.2010076902678311E-2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89.11630000000001</v>
      </c>
      <c r="R56" s="82"/>
      <c r="W56" s="93">
        <v>42744</v>
      </c>
      <c r="X56" s="10">
        <v>75.959999999999994</v>
      </c>
      <c r="Y56" s="40">
        <v>76.959999999999994</v>
      </c>
      <c r="Z56" s="40">
        <v>75.23</v>
      </c>
      <c r="AA56" s="10">
        <v>75.650000000000006</v>
      </c>
      <c r="AB56" s="94">
        <v>2331200</v>
      </c>
      <c r="AC56" s="242">
        <v>75.42</v>
      </c>
      <c r="AD56" s="2">
        <f t="shared" si="0"/>
        <v>1.7299999999999898</v>
      </c>
      <c r="AE56" s="137">
        <f t="shared" si="1"/>
        <v>9.233239662786108E-3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88.137000000000015</v>
      </c>
      <c r="R57" s="82"/>
      <c r="W57" s="93">
        <v>42741</v>
      </c>
      <c r="X57" s="10">
        <v>74.819999999999993</v>
      </c>
      <c r="Y57" s="40">
        <v>75.48</v>
      </c>
      <c r="Z57" s="40">
        <v>74.319999999999993</v>
      </c>
      <c r="AA57" s="10">
        <v>74.959999999999994</v>
      </c>
      <c r="AB57" s="94">
        <v>1608700</v>
      </c>
      <c r="AC57" s="242">
        <v>74.73</v>
      </c>
      <c r="AD57" s="2">
        <f t="shared" si="0"/>
        <v>1.1600000000000108</v>
      </c>
      <c r="AE57" s="137">
        <f t="shared" si="1"/>
        <v>5.1109616677875724E-3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42740</v>
      </c>
      <c r="X58" s="10">
        <v>74.66</v>
      </c>
      <c r="Y58" s="40">
        <v>75.38</v>
      </c>
      <c r="Z58" s="40">
        <v>73.94</v>
      </c>
      <c r="AA58" s="10">
        <v>74.569999999999993</v>
      </c>
      <c r="AB58" s="94">
        <v>1832600</v>
      </c>
      <c r="AC58" s="242">
        <v>74.349999999999994</v>
      </c>
      <c r="AD58" s="2">
        <f t="shared" si="0"/>
        <v>1.4399999999999977</v>
      </c>
      <c r="AE58" s="137">
        <f t="shared" si="1"/>
        <v>-5.4842161583735782E-3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42739</v>
      </c>
      <c r="X59" s="10">
        <v>75.459999999999994</v>
      </c>
      <c r="Y59" s="40">
        <v>75.66</v>
      </c>
      <c r="Z59" s="40">
        <v>74.5</v>
      </c>
      <c r="AA59" s="10">
        <v>74.989999999999995</v>
      </c>
      <c r="AB59" s="94">
        <v>1683900</v>
      </c>
      <c r="AC59" s="242">
        <v>74.760000000000005</v>
      </c>
      <c r="AD59" s="2">
        <f t="shared" si="0"/>
        <v>1.1599999999999966</v>
      </c>
      <c r="AE59" s="137">
        <f t="shared" si="1"/>
        <v>-2.1356113187399606E-3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42738</v>
      </c>
      <c r="X60" s="10">
        <v>75.22</v>
      </c>
      <c r="Y60" s="40">
        <v>76.239999999999995</v>
      </c>
      <c r="Z60" s="40">
        <v>74.400000000000006</v>
      </c>
      <c r="AA60" s="10">
        <v>75.150000000000006</v>
      </c>
      <c r="AB60" s="94">
        <v>2609400</v>
      </c>
      <c r="AC60" s="242">
        <v>74.92</v>
      </c>
      <c r="AD60" s="2">
        <f t="shared" si="0"/>
        <v>1.8399999999999892</v>
      </c>
      <c r="AE60" s="137">
        <f t="shared" si="1"/>
        <v>6.4481461579797283E-3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42734</v>
      </c>
      <c r="X61" s="10">
        <v>76.83</v>
      </c>
      <c r="Y61" s="40">
        <v>76.83</v>
      </c>
      <c r="Z61" s="40">
        <v>74.319999999999993</v>
      </c>
      <c r="AA61" s="10">
        <v>74.66</v>
      </c>
      <c r="AB61" s="94">
        <v>1844400</v>
      </c>
      <c r="AC61" s="242">
        <v>74.44</v>
      </c>
      <c r="AD61" s="2">
        <f t="shared" si="0"/>
        <v>2.5100000000000051</v>
      </c>
      <c r="AE61" s="137">
        <f t="shared" si="1"/>
        <v>-2.4760906589807452E-2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42733</v>
      </c>
      <c r="X62" s="10">
        <v>76.739999999999995</v>
      </c>
      <c r="Y62" s="40">
        <v>77.12</v>
      </c>
      <c r="Z62" s="40">
        <v>75.63</v>
      </c>
      <c r="AA62" s="10">
        <v>76.56</v>
      </c>
      <c r="AB62" s="94">
        <v>1164900</v>
      </c>
      <c r="AC62" s="242">
        <v>76.33</v>
      </c>
      <c r="AD62" s="2">
        <f t="shared" si="0"/>
        <v>1.4900000000000091</v>
      </c>
      <c r="AE62" s="137">
        <f t="shared" si="1"/>
        <v>-6.1197916666666519E-3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42732</v>
      </c>
      <c r="X63" s="10">
        <v>78.47</v>
      </c>
      <c r="Y63" s="40">
        <v>78.599999999999994</v>
      </c>
      <c r="Z63" s="40">
        <v>76.91</v>
      </c>
      <c r="AA63" s="10">
        <v>77.03</v>
      </c>
      <c r="AB63" s="94">
        <v>1070600</v>
      </c>
      <c r="AC63" s="242">
        <v>76.8</v>
      </c>
      <c r="AD63" s="2">
        <f t="shared" si="0"/>
        <v>1.6899999999999977</v>
      </c>
      <c r="AE63" s="137">
        <f t="shared" si="1"/>
        <v>-1.6519400691509922E-2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42731</v>
      </c>
      <c r="X64" s="10">
        <v>77.900000000000006</v>
      </c>
      <c r="Y64" s="40">
        <v>78.83</v>
      </c>
      <c r="Z64" s="40">
        <v>77.66</v>
      </c>
      <c r="AA64" s="10">
        <v>78.33</v>
      </c>
      <c r="AB64" s="94">
        <v>718300</v>
      </c>
      <c r="AC64" s="242">
        <v>78.09</v>
      </c>
      <c r="AD64" s="2">
        <f t="shared" si="0"/>
        <v>1.1700000000000017</v>
      </c>
      <c r="AE64" s="137">
        <f t="shared" si="1"/>
        <v>3.7275064267352498E-3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42727</v>
      </c>
      <c r="X65" s="10">
        <v>78.22</v>
      </c>
      <c r="Y65" s="40">
        <v>78.45</v>
      </c>
      <c r="Z65" s="40">
        <v>77.62</v>
      </c>
      <c r="AA65" s="10">
        <v>78.03</v>
      </c>
      <c r="AB65" s="94">
        <v>826700</v>
      </c>
      <c r="AC65" s="242">
        <v>77.8</v>
      </c>
      <c r="AD65" s="2">
        <f t="shared" si="0"/>
        <v>0.82999999999999829</v>
      </c>
      <c r="AE65" s="137">
        <f t="shared" si="1"/>
        <v>-1.411885508920574E-3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42726</v>
      </c>
      <c r="X66" s="10">
        <v>77.930000000000007</v>
      </c>
      <c r="Y66" s="40">
        <v>78.33</v>
      </c>
      <c r="Z66" s="40">
        <v>77</v>
      </c>
      <c r="AA66" s="10">
        <v>78.150000000000006</v>
      </c>
      <c r="AB66" s="94">
        <v>1705300</v>
      </c>
      <c r="AC66" s="242">
        <v>77.91</v>
      </c>
      <c r="AD66" s="2">
        <f t="shared" si="0"/>
        <v>1.3299999999999983</v>
      </c>
      <c r="AE66" s="137">
        <f t="shared" si="1"/>
        <v>1.3925039042165466E-2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42725</v>
      </c>
      <c r="X67" s="10">
        <v>76.66</v>
      </c>
      <c r="Y67" s="40">
        <v>77.150000000000006</v>
      </c>
      <c r="Z67" s="40">
        <v>76.010000000000005</v>
      </c>
      <c r="AA67" s="10">
        <v>77.069999999999993</v>
      </c>
      <c r="AB67" s="94">
        <v>1494900</v>
      </c>
      <c r="AC67" s="242">
        <v>76.84</v>
      </c>
      <c r="AD67" s="2">
        <f t="shared" si="0"/>
        <v>1.1400000000000006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42724</v>
      </c>
      <c r="X68" s="10">
        <v>77.52</v>
      </c>
      <c r="Y68" s="40">
        <v>77.790000000000006</v>
      </c>
      <c r="Z68" s="40">
        <v>76.319999999999993</v>
      </c>
      <c r="AA68" s="10">
        <v>76.61</v>
      </c>
      <c r="AB68" s="94">
        <v>1339400</v>
      </c>
      <c r="AC68" s="242">
        <v>76.38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3" priority="29">
      <formula>F40&gt;0</formula>
    </cfRule>
    <cfRule type="expression" dxfId="512" priority="30">
      <formula>F40&lt;0</formula>
    </cfRule>
  </conditionalFormatting>
  <conditionalFormatting sqref="F40:F45">
    <cfRule type="expression" dxfId="511" priority="31">
      <formula>F40&gt;0</formula>
    </cfRule>
    <cfRule type="expression" dxfId="510" priority="32">
      <formula>F40&lt;0</formula>
    </cfRule>
  </conditionalFormatting>
  <conditionalFormatting sqref="H40:H45">
    <cfRule type="expression" dxfId="509" priority="27">
      <formula>H40&gt;0</formula>
    </cfRule>
    <cfRule type="expression" dxfId="508" priority="28">
      <formula>H40&lt;0</formula>
    </cfRule>
  </conditionalFormatting>
  <conditionalFormatting sqref="F23:F39">
    <cfRule type="expression" dxfId="507" priority="13">
      <formula>F23&gt;0</formula>
    </cfRule>
    <cfRule type="expression" dxfId="506" priority="14">
      <formula>F23&lt;0</formula>
    </cfRule>
  </conditionalFormatting>
  <conditionalFormatting sqref="H23:H39">
    <cfRule type="expression" dxfId="505" priority="11">
      <formula>H23&gt;0</formula>
    </cfRule>
    <cfRule type="expression" dxfId="504" priority="12">
      <formula>H23&lt;0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Q10">
    <cfRule type="expression" dxfId="499" priority="1">
      <formula>Q10&gt;0</formula>
    </cfRule>
    <cfRule type="expression" dxfId="49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42821</v>
      </c>
      <c r="X2" s="41">
        <v>71.66</v>
      </c>
      <c r="Y2" s="41">
        <v>72.91</v>
      </c>
      <c r="Z2" s="41">
        <v>71.58</v>
      </c>
      <c r="AA2" s="41">
        <v>72.64</v>
      </c>
      <c r="AB2" s="103">
        <v>800600</v>
      </c>
      <c r="AC2" s="9">
        <v>72.64</v>
      </c>
      <c r="AD2" s="2">
        <f>Y2-Z2</f>
        <v>1.3299999999999983</v>
      </c>
      <c r="AE2" s="137">
        <f>AC2/AC3-1</f>
        <v>4.5636841377403314E-3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73.84</v>
      </c>
      <c r="W3" s="122">
        <v>42818</v>
      </c>
      <c r="X3" s="41">
        <v>72.430000000000007</v>
      </c>
      <c r="Y3" s="41">
        <v>72.91</v>
      </c>
      <c r="Z3" s="41">
        <v>72.010000000000005</v>
      </c>
      <c r="AA3" s="41">
        <v>72.31</v>
      </c>
      <c r="AB3" s="103">
        <v>488700</v>
      </c>
      <c r="AC3" s="9">
        <v>72.31</v>
      </c>
      <c r="AD3" s="2">
        <f t="shared" ref="AD3:AD66" si="0">Y3-Z3</f>
        <v>0.89999999999999147</v>
      </c>
      <c r="AE3" s="137">
        <f t="shared" ref="AE3:AE66" si="1">AC3/AC4-1</f>
        <v>-1.7945886250689824E-3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73.84</v>
      </c>
      <c r="R4" s="499">
        <v>1.6500000000000001E-2</v>
      </c>
      <c r="T4" s="1"/>
      <c r="W4" s="122">
        <v>42817</v>
      </c>
      <c r="X4" s="41">
        <v>71.86</v>
      </c>
      <c r="Y4" s="41">
        <v>72.88</v>
      </c>
      <c r="Z4" s="41">
        <v>71.42</v>
      </c>
      <c r="AA4" s="41">
        <v>72.44</v>
      </c>
      <c r="AB4" s="103">
        <v>993000</v>
      </c>
      <c r="AC4" s="9">
        <v>72.44</v>
      </c>
      <c r="AD4" s="2">
        <f t="shared" si="0"/>
        <v>1.4599999999999937</v>
      </c>
      <c r="AE4" s="137">
        <f t="shared" si="1"/>
        <v>9.4760312151616066E-3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42816</v>
      </c>
      <c r="X5" s="41">
        <v>71.06</v>
      </c>
      <c r="Y5" s="41">
        <v>72.12</v>
      </c>
      <c r="Z5" s="41">
        <v>71.02</v>
      </c>
      <c r="AA5" s="41">
        <v>71.760000000000005</v>
      </c>
      <c r="AB5" s="103">
        <v>852400</v>
      </c>
      <c r="AC5" s="9">
        <v>71.760000000000005</v>
      </c>
      <c r="AD5" s="2">
        <f t="shared" si="0"/>
        <v>1.1000000000000085</v>
      </c>
      <c r="AE5" s="137">
        <f t="shared" si="1"/>
        <v>5.7463209530486115E-3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42815</v>
      </c>
      <c r="X6" s="41">
        <v>72.3</v>
      </c>
      <c r="Y6" s="41">
        <v>73</v>
      </c>
      <c r="Z6" s="41">
        <v>71.28</v>
      </c>
      <c r="AA6" s="41">
        <v>71.349999999999994</v>
      </c>
      <c r="AB6" s="103">
        <v>1922100</v>
      </c>
      <c r="AC6" s="9">
        <v>71.349999999999994</v>
      </c>
      <c r="AD6" s="2">
        <f t="shared" si="0"/>
        <v>1.7199999999999989</v>
      </c>
      <c r="AE6" s="137">
        <f t="shared" si="1"/>
        <v>-9.0277777777778567E-3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42814</v>
      </c>
      <c r="X7" s="41">
        <v>72.09</v>
      </c>
      <c r="Y7" s="41">
        <v>72.41</v>
      </c>
      <c r="Z7" s="41">
        <v>71.72</v>
      </c>
      <c r="AA7" s="41">
        <v>72</v>
      </c>
      <c r="AB7" s="103">
        <v>1526800</v>
      </c>
      <c r="AC7" s="9">
        <v>72</v>
      </c>
      <c r="AD7" s="2">
        <f t="shared" si="0"/>
        <v>0.68999999999999773</v>
      </c>
      <c r="AE7" s="137">
        <f t="shared" si="1"/>
        <v>-2.2172949002217113E-3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42811</v>
      </c>
      <c r="X8" s="41">
        <v>72.52</v>
      </c>
      <c r="Y8" s="41">
        <v>72.87</v>
      </c>
      <c r="Z8" s="41">
        <v>72.14</v>
      </c>
      <c r="AA8" s="41">
        <v>72.16</v>
      </c>
      <c r="AB8" s="103">
        <v>1291700</v>
      </c>
      <c r="AC8" s="9">
        <v>72.16</v>
      </c>
      <c r="AD8" s="2">
        <f t="shared" si="0"/>
        <v>0.73000000000000398</v>
      </c>
      <c r="AE8" s="137">
        <f t="shared" si="1"/>
        <v>-6.9242487190135371E-4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42810</v>
      </c>
      <c r="X9" s="41">
        <v>72.81</v>
      </c>
      <c r="Y9" s="41">
        <v>73.28</v>
      </c>
      <c r="Z9" s="41">
        <v>72.180000000000007</v>
      </c>
      <c r="AA9" s="41">
        <v>72.209999999999994</v>
      </c>
      <c r="AB9" s="103">
        <v>841800</v>
      </c>
      <c r="AC9" s="9">
        <v>72.209999999999994</v>
      </c>
      <c r="AD9" s="2">
        <f t="shared" si="0"/>
        <v>1.0999999999999943</v>
      </c>
      <c r="AE9" s="137">
        <f t="shared" si="1"/>
        <v>-5.5088830739568051E-3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42809</v>
      </c>
      <c r="X10" s="41">
        <v>71.91</v>
      </c>
      <c r="Y10" s="41">
        <v>72.72</v>
      </c>
      <c r="Z10" s="41">
        <v>71.400000000000006</v>
      </c>
      <c r="AA10" s="41">
        <v>72.61</v>
      </c>
      <c r="AB10" s="103">
        <v>918100</v>
      </c>
      <c r="AC10" s="9">
        <v>72.61</v>
      </c>
      <c r="AD10" s="2">
        <f t="shared" si="0"/>
        <v>1.3199999999999932</v>
      </c>
      <c r="AE10" s="137">
        <f t="shared" si="1"/>
        <v>1.8087492989343978E-2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42808</v>
      </c>
      <c r="X11" s="41">
        <v>72.22</v>
      </c>
      <c r="Y11" s="41">
        <v>72.58</v>
      </c>
      <c r="Z11" s="41">
        <v>71.239999999999995</v>
      </c>
      <c r="AA11" s="41">
        <v>71.319999999999993</v>
      </c>
      <c r="AB11" s="103">
        <v>1017700</v>
      </c>
      <c r="AC11" s="9">
        <v>71.319999999999993</v>
      </c>
      <c r="AD11" s="2">
        <f t="shared" si="0"/>
        <v>1.3400000000000034</v>
      </c>
      <c r="AE11" s="137">
        <f t="shared" si="1"/>
        <v>-2.0464221947534833E-2</v>
      </c>
      <c r="AL11" s="233"/>
      <c r="AO11" s="233"/>
    </row>
    <row r="12" spans="1:42" x14ac:dyDescent="0.25">
      <c r="W12" s="122">
        <v>42807</v>
      </c>
      <c r="X12" s="41">
        <v>72.44</v>
      </c>
      <c r="Y12" s="41">
        <v>73.040000000000006</v>
      </c>
      <c r="Z12" s="41">
        <v>72.27</v>
      </c>
      <c r="AA12" s="41">
        <v>72.81</v>
      </c>
      <c r="AB12" s="103">
        <v>802400</v>
      </c>
      <c r="AC12" s="9">
        <v>72.81</v>
      </c>
      <c r="AD12" s="2">
        <f t="shared" si="0"/>
        <v>0.77000000000001023</v>
      </c>
      <c r="AE12" s="137">
        <f t="shared" si="1"/>
        <v>6.3579820317900548E-3</v>
      </c>
      <c r="AL12" s="233"/>
      <c r="AO12" s="233"/>
    </row>
    <row r="13" spans="1:42" x14ac:dyDescent="0.25">
      <c r="W13" s="122">
        <v>42804</v>
      </c>
      <c r="X13" s="41">
        <v>72.16</v>
      </c>
      <c r="Y13" s="41">
        <v>72.98</v>
      </c>
      <c r="Z13" s="41">
        <v>71.89</v>
      </c>
      <c r="AA13" s="41">
        <v>72.349999999999994</v>
      </c>
      <c r="AB13" s="103">
        <v>933900</v>
      </c>
      <c r="AC13" s="9">
        <v>72.349999999999994</v>
      </c>
      <c r="AD13" s="2">
        <f t="shared" si="0"/>
        <v>1.0900000000000034</v>
      </c>
      <c r="AE13" s="137">
        <f t="shared" si="1"/>
        <v>9.06555090655492E-3</v>
      </c>
    </row>
    <row r="14" spans="1:42" x14ac:dyDescent="0.25">
      <c r="W14" s="122">
        <v>42803</v>
      </c>
      <c r="X14" s="41">
        <v>71.41</v>
      </c>
      <c r="Y14" s="41">
        <v>72.08</v>
      </c>
      <c r="Z14" s="41">
        <v>71.19</v>
      </c>
      <c r="AA14" s="41">
        <v>71.7</v>
      </c>
      <c r="AB14" s="103">
        <v>801100</v>
      </c>
      <c r="AC14" s="9">
        <v>71.7</v>
      </c>
      <c r="AD14" s="2">
        <f t="shared" si="0"/>
        <v>0.89000000000000057</v>
      </c>
      <c r="AE14" s="137">
        <f t="shared" si="1"/>
        <v>2.0964360587003572E-3</v>
      </c>
    </row>
    <row r="15" spans="1:42" x14ac:dyDescent="0.25">
      <c r="V15" s="2"/>
      <c r="W15" s="122">
        <v>42802</v>
      </c>
      <c r="X15" s="41">
        <v>72.040000000000006</v>
      </c>
      <c r="Y15" s="41">
        <v>72.260000000000005</v>
      </c>
      <c r="Z15" s="41">
        <v>71.459999999999994</v>
      </c>
      <c r="AA15" s="41">
        <v>71.55</v>
      </c>
      <c r="AB15" s="103">
        <v>1046800</v>
      </c>
      <c r="AC15" s="9">
        <v>71.55</v>
      </c>
      <c r="AD15" s="2">
        <f t="shared" si="0"/>
        <v>0.80000000000001137</v>
      </c>
      <c r="AE15" s="137" t="e">
        <f t="shared" si="1"/>
        <v>#DIV/0!</v>
      </c>
      <c r="AL15" s="233"/>
      <c r="AO15" s="233"/>
      <c r="AP15" s="233"/>
    </row>
    <row r="16" spans="1:42" x14ac:dyDescent="0.25">
      <c r="V16" s="2"/>
      <c r="W16" s="122">
        <v>42802</v>
      </c>
      <c r="X16" s="41" t="s">
        <v>534</v>
      </c>
      <c r="Y16" s="41"/>
      <c r="Z16" s="41"/>
      <c r="AA16" s="41"/>
      <c r="AB16" s="103"/>
      <c r="AC16" s="9"/>
      <c r="AD16" s="2">
        <f t="shared" si="0"/>
        <v>0</v>
      </c>
      <c r="AE16" s="137">
        <f t="shared" si="1"/>
        <v>-1</v>
      </c>
    </row>
    <row r="17" spans="1:42" x14ac:dyDescent="0.25">
      <c r="V17" s="2"/>
      <c r="W17" s="122">
        <v>42801</v>
      </c>
      <c r="X17" s="41">
        <v>72.12</v>
      </c>
      <c r="Y17" s="41">
        <v>72.73</v>
      </c>
      <c r="Z17" s="41">
        <v>72.12</v>
      </c>
      <c r="AA17" s="41">
        <v>72.430000000000007</v>
      </c>
      <c r="AB17" s="103">
        <v>1201100</v>
      </c>
      <c r="AC17" s="9">
        <v>72.12</v>
      </c>
      <c r="AD17" s="2">
        <f t="shared" si="0"/>
        <v>0.60999999999999943</v>
      </c>
      <c r="AE17" s="137">
        <f t="shared" si="1"/>
        <v>1.110494169905607E-3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42800</v>
      </c>
      <c r="X18" s="41">
        <v>71.59</v>
      </c>
      <c r="Y18" s="41">
        <v>72.45</v>
      </c>
      <c r="Z18" s="41">
        <v>71.56</v>
      </c>
      <c r="AA18" s="41">
        <v>72.349999999999994</v>
      </c>
      <c r="AB18" s="103">
        <v>1058700</v>
      </c>
      <c r="AC18" s="9">
        <v>72.040000000000006</v>
      </c>
      <c r="AD18" s="2">
        <f t="shared" si="0"/>
        <v>0.89000000000000057</v>
      </c>
      <c r="AE18" s="137">
        <f t="shared" si="1"/>
        <v>4.7419804741981597E-3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42797</v>
      </c>
      <c r="X19" s="41">
        <v>70.849999999999994</v>
      </c>
      <c r="Y19" s="41">
        <v>72.040000000000006</v>
      </c>
      <c r="Z19" s="41">
        <v>70.81</v>
      </c>
      <c r="AA19" s="41">
        <v>72.010000000000005</v>
      </c>
      <c r="AB19" s="103">
        <v>976000</v>
      </c>
      <c r="AC19" s="9">
        <v>71.7</v>
      </c>
      <c r="AD19" s="2">
        <f t="shared" si="0"/>
        <v>1.230000000000004</v>
      </c>
      <c r="AE19" s="137">
        <f t="shared" si="1"/>
        <v>1.5005662514156359E-2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42796</v>
      </c>
      <c r="X20" s="41">
        <v>70.34</v>
      </c>
      <c r="Y20" s="41">
        <v>71.150000000000006</v>
      </c>
      <c r="Z20" s="41">
        <v>70.25</v>
      </c>
      <c r="AA20" s="41">
        <v>70.94</v>
      </c>
      <c r="AB20" s="103">
        <v>1064100</v>
      </c>
      <c r="AC20" s="9">
        <v>70.64</v>
      </c>
      <c r="AD20" s="2">
        <f t="shared" si="0"/>
        <v>0.90000000000000568</v>
      </c>
      <c r="AE20" s="137">
        <f t="shared" si="1"/>
        <v>-2.2598870056497189E-3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42795</v>
      </c>
      <c r="X21" s="41">
        <v>70.12</v>
      </c>
      <c r="Y21" s="41">
        <v>71.27</v>
      </c>
      <c r="Z21" s="41">
        <v>70.03</v>
      </c>
      <c r="AA21" s="41">
        <v>71.099999999999994</v>
      </c>
      <c r="AB21" s="103">
        <v>1409400</v>
      </c>
      <c r="AC21" s="9">
        <v>70.8</v>
      </c>
      <c r="AD21" s="2">
        <f t="shared" si="0"/>
        <v>1.2399999999999949</v>
      </c>
      <c r="AE21" s="137">
        <f t="shared" si="1"/>
        <v>1.9144954656686419E-2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42794</v>
      </c>
      <c r="X22" s="41">
        <v>70.97</v>
      </c>
      <c r="Y22" s="41">
        <v>71.3</v>
      </c>
      <c r="Z22" s="41">
        <v>69.73</v>
      </c>
      <c r="AA22" s="41">
        <v>69.77</v>
      </c>
      <c r="AB22" s="103">
        <v>1335800</v>
      </c>
      <c r="AC22" s="9">
        <v>69.47</v>
      </c>
      <c r="AD22" s="2">
        <f t="shared" si="0"/>
        <v>1.5699999999999932</v>
      </c>
      <c r="AE22" s="137">
        <f t="shared" si="1"/>
        <v>-1.7814223101937032E-2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42793</v>
      </c>
      <c r="X23" s="41">
        <v>70.430000000000007</v>
      </c>
      <c r="Y23" s="41">
        <v>71.180000000000007</v>
      </c>
      <c r="Z23" s="41">
        <v>69.94</v>
      </c>
      <c r="AA23" s="41">
        <v>71.03</v>
      </c>
      <c r="AB23" s="103">
        <v>1452900</v>
      </c>
      <c r="AC23" s="9">
        <v>70.73</v>
      </c>
      <c r="AD23" s="2">
        <f t="shared" si="0"/>
        <v>1.2400000000000091</v>
      </c>
      <c r="AE23" s="137">
        <f t="shared" si="1"/>
        <v>7.9806184979336336E-3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42790</v>
      </c>
      <c r="X24" s="41">
        <v>70.88</v>
      </c>
      <c r="Y24" s="41">
        <v>71.28</v>
      </c>
      <c r="Z24" s="41">
        <v>70.06</v>
      </c>
      <c r="AA24" s="41">
        <v>70.47</v>
      </c>
      <c r="AB24" s="103">
        <v>1556400</v>
      </c>
      <c r="AC24" s="9">
        <v>70.17</v>
      </c>
      <c r="AD24" s="2">
        <f t="shared" si="0"/>
        <v>1.2199999999999989</v>
      </c>
      <c r="AE24" s="137">
        <f t="shared" si="1"/>
        <v>-1.0156580617858624E-2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42789</v>
      </c>
      <c r="X25" s="41">
        <v>72.67</v>
      </c>
      <c r="Y25" s="41">
        <v>72.73</v>
      </c>
      <c r="Z25" s="41">
        <v>71.13</v>
      </c>
      <c r="AA25" s="41">
        <v>71.19</v>
      </c>
      <c r="AB25" s="103">
        <v>1180600</v>
      </c>
      <c r="AC25" s="9">
        <v>70.89</v>
      </c>
      <c r="AD25" s="2">
        <f t="shared" si="0"/>
        <v>1.6000000000000085</v>
      </c>
      <c r="AE25" s="137">
        <f t="shared" si="1"/>
        <v>-1.3498469245755595E-2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42788</v>
      </c>
      <c r="X26" s="41">
        <v>71.540000000000006</v>
      </c>
      <c r="Y26" s="41">
        <v>72.58</v>
      </c>
      <c r="Z26" s="41">
        <v>71.400000000000006</v>
      </c>
      <c r="AA26" s="41">
        <v>72.17</v>
      </c>
      <c r="AB26" s="103">
        <v>1583200</v>
      </c>
      <c r="AC26" s="9">
        <v>71.86</v>
      </c>
      <c r="AD26" s="2">
        <f t="shared" si="0"/>
        <v>1.1799999999999926</v>
      </c>
      <c r="AE26" s="137">
        <f t="shared" si="1"/>
        <v>2.9309141660851523E-3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42787</v>
      </c>
      <c r="X27" s="41">
        <v>71.209999999999994</v>
      </c>
      <c r="Y27" s="41">
        <v>72</v>
      </c>
      <c r="Z27" s="41">
        <v>71.150000000000006</v>
      </c>
      <c r="AA27" s="41">
        <v>71.959999999999994</v>
      </c>
      <c r="AB27" s="103">
        <v>658900</v>
      </c>
      <c r="AC27" s="9">
        <v>71.650000000000006</v>
      </c>
      <c r="AD27" s="2">
        <f t="shared" si="0"/>
        <v>0.84999999999999432</v>
      </c>
      <c r="AE27" s="137">
        <f t="shared" si="1"/>
        <v>4.063901345291665E-3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42783</v>
      </c>
      <c r="X28" s="41">
        <v>71.3</v>
      </c>
      <c r="Y28" s="41">
        <v>71.66</v>
      </c>
      <c r="Z28" s="41">
        <v>71.16</v>
      </c>
      <c r="AA28" s="41">
        <v>71.66</v>
      </c>
      <c r="AB28" s="103">
        <v>559800</v>
      </c>
      <c r="AC28" s="9">
        <v>71.36</v>
      </c>
      <c r="AD28" s="2">
        <f t="shared" si="0"/>
        <v>0.5</v>
      </c>
      <c r="AE28" s="137">
        <f t="shared" si="1"/>
        <v>1.4033118158853775E-3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42782</v>
      </c>
      <c r="X29" s="41">
        <v>71.45</v>
      </c>
      <c r="Y29" s="41">
        <v>71.83</v>
      </c>
      <c r="Z29" s="41">
        <v>71.14</v>
      </c>
      <c r="AA29" s="41">
        <v>71.56</v>
      </c>
      <c r="AB29" s="103">
        <v>1220800</v>
      </c>
      <c r="AC29" s="9">
        <v>71.260000000000005</v>
      </c>
      <c r="AD29" s="2">
        <f t="shared" si="0"/>
        <v>0.68999999999999773</v>
      </c>
      <c r="AE29" s="137">
        <f t="shared" si="1"/>
        <v>9.8328416912507599E-4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42781</v>
      </c>
      <c r="X30" s="41">
        <v>71.19</v>
      </c>
      <c r="Y30" s="41">
        <v>71.59</v>
      </c>
      <c r="Z30" s="41">
        <v>70.88</v>
      </c>
      <c r="AA30" s="41">
        <v>71.489999999999995</v>
      </c>
      <c r="AB30" s="103">
        <v>1070300</v>
      </c>
      <c r="AC30" s="9">
        <v>71.19</v>
      </c>
      <c r="AD30" s="2">
        <f t="shared" si="0"/>
        <v>0.71000000000000796</v>
      </c>
      <c r="AE30" s="137">
        <f t="shared" si="1"/>
        <v>-5.615611399691911E-4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42780</v>
      </c>
      <c r="X31" s="41">
        <v>71.319999999999993</v>
      </c>
      <c r="Y31" s="41">
        <v>71.55</v>
      </c>
      <c r="Z31" s="41">
        <v>71.06</v>
      </c>
      <c r="AA31" s="41">
        <v>71.53</v>
      </c>
      <c r="AB31" s="103">
        <v>645500</v>
      </c>
      <c r="AC31" s="9">
        <v>71.23</v>
      </c>
      <c r="AD31" s="2">
        <f t="shared" si="0"/>
        <v>0.48999999999999488</v>
      </c>
      <c r="AE31" s="137">
        <f t="shared" si="1"/>
        <v>7.0244450688394799E-4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42779</v>
      </c>
      <c r="X32" s="41">
        <v>70.790000000000006</v>
      </c>
      <c r="Y32" s="41">
        <v>71.5</v>
      </c>
      <c r="Z32" s="41">
        <v>70.63</v>
      </c>
      <c r="AA32" s="41">
        <v>71.48</v>
      </c>
      <c r="AB32" s="103">
        <v>706100</v>
      </c>
      <c r="AC32" s="9">
        <v>71.180000000000007</v>
      </c>
      <c r="AD32" s="2">
        <f t="shared" si="0"/>
        <v>0.87000000000000455</v>
      </c>
      <c r="AE32" s="137">
        <f t="shared" si="1"/>
        <v>1.3382687927107284E-2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42776</v>
      </c>
      <c r="X33" s="41">
        <v>70.27</v>
      </c>
      <c r="Y33" s="41">
        <v>70.75</v>
      </c>
      <c r="Z33" s="41">
        <v>70.14</v>
      </c>
      <c r="AA33" s="41">
        <v>70.540000000000006</v>
      </c>
      <c r="AB33" s="103">
        <v>533200</v>
      </c>
      <c r="AC33" s="9">
        <v>70.239999999999995</v>
      </c>
      <c r="AD33" s="2">
        <f t="shared" si="0"/>
        <v>0.60999999999999943</v>
      </c>
      <c r="AE33" s="137">
        <f t="shared" si="1"/>
        <v>1.2103746397694293E-2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42775</v>
      </c>
      <c r="X34" s="41">
        <v>69.319999999999993</v>
      </c>
      <c r="Y34" s="41">
        <v>70.099999999999994</v>
      </c>
      <c r="Z34" s="41">
        <v>69.319999999999993</v>
      </c>
      <c r="AA34" s="41">
        <v>69.7</v>
      </c>
      <c r="AB34" s="103">
        <v>717700</v>
      </c>
      <c r="AC34" s="9">
        <v>69.400000000000006</v>
      </c>
      <c r="AD34" s="2">
        <f t="shared" si="0"/>
        <v>0.78000000000000114</v>
      </c>
      <c r="AE34" s="137">
        <f t="shared" si="1"/>
        <v>5.3599884108359586E-3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42774</v>
      </c>
      <c r="X35" s="41">
        <v>69.19</v>
      </c>
      <c r="Y35" s="41">
        <v>69.41</v>
      </c>
      <c r="Z35" s="41">
        <v>68.400000000000006</v>
      </c>
      <c r="AA35" s="41">
        <v>69.319999999999993</v>
      </c>
      <c r="AB35" s="103">
        <v>678900</v>
      </c>
      <c r="AC35" s="9">
        <v>69.03</v>
      </c>
      <c r="AD35" s="2">
        <f t="shared" si="0"/>
        <v>1.0099999999999909</v>
      </c>
      <c r="AE35" s="137">
        <f t="shared" si="1"/>
        <v>3.1972097078911688E-3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42773</v>
      </c>
      <c r="X36" s="41">
        <v>68.53</v>
      </c>
      <c r="Y36" s="41">
        <v>69.25</v>
      </c>
      <c r="Z36" s="41">
        <v>68.53</v>
      </c>
      <c r="AA36" s="41">
        <v>69.099999999999994</v>
      </c>
      <c r="AB36" s="103">
        <v>770700</v>
      </c>
      <c r="AC36" s="9">
        <v>68.81</v>
      </c>
      <c r="AD36" s="2">
        <f t="shared" si="0"/>
        <v>0.71999999999999886</v>
      </c>
      <c r="AE36" s="137">
        <f t="shared" si="1"/>
        <v>7.1721311475412275E-3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42772</v>
      </c>
      <c r="X37" s="41">
        <v>68.989999999999995</v>
      </c>
      <c r="Y37" s="41">
        <v>69.17</v>
      </c>
      <c r="Z37" s="41">
        <v>68.27</v>
      </c>
      <c r="AA37" s="41">
        <v>68.61</v>
      </c>
      <c r="AB37" s="103">
        <v>874400</v>
      </c>
      <c r="AC37" s="9">
        <v>68.319999999999993</v>
      </c>
      <c r="AD37" s="2">
        <f t="shared" si="0"/>
        <v>0.90000000000000568</v>
      </c>
      <c r="AE37" s="137">
        <f t="shared" si="1"/>
        <v>-1.0285383166739215E-2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42769</v>
      </c>
      <c r="X38" s="41">
        <v>69.25</v>
      </c>
      <c r="Y38" s="41">
        <v>69.72</v>
      </c>
      <c r="Z38" s="41">
        <v>68.849999999999994</v>
      </c>
      <c r="AA38" s="41">
        <v>69.319999999999993</v>
      </c>
      <c r="AB38" s="103">
        <v>942900</v>
      </c>
      <c r="AC38" s="9">
        <v>69.03</v>
      </c>
      <c r="AD38" s="2">
        <f t="shared" si="0"/>
        <v>0.87000000000000455</v>
      </c>
      <c r="AE38" s="137">
        <f t="shared" si="1"/>
        <v>5.8283549468163276E-3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42768</v>
      </c>
      <c r="X39" s="41">
        <v>69.239999999999995</v>
      </c>
      <c r="Y39" s="41">
        <v>69.31</v>
      </c>
      <c r="Z39" s="41">
        <v>68.59</v>
      </c>
      <c r="AA39" s="41">
        <v>68.92</v>
      </c>
      <c r="AB39" s="103">
        <v>1278700</v>
      </c>
      <c r="AC39" s="9">
        <v>68.63</v>
      </c>
      <c r="AD39" s="2">
        <f t="shared" si="0"/>
        <v>0.71999999999999886</v>
      </c>
      <c r="AE39" s="137">
        <f t="shared" si="1"/>
        <v>-2.1808665309683839E-3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42767</v>
      </c>
      <c r="X40" s="41">
        <v>69.45</v>
      </c>
      <c r="Y40" s="41">
        <v>69.78</v>
      </c>
      <c r="Z40" s="41">
        <v>68.73</v>
      </c>
      <c r="AA40" s="41">
        <v>69.069999999999993</v>
      </c>
      <c r="AB40" s="103">
        <v>1300400</v>
      </c>
      <c r="AC40" s="9">
        <v>68.78</v>
      </c>
      <c r="AD40" s="2">
        <f t="shared" si="0"/>
        <v>1.0499999999999972</v>
      </c>
      <c r="AE40" s="137">
        <f t="shared" si="1"/>
        <v>-6.3565443513434738E-3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42766</v>
      </c>
      <c r="X41" s="41">
        <v>69.95</v>
      </c>
      <c r="Y41" s="41">
        <v>70.319999999999993</v>
      </c>
      <c r="Z41" s="41">
        <v>69.38</v>
      </c>
      <c r="AA41" s="41">
        <v>69.52</v>
      </c>
      <c r="AB41" s="103">
        <v>1401800</v>
      </c>
      <c r="AC41" s="9">
        <v>69.22</v>
      </c>
      <c r="AD41" s="2">
        <f t="shared" si="0"/>
        <v>0.93999999999999773</v>
      </c>
      <c r="AE41" s="137">
        <f t="shared" si="1"/>
        <v>-3.5986756873470638E-3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42765</v>
      </c>
      <c r="X42" s="41">
        <v>69.92</v>
      </c>
      <c r="Y42" s="41">
        <v>70.16</v>
      </c>
      <c r="Z42" s="41">
        <v>69.28</v>
      </c>
      <c r="AA42" s="41">
        <v>69.77</v>
      </c>
      <c r="AB42" s="103">
        <v>980800</v>
      </c>
      <c r="AC42" s="9">
        <v>69.47</v>
      </c>
      <c r="AD42" s="2">
        <f t="shared" si="0"/>
        <v>0.87999999999999545</v>
      </c>
      <c r="AE42" s="137">
        <f t="shared" si="1"/>
        <v>-7.5714285714285623E-3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81.224000000000004</v>
      </c>
      <c r="T43" s="138" t="s">
        <v>98</v>
      </c>
      <c r="U43" s="139">
        <v>72.64</v>
      </c>
      <c r="W43" s="122">
        <v>42762</v>
      </c>
      <c r="X43" s="41">
        <v>70.25</v>
      </c>
      <c r="Y43" s="41">
        <v>70.75</v>
      </c>
      <c r="Z43" s="41">
        <v>69.989999999999995</v>
      </c>
      <c r="AA43" s="41">
        <v>70.3</v>
      </c>
      <c r="AB43" s="103">
        <v>761100</v>
      </c>
      <c r="AC43" s="9">
        <v>70</v>
      </c>
      <c r="AD43" s="2">
        <f t="shared" si="0"/>
        <v>0.76000000000000512</v>
      </c>
      <c r="AE43" s="137">
        <f t="shared" si="1"/>
        <v>2.4344837462408897E-3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80.485600000000005</v>
      </c>
      <c r="T44" s="107" t="s">
        <v>99</v>
      </c>
      <c r="U44" s="105">
        <v>72.739999999999995</v>
      </c>
      <c r="W44" s="122">
        <v>42761</v>
      </c>
      <c r="X44" s="41">
        <v>69.930000000000007</v>
      </c>
      <c r="Y44" s="41">
        <v>70.36</v>
      </c>
      <c r="Z44" s="41">
        <v>69.540000000000006</v>
      </c>
      <c r="AA44" s="41">
        <v>70.13</v>
      </c>
      <c r="AB44" s="103">
        <v>1287300</v>
      </c>
      <c r="AC44" s="9">
        <v>69.83</v>
      </c>
      <c r="AD44" s="2">
        <f t="shared" si="0"/>
        <v>0.81999999999999318</v>
      </c>
      <c r="AE44" s="137">
        <f t="shared" si="1"/>
        <v>2.0088965418281202E-3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79.747200000000007</v>
      </c>
      <c r="Q45" s="2"/>
      <c r="T45" s="107" t="s">
        <v>100</v>
      </c>
      <c r="U45" s="105" t="s">
        <v>129</v>
      </c>
      <c r="W45" s="122">
        <v>42760</v>
      </c>
      <c r="X45" s="41">
        <v>71.11</v>
      </c>
      <c r="Y45" s="41">
        <v>71.48</v>
      </c>
      <c r="Z45" s="41">
        <v>69.94</v>
      </c>
      <c r="AA45" s="41">
        <v>69.989999999999995</v>
      </c>
      <c r="AB45" s="103">
        <v>2649400</v>
      </c>
      <c r="AC45" s="9">
        <v>69.69</v>
      </c>
      <c r="AD45" s="2">
        <f t="shared" si="0"/>
        <v>1.5400000000000063</v>
      </c>
      <c r="AE45" s="137">
        <f t="shared" si="1"/>
        <v>-1.6094875052943713E-2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79.008800000000008</v>
      </c>
      <c r="Q46" s="2"/>
      <c r="T46" s="107" t="s">
        <v>101</v>
      </c>
      <c r="U46" s="105" t="s">
        <v>129</v>
      </c>
      <c r="W46" s="122">
        <v>42759</v>
      </c>
      <c r="X46" s="41">
        <v>70.45</v>
      </c>
      <c r="Y46" s="41">
        <v>71.41</v>
      </c>
      <c r="Z46" s="41">
        <v>70.25</v>
      </c>
      <c r="AA46" s="41">
        <v>71.13</v>
      </c>
      <c r="AB46" s="103">
        <v>2110700</v>
      </c>
      <c r="AC46" s="9">
        <v>70.83</v>
      </c>
      <c r="AD46" s="2">
        <f t="shared" si="0"/>
        <v>1.1599999999999966</v>
      </c>
      <c r="AE46" s="137">
        <f t="shared" si="1"/>
        <v>1.214632752214917E-2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78.270400000000009</v>
      </c>
      <c r="Q47" s="2"/>
      <c r="T47" s="107" t="s">
        <v>102</v>
      </c>
      <c r="U47" s="105">
        <v>71.08</v>
      </c>
      <c r="W47" s="122">
        <v>42758</v>
      </c>
      <c r="X47" s="41">
        <v>69.7</v>
      </c>
      <c r="Y47" s="41">
        <v>70.47</v>
      </c>
      <c r="Z47" s="41">
        <v>69.38</v>
      </c>
      <c r="AA47" s="41">
        <v>70.28</v>
      </c>
      <c r="AB47" s="103">
        <v>1077000</v>
      </c>
      <c r="AC47" s="9">
        <v>69.98</v>
      </c>
      <c r="AD47" s="2">
        <f t="shared" si="0"/>
        <v>1.0900000000000034</v>
      </c>
      <c r="AE47" s="137">
        <f t="shared" si="1"/>
        <v>2.2916069894014512E-3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77.532000000000011</v>
      </c>
      <c r="Q48" s="2"/>
      <c r="T48" s="107" t="s">
        <v>103</v>
      </c>
      <c r="U48" s="105">
        <v>1.18781</v>
      </c>
      <c r="W48" s="122">
        <v>42755</v>
      </c>
      <c r="X48" s="41">
        <v>69</v>
      </c>
      <c r="Y48" s="41">
        <v>70.19</v>
      </c>
      <c r="Z48" s="41">
        <v>68.89</v>
      </c>
      <c r="AA48" s="41">
        <v>70.12</v>
      </c>
      <c r="AB48" s="103">
        <v>1328100</v>
      </c>
      <c r="AC48" s="9">
        <v>69.819999999999993</v>
      </c>
      <c r="AD48" s="2">
        <f t="shared" si="0"/>
        <v>1.2999999999999972</v>
      </c>
      <c r="AE48" s="137">
        <f t="shared" si="1"/>
        <v>1.8823872756456916E-2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76.793600000000012</v>
      </c>
      <c r="Q49" s="2"/>
      <c r="T49" s="107" t="s">
        <v>104</v>
      </c>
      <c r="U49" s="105" t="s">
        <v>129</v>
      </c>
      <c r="W49" s="122">
        <v>42754</v>
      </c>
      <c r="X49" s="41">
        <v>70.41</v>
      </c>
      <c r="Y49" s="41">
        <v>70.41</v>
      </c>
      <c r="Z49" s="41">
        <v>68.680000000000007</v>
      </c>
      <c r="AA49" s="41">
        <v>68.819999999999993</v>
      </c>
      <c r="AB49" s="103">
        <v>2520300</v>
      </c>
      <c r="AC49" s="9">
        <v>68.53</v>
      </c>
      <c r="AD49" s="2">
        <f t="shared" si="0"/>
        <v>1.7299999999999898</v>
      </c>
      <c r="AE49" s="137">
        <f t="shared" si="1"/>
        <v>-1.3246940244780459E-2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76.055199999999999</v>
      </c>
      <c r="Q50" s="2"/>
      <c r="T50" s="107"/>
      <c r="U50" s="105"/>
      <c r="W50" s="122">
        <v>42753</v>
      </c>
      <c r="X50" s="41">
        <v>69.84</v>
      </c>
      <c r="Y50" s="41">
        <v>70.319999999999993</v>
      </c>
      <c r="Z50" s="41">
        <v>69.430000000000007</v>
      </c>
      <c r="AA50" s="41">
        <v>69.75</v>
      </c>
      <c r="AB50" s="103">
        <v>1349700</v>
      </c>
      <c r="AC50" s="9">
        <v>69.45</v>
      </c>
      <c r="AD50" s="2">
        <f t="shared" si="0"/>
        <v>0.88999999999998636</v>
      </c>
      <c r="AE50" s="137">
        <f t="shared" si="1"/>
        <v>-7.8571428571427848E-3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75.316800000000001</v>
      </c>
      <c r="Q51" s="2"/>
      <c r="T51" s="107" t="s">
        <v>105</v>
      </c>
      <c r="U51" s="105" t="s">
        <v>710</v>
      </c>
      <c r="W51" s="122">
        <v>42752</v>
      </c>
      <c r="X51" s="41">
        <v>70.989999999999995</v>
      </c>
      <c r="Y51" s="41">
        <v>71.569999999999993</v>
      </c>
      <c r="Z51" s="41">
        <v>70.14</v>
      </c>
      <c r="AA51" s="41">
        <v>70.3</v>
      </c>
      <c r="AB51" s="103">
        <v>1201000</v>
      </c>
      <c r="AC51" s="9">
        <v>70</v>
      </c>
      <c r="AD51" s="2">
        <f t="shared" si="0"/>
        <v>1.4299999999999926</v>
      </c>
      <c r="AE51" s="137">
        <f>AC51/AC52-1</f>
        <v>-9.9009900990099098E-3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74.578400000000002</v>
      </c>
      <c r="Q52" s="2"/>
      <c r="T52" s="107" t="s">
        <v>106</v>
      </c>
      <c r="U52" s="105" t="s">
        <v>711</v>
      </c>
      <c r="W52" s="122">
        <v>42748</v>
      </c>
      <c r="X52" s="41">
        <v>70.64</v>
      </c>
      <c r="Y52" s="41">
        <v>71.5</v>
      </c>
      <c r="Z52" s="41">
        <v>70.44</v>
      </c>
      <c r="AA52" s="41">
        <v>71</v>
      </c>
      <c r="AB52" s="103">
        <v>629600</v>
      </c>
      <c r="AC52" s="9">
        <v>70.7</v>
      </c>
      <c r="AD52" s="2">
        <f t="shared" si="0"/>
        <v>1.0600000000000023</v>
      </c>
      <c r="AE52" s="137">
        <f t="shared" si="1"/>
        <v>6.1192543048242953E-3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73.84</v>
      </c>
      <c r="Q53" s="2"/>
      <c r="T53" s="107" t="s">
        <v>107</v>
      </c>
      <c r="U53" s="106">
        <v>935862</v>
      </c>
      <c r="W53" s="122">
        <v>42747</v>
      </c>
      <c r="X53" s="41">
        <v>71.03</v>
      </c>
      <c r="Y53" s="41">
        <v>71.150000000000006</v>
      </c>
      <c r="Z53" s="41">
        <v>70.09</v>
      </c>
      <c r="AA53" s="41">
        <v>70.569999999999993</v>
      </c>
      <c r="AB53" s="103">
        <v>1208200</v>
      </c>
      <c r="AC53" s="9">
        <v>70.27</v>
      </c>
      <c r="AD53" s="2">
        <f t="shared" si="0"/>
        <v>1.0600000000000023</v>
      </c>
      <c r="AE53" s="137">
        <f t="shared" si="1"/>
        <v>9.9715099715091959E-4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73.101600000000005</v>
      </c>
      <c r="Q54" s="2"/>
      <c r="T54" s="107" t="s">
        <v>110</v>
      </c>
      <c r="U54" s="106">
        <v>1064840</v>
      </c>
      <c r="W54" s="122">
        <v>42746</v>
      </c>
      <c r="X54" s="41">
        <v>69.400000000000006</v>
      </c>
      <c r="Y54" s="41">
        <v>70.67</v>
      </c>
      <c r="Z54" s="41">
        <v>69.209999999999994</v>
      </c>
      <c r="AA54" s="41">
        <v>70.5</v>
      </c>
      <c r="AB54" s="103">
        <v>891100</v>
      </c>
      <c r="AC54" s="9">
        <v>70.2</v>
      </c>
      <c r="AD54" s="2">
        <f t="shared" si="0"/>
        <v>1.460000000000008</v>
      </c>
      <c r="AE54" s="137">
        <f t="shared" si="1"/>
        <v>1.7391304347826209E-2</v>
      </c>
    </row>
    <row r="55" spans="1:42" x14ac:dyDescent="0.25">
      <c r="O55" s="82">
        <v>0.98</v>
      </c>
      <c r="P55" s="82">
        <f t="shared" si="2"/>
        <v>72.363200000000006</v>
      </c>
      <c r="T55" s="107" t="s">
        <v>108</v>
      </c>
      <c r="U55" s="105" t="s">
        <v>712</v>
      </c>
      <c r="W55" s="122">
        <v>42745</v>
      </c>
      <c r="X55" s="41">
        <v>68.94</v>
      </c>
      <c r="Y55" s="41">
        <v>69.73</v>
      </c>
      <c r="Z55" s="41">
        <v>68.89</v>
      </c>
      <c r="AA55" s="41">
        <v>69.290000000000006</v>
      </c>
      <c r="AB55" s="103">
        <v>757700</v>
      </c>
      <c r="AC55" s="9">
        <v>69</v>
      </c>
      <c r="AD55" s="2">
        <f t="shared" si="0"/>
        <v>0.84000000000000341</v>
      </c>
      <c r="AE55" s="137">
        <f t="shared" si="1"/>
        <v>7.5934579439251859E-3</v>
      </c>
    </row>
    <row r="56" spans="1:42" x14ac:dyDescent="0.25">
      <c r="O56" s="82">
        <v>0.97</v>
      </c>
      <c r="P56" s="82">
        <f t="shared" si="2"/>
        <v>71.624800000000008</v>
      </c>
      <c r="T56" s="107" t="s">
        <v>111</v>
      </c>
      <c r="U56" s="105">
        <v>21.09</v>
      </c>
      <c r="W56" s="122">
        <v>42744</v>
      </c>
      <c r="X56" s="41">
        <v>68.95</v>
      </c>
      <c r="Y56" s="41">
        <v>69.08</v>
      </c>
      <c r="Z56" s="41">
        <v>68.41</v>
      </c>
      <c r="AA56" s="41">
        <v>68.77</v>
      </c>
      <c r="AB56" s="103">
        <v>947500</v>
      </c>
      <c r="AC56" s="9">
        <v>68.48</v>
      </c>
      <c r="AD56" s="2">
        <f t="shared" si="0"/>
        <v>0.67000000000000171</v>
      </c>
      <c r="AE56" s="137">
        <f t="shared" si="1"/>
        <v>-5.0849920092982392E-3</v>
      </c>
    </row>
    <row r="57" spans="1:42" x14ac:dyDescent="0.25">
      <c r="O57" s="82">
        <v>0.96</v>
      </c>
      <c r="P57" s="82">
        <f t="shared" si="2"/>
        <v>70.886399999999995</v>
      </c>
      <c r="T57" s="107" t="s">
        <v>112</v>
      </c>
      <c r="U57" s="105">
        <v>3.5</v>
      </c>
      <c r="W57" s="122">
        <v>42741</v>
      </c>
      <c r="X57" s="41">
        <v>69.400000000000006</v>
      </c>
      <c r="Y57" s="41">
        <v>69.94</v>
      </c>
      <c r="Z57" s="41">
        <v>69.06</v>
      </c>
      <c r="AA57" s="41">
        <v>69.12</v>
      </c>
      <c r="AB57" s="103">
        <v>961800</v>
      </c>
      <c r="AC57" s="9">
        <v>68.83</v>
      </c>
      <c r="AD57" s="2">
        <f t="shared" si="0"/>
        <v>0.87999999999999545</v>
      </c>
      <c r="AE57" s="137">
        <f t="shared" si="1"/>
        <v>-4.6276211135214407E-3</v>
      </c>
      <c r="AL57" s="233"/>
      <c r="AO57" s="233"/>
    </row>
    <row r="58" spans="1:42" x14ac:dyDescent="0.25">
      <c r="O58" s="82">
        <v>0.95</v>
      </c>
      <c r="P58" s="82">
        <f t="shared" si="2"/>
        <v>70.147999999999996</v>
      </c>
      <c r="T58" s="107" t="s">
        <v>109</v>
      </c>
      <c r="U58" s="105" t="s">
        <v>602</v>
      </c>
      <c r="W58" s="122">
        <v>42740</v>
      </c>
      <c r="X58" s="41">
        <v>68.959999999999994</v>
      </c>
      <c r="Y58" s="41">
        <v>69.989999999999995</v>
      </c>
      <c r="Z58" s="41">
        <v>68.53</v>
      </c>
      <c r="AA58" s="41">
        <v>69.45</v>
      </c>
      <c r="AB58" s="103">
        <v>925400</v>
      </c>
      <c r="AC58" s="9">
        <v>69.150000000000006</v>
      </c>
      <c r="AD58" s="2">
        <f t="shared" si="0"/>
        <v>1.4599999999999937</v>
      </c>
      <c r="AE58" s="137">
        <f t="shared" si="1"/>
        <v>7.5768614308613369E-3</v>
      </c>
    </row>
    <row r="59" spans="1:42" x14ac:dyDescent="0.25">
      <c r="O59" s="82">
        <v>0.94</v>
      </c>
      <c r="P59" s="82">
        <f t="shared" si="2"/>
        <v>69.409599999999998</v>
      </c>
      <c r="W59" s="122">
        <v>42739</v>
      </c>
      <c r="X59" s="41">
        <v>68.47</v>
      </c>
      <c r="Y59" s="41">
        <v>69.06</v>
      </c>
      <c r="Z59" s="41">
        <v>68.13</v>
      </c>
      <c r="AA59" s="41">
        <v>68.92</v>
      </c>
      <c r="AB59" s="103">
        <v>1193700</v>
      </c>
      <c r="AC59" s="9">
        <v>68.63</v>
      </c>
      <c r="AD59" s="2">
        <f t="shared" si="0"/>
        <v>0.93000000000000682</v>
      </c>
      <c r="AE59" s="137">
        <f t="shared" si="1"/>
        <v>2.3411869967193466E-2</v>
      </c>
      <c r="AL59" s="233"/>
    </row>
    <row r="60" spans="1:42" x14ac:dyDescent="0.25">
      <c r="O60" s="82">
        <v>0.93</v>
      </c>
      <c r="P60" s="82">
        <f t="shared" si="2"/>
        <v>68.671200000000013</v>
      </c>
      <c r="W60" s="122">
        <v>42738</v>
      </c>
      <c r="X60" s="41">
        <v>67.709999999999994</v>
      </c>
      <c r="Y60" s="41">
        <v>68.430000000000007</v>
      </c>
      <c r="Z60" s="41">
        <v>67.08</v>
      </c>
      <c r="AA60" s="41">
        <v>67.349999999999994</v>
      </c>
      <c r="AB60" s="103">
        <v>766200</v>
      </c>
      <c r="AC60" s="9">
        <v>67.06</v>
      </c>
      <c r="AD60" s="2">
        <f t="shared" si="0"/>
        <v>1.3500000000000085</v>
      </c>
      <c r="AE60" s="137">
        <f t="shared" si="1"/>
        <v>-7.4504544777231896E-4</v>
      </c>
    </row>
    <row r="61" spans="1:42" x14ac:dyDescent="0.25">
      <c r="O61" s="82">
        <v>0.92</v>
      </c>
      <c r="P61" s="82">
        <f t="shared" si="2"/>
        <v>67.9328</v>
      </c>
      <c r="W61" s="122">
        <v>42734</v>
      </c>
      <c r="X61" s="41">
        <v>68.150000000000006</v>
      </c>
      <c r="Y61" s="41">
        <v>68.37</v>
      </c>
      <c r="Z61" s="41">
        <v>67.180000000000007</v>
      </c>
      <c r="AA61" s="41">
        <v>67.400000000000006</v>
      </c>
      <c r="AB61" s="103">
        <v>526400</v>
      </c>
      <c r="AC61" s="9">
        <v>67.11</v>
      </c>
      <c r="AD61" s="2">
        <f t="shared" si="0"/>
        <v>1.1899999999999977</v>
      </c>
      <c r="AE61" s="137">
        <f t="shared" si="1"/>
        <v>-8.7149187592319155E-3</v>
      </c>
      <c r="AL61" s="233"/>
      <c r="AO61" s="233"/>
    </row>
    <row r="62" spans="1:42" x14ac:dyDescent="0.25">
      <c r="O62" s="82">
        <v>0.91</v>
      </c>
      <c r="P62" s="82">
        <f t="shared" si="2"/>
        <v>67.194400000000002</v>
      </c>
      <c r="W62" s="122">
        <v>42733</v>
      </c>
      <c r="X62" s="41">
        <v>68.02</v>
      </c>
      <c r="Y62" s="41">
        <v>68.17</v>
      </c>
      <c r="Z62" s="41">
        <v>67.739999999999995</v>
      </c>
      <c r="AA62" s="41">
        <v>67.989999999999995</v>
      </c>
      <c r="AB62" s="103">
        <v>496100</v>
      </c>
      <c r="AC62" s="9">
        <v>67.7</v>
      </c>
      <c r="AD62" s="2">
        <f t="shared" si="0"/>
        <v>0.43000000000000682</v>
      </c>
      <c r="AE62" s="137">
        <f t="shared" si="1"/>
        <v>5.0475059382424359E-3</v>
      </c>
    </row>
    <row r="63" spans="1:42" x14ac:dyDescent="0.25">
      <c r="O63" s="82">
        <v>0.9</v>
      </c>
      <c r="P63" s="82">
        <f t="shared" si="2"/>
        <v>66.456000000000003</v>
      </c>
      <c r="W63" s="122">
        <v>42732</v>
      </c>
      <c r="X63" s="41">
        <v>67.47</v>
      </c>
      <c r="Y63" s="41">
        <v>68.459999999999994</v>
      </c>
      <c r="Z63" s="41">
        <v>67.33</v>
      </c>
      <c r="AA63" s="41">
        <v>67.650000000000006</v>
      </c>
      <c r="AB63" s="103">
        <v>734600</v>
      </c>
      <c r="AC63" s="9">
        <v>67.36</v>
      </c>
      <c r="AD63" s="2">
        <f t="shared" si="0"/>
        <v>1.1299999999999955</v>
      </c>
      <c r="AE63" s="137">
        <f t="shared" si="1"/>
        <v>-1.6303542315102559E-3</v>
      </c>
      <c r="AL63" s="233"/>
      <c r="AO63" s="233"/>
      <c r="AP63" s="233"/>
    </row>
    <row r="64" spans="1:42" x14ac:dyDescent="0.25">
      <c r="W64" s="122">
        <v>42731</v>
      </c>
      <c r="X64" s="41">
        <v>67.790000000000006</v>
      </c>
      <c r="Y64" s="41">
        <v>67.930000000000007</v>
      </c>
      <c r="Z64" s="41">
        <v>67.599999999999994</v>
      </c>
      <c r="AA64" s="41">
        <v>67.760000000000005</v>
      </c>
      <c r="AB64" s="103">
        <v>260600</v>
      </c>
      <c r="AC64" s="9">
        <v>67.47</v>
      </c>
      <c r="AD64" s="2">
        <f t="shared" si="0"/>
        <v>0.33000000000001251</v>
      </c>
      <c r="AE64" s="137">
        <f t="shared" si="1"/>
        <v>2.2281639928700692E-3</v>
      </c>
    </row>
    <row r="65" spans="23:41" x14ac:dyDescent="0.25">
      <c r="W65" s="122">
        <v>42727</v>
      </c>
      <c r="X65" s="41">
        <v>67.739999999999995</v>
      </c>
      <c r="Y65" s="41">
        <v>67.86</v>
      </c>
      <c r="Z65" s="41">
        <v>67.400000000000006</v>
      </c>
      <c r="AA65" s="41">
        <v>67.61</v>
      </c>
      <c r="AB65" s="103">
        <v>412200</v>
      </c>
      <c r="AC65" s="9">
        <v>67.319999999999993</v>
      </c>
      <c r="AD65" s="2">
        <f t="shared" si="0"/>
        <v>0.45999999999999375</v>
      </c>
      <c r="AE65" s="137">
        <f t="shared" si="1"/>
        <v>-2.5188916876575096E-3</v>
      </c>
      <c r="AL65" s="233"/>
      <c r="AO65" s="233"/>
    </row>
    <row r="66" spans="23:41" x14ac:dyDescent="0.25">
      <c r="W66" s="122">
        <v>42726</v>
      </c>
      <c r="X66" s="41">
        <v>67.78</v>
      </c>
      <c r="Y66" s="41">
        <v>68.010000000000005</v>
      </c>
      <c r="Z66" s="41">
        <v>67.459999999999994</v>
      </c>
      <c r="AA66" s="41">
        <v>67.78</v>
      </c>
      <c r="AB66" s="103">
        <v>460300</v>
      </c>
      <c r="AC66" s="9">
        <v>67.489999999999995</v>
      </c>
      <c r="AD66" s="2">
        <f t="shared" si="0"/>
        <v>0.55000000000001137</v>
      </c>
      <c r="AE66" s="137">
        <f t="shared" si="1"/>
        <v>-3.2491507901343253E-3</v>
      </c>
    </row>
    <row r="67" spans="23:41" x14ac:dyDescent="0.25">
      <c r="W67" s="122">
        <v>42725</v>
      </c>
      <c r="X67" s="41">
        <v>67.94</v>
      </c>
      <c r="Y67" s="41">
        <v>68.44</v>
      </c>
      <c r="Z67" s="41">
        <v>67.69</v>
      </c>
      <c r="AA67" s="41">
        <v>68</v>
      </c>
      <c r="AB67" s="103">
        <v>614300</v>
      </c>
      <c r="AC67" s="9">
        <v>67.709999999999994</v>
      </c>
      <c r="AD67" s="2">
        <f>Y67-Z67</f>
        <v>0.75</v>
      </c>
      <c r="AE67" s="137">
        <f>AC67/AC68-1</f>
        <v>1.4790711433219084E-3</v>
      </c>
      <c r="AL67" s="233"/>
    </row>
    <row r="68" spans="23:41" x14ac:dyDescent="0.25">
      <c r="W68" s="122">
        <v>42724</v>
      </c>
      <c r="X68" s="41">
        <v>67.319999999999993</v>
      </c>
      <c r="Y68" s="41">
        <v>68.319999999999993</v>
      </c>
      <c r="Z68" s="41">
        <v>67.3</v>
      </c>
      <c r="AA68" s="41">
        <v>67.900000000000006</v>
      </c>
      <c r="AB68" s="103">
        <v>1344400</v>
      </c>
      <c r="AC68" s="9">
        <v>67.61</v>
      </c>
      <c r="AD68" s="2">
        <f>Y68-Z68</f>
        <v>1.019999999999996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7" priority="39">
      <formula>Q12&gt;0</formula>
    </cfRule>
    <cfRule type="expression" dxfId="49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5" priority="33">
      <formula>F25&gt;0</formula>
    </cfRule>
    <cfRule type="expression" dxfId="494" priority="34">
      <formula>F25&lt;0</formula>
    </cfRule>
  </conditionalFormatting>
  <conditionalFormatting sqref="F30">
    <cfRule type="expression" dxfId="493" priority="31">
      <formula>F30&gt;0</formula>
    </cfRule>
    <cfRule type="expression" dxfId="492" priority="32">
      <formula>F30&lt;0</formula>
    </cfRule>
  </conditionalFormatting>
  <conditionalFormatting sqref="F31">
    <cfRule type="expression" dxfId="491" priority="29">
      <formula>F31&gt;0</formula>
    </cfRule>
    <cfRule type="expression" dxfId="490" priority="30">
      <formula>F31&lt;0</formula>
    </cfRule>
  </conditionalFormatting>
  <conditionalFormatting sqref="F32:F34">
    <cfRule type="expression" dxfId="489" priority="27">
      <formula>F32&gt;0</formula>
    </cfRule>
    <cfRule type="expression" dxfId="488" priority="28">
      <formula>F32&lt;0</formula>
    </cfRule>
  </conditionalFormatting>
  <conditionalFormatting sqref="H25:H29">
    <cfRule type="expression" dxfId="487" priority="25">
      <formula>H25&gt;0</formula>
    </cfRule>
    <cfRule type="expression" dxfId="486" priority="26">
      <formula>H25&lt;0</formula>
    </cfRule>
  </conditionalFormatting>
  <conditionalFormatting sqref="H30">
    <cfRule type="expression" dxfId="485" priority="23">
      <formula>H30&gt;0</formula>
    </cfRule>
    <cfRule type="expression" dxfId="484" priority="24">
      <formula>H30&lt;0</formula>
    </cfRule>
  </conditionalFormatting>
  <conditionalFormatting sqref="H31">
    <cfRule type="expression" dxfId="483" priority="21">
      <formula>H31&gt;0</formula>
    </cfRule>
    <cfRule type="expression" dxfId="482" priority="22">
      <formula>H31&lt;0</formula>
    </cfRule>
  </conditionalFormatting>
  <conditionalFormatting sqref="H32:H34">
    <cfRule type="expression" dxfId="481" priority="19">
      <formula>H32&gt;0</formula>
    </cfRule>
    <cfRule type="expression" dxfId="480" priority="20">
      <formula>H32&lt;0</formula>
    </cfRule>
  </conditionalFormatting>
  <conditionalFormatting sqref="F35">
    <cfRule type="expression" dxfId="479" priority="17">
      <formula>F35&gt;0</formula>
    </cfRule>
    <cfRule type="expression" dxfId="478" priority="18">
      <formula>F35&lt;0</formula>
    </cfRule>
  </conditionalFormatting>
  <conditionalFormatting sqref="H35">
    <cfRule type="expression" dxfId="477" priority="15">
      <formula>H35&gt;0</formula>
    </cfRule>
    <cfRule type="expression" dxfId="476" priority="16">
      <formula>H35&lt;0</formula>
    </cfRule>
  </conditionalFormatting>
  <conditionalFormatting sqref="F36">
    <cfRule type="expression" dxfId="475" priority="13">
      <formula>F36&gt;0</formula>
    </cfRule>
    <cfRule type="expression" dxfId="474" priority="14">
      <formula>F36&lt;0</formula>
    </cfRule>
  </conditionalFormatting>
  <conditionalFormatting sqref="H36">
    <cfRule type="expression" dxfId="473" priority="11">
      <formula>H36&gt;0</formula>
    </cfRule>
    <cfRule type="expression" dxfId="472" priority="12">
      <formula>H36&lt;0</formula>
    </cfRule>
  </conditionalFormatting>
  <conditionalFormatting sqref="H23:H24">
    <cfRule type="expression" dxfId="471" priority="5">
      <formula>H23&gt;0</formula>
    </cfRule>
    <cfRule type="expression" dxfId="470" priority="6">
      <formula>H23&lt;0</formula>
    </cfRule>
  </conditionalFormatting>
  <conditionalFormatting sqref="F23:F24">
    <cfRule type="expression" dxfId="469" priority="7">
      <formula>F23&gt;0</formula>
    </cfRule>
    <cfRule type="expression" dxfId="468" priority="8">
      <formula>F23&lt;0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563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42821</v>
      </c>
      <c r="X2" s="10">
        <v>54.63</v>
      </c>
      <c r="Y2" s="10">
        <v>55.58</v>
      </c>
      <c r="Z2" s="10">
        <v>54.24</v>
      </c>
      <c r="AA2" s="10">
        <v>55.39</v>
      </c>
      <c r="AB2" s="94">
        <v>16733700</v>
      </c>
      <c r="AC2" s="10">
        <v>55.39</v>
      </c>
      <c r="AD2" s="2">
        <f>Y2-Z2</f>
        <v>1.3399999999999963</v>
      </c>
      <c r="AE2" s="137">
        <f>AC2/AC3-1</f>
        <v>-7.8810675264194829E-3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42818</v>
      </c>
      <c r="X3" s="10">
        <v>55.5</v>
      </c>
      <c r="Y3" s="10">
        <v>56.05</v>
      </c>
      <c r="Z3" s="10">
        <v>55.22</v>
      </c>
      <c r="AA3" s="10">
        <v>55.83</v>
      </c>
      <c r="AB3" s="94">
        <v>20962000</v>
      </c>
      <c r="AC3" s="10">
        <v>55.83</v>
      </c>
      <c r="AD3" s="2">
        <f>Y3-Z3</f>
        <v>0.82999999999999829</v>
      </c>
      <c r="AE3" s="137">
        <f>AC3/AC4-1</f>
        <v>1.0497737556561137E-2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55.96</v>
      </c>
      <c r="R4" s="499">
        <v>1.03E-2</v>
      </c>
      <c r="T4" s="120"/>
      <c r="W4" s="93">
        <v>42817</v>
      </c>
      <c r="X4" s="10">
        <v>55.23</v>
      </c>
      <c r="Y4" s="10">
        <v>55.99</v>
      </c>
      <c r="Z4" s="10">
        <v>54.98</v>
      </c>
      <c r="AA4" s="10">
        <v>55.25</v>
      </c>
      <c r="AB4" s="94">
        <v>18288100</v>
      </c>
      <c r="AC4" s="10">
        <v>55.25</v>
      </c>
      <c r="AD4" s="2">
        <f t="shared" ref="AD4:AD67" si="0">Y4-Z4</f>
        <v>1.0100000000000051</v>
      </c>
      <c r="AE4" s="137">
        <f t="shared" ref="AE4:AE66" si="1">AC4/AC5-1</f>
        <v>-1.4458702331465734E-3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4476.8</v>
      </c>
      <c r="W5" s="93">
        <v>42816</v>
      </c>
      <c r="X5" s="10">
        <v>55.53</v>
      </c>
      <c r="Y5" s="10">
        <v>55.57</v>
      </c>
      <c r="Z5" s="10">
        <v>54.85</v>
      </c>
      <c r="AA5" s="10">
        <v>55.33</v>
      </c>
      <c r="AB5" s="94">
        <v>27699900</v>
      </c>
      <c r="AC5" s="10">
        <v>55.33</v>
      </c>
      <c r="AD5" s="2">
        <f t="shared" si="0"/>
        <v>0.71999999999999886</v>
      </c>
      <c r="AE5" s="137">
        <f t="shared" si="1"/>
        <v>-9.310653536257929E-3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42815</v>
      </c>
      <c r="X6" s="10">
        <v>57.93</v>
      </c>
      <c r="Y6" s="10">
        <v>57.96</v>
      </c>
      <c r="Z6" s="10">
        <v>55.63</v>
      </c>
      <c r="AA6" s="10">
        <v>55.85</v>
      </c>
      <c r="AB6" s="94">
        <v>31562000</v>
      </c>
      <c r="AC6" s="10">
        <v>55.85</v>
      </c>
      <c r="AD6" s="2">
        <f t="shared" si="0"/>
        <v>2.3299999999999983</v>
      </c>
      <c r="AE6" s="137">
        <f t="shared" si="1"/>
        <v>-3.088669095956964E-2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1076.4800000000014</v>
      </c>
      <c r="R7">
        <v>40</v>
      </c>
      <c r="T7" s="84"/>
      <c r="W7" s="93">
        <v>42814</v>
      </c>
      <c r="X7" s="10">
        <v>58.47</v>
      </c>
      <c r="Y7" s="10">
        <v>58.47</v>
      </c>
      <c r="Z7" s="10">
        <v>57.62</v>
      </c>
      <c r="AA7" s="10">
        <v>57.63</v>
      </c>
      <c r="AB7" s="94">
        <v>17209900</v>
      </c>
      <c r="AC7" s="10">
        <v>57.63</v>
      </c>
      <c r="AD7" s="2">
        <f t="shared" si="0"/>
        <v>0.85000000000000142</v>
      </c>
      <c r="AE7" s="137">
        <f t="shared" si="1"/>
        <v>-1.7726265553093534E-2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-128.39999999999964</v>
      </c>
      <c r="W8" s="93">
        <v>42811</v>
      </c>
      <c r="X8" s="10">
        <v>59.37</v>
      </c>
      <c r="Y8" s="10">
        <v>59.41</v>
      </c>
      <c r="Z8" s="10">
        <v>58.52</v>
      </c>
      <c r="AA8" s="10">
        <v>58.67</v>
      </c>
      <c r="AB8" s="94">
        <v>20669000</v>
      </c>
      <c r="AC8" s="10">
        <v>58.67</v>
      </c>
      <c r="AD8" s="2">
        <f t="shared" si="0"/>
        <v>0.88999999999999346</v>
      </c>
      <c r="AE8" s="137">
        <f t="shared" si="1"/>
        <v>-1.0957518543492917E-2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-2.7881525232345966E-2</v>
      </c>
      <c r="W9" s="93">
        <v>42810</v>
      </c>
      <c r="X9" s="10">
        <v>58.86</v>
      </c>
      <c r="Y9" s="10">
        <v>59.41</v>
      </c>
      <c r="Z9" s="10">
        <v>58.76</v>
      </c>
      <c r="AA9" s="10">
        <v>59.32</v>
      </c>
      <c r="AB9" s="94">
        <v>18185800</v>
      </c>
      <c r="AC9" s="10">
        <v>59.32</v>
      </c>
      <c r="AD9" s="2">
        <f t="shared" si="0"/>
        <v>0.64999999999999858</v>
      </c>
      <c r="AE9" s="137">
        <f t="shared" si="1"/>
        <v>1.0390052801907634E-2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42809</v>
      </c>
      <c r="X10" s="10">
        <v>58.9</v>
      </c>
      <c r="Y10" s="10">
        <v>59.31</v>
      </c>
      <c r="Z10" s="10">
        <v>58.36</v>
      </c>
      <c r="AA10" s="10">
        <v>58.71</v>
      </c>
      <c r="AB10" s="94">
        <v>17419100</v>
      </c>
      <c r="AC10" s="10">
        <v>58.71</v>
      </c>
      <c r="AD10" s="2">
        <f t="shared" si="0"/>
        <v>0.95000000000000284</v>
      </c>
      <c r="AE10" s="137">
        <f t="shared" si="1"/>
        <v>-8.509189925118843E-4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2.7199999999999998E-2</v>
      </c>
      <c r="W11" s="93">
        <v>42808</v>
      </c>
      <c r="X11" s="10">
        <v>58.49</v>
      </c>
      <c r="Y11" s="10">
        <v>58.81</v>
      </c>
      <c r="Z11" s="10">
        <v>58.25</v>
      </c>
      <c r="AA11" s="10">
        <v>58.76</v>
      </c>
      <c r="AB11" s="94">
        <v>10872800</v>
      </c>
      <c r="AC11" s="10">
        <v>58.76</v>
      </c>
      <c r="AD11" s="2">
        <f t="shared" si="0"/>
        <v>0.56000000000000227</v>
      </c>
      <c r="AE11" s="137">
        <f t="shared" si="1"/>
        <v>1.0221465076660774E-3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42807</v>
      </c>
      <c r="X12" s="10">
        <v>58.83</v>
      </c>
      <c r="Y12" s="10">
        <v>59.03</v>
      </c>
      <c r="Z12" s="10">
        <v>58.52</v>
      </c>
      <c r="AA12" s="10">
        <v>58.7</v>
      </c>
      <c r="AB12" s="94">
        <v>12975000</v>
      </c>
      <c r="AC12" s="10">
        <v>58.7</v>
      </c>
      <c r="AD12" s="2">
        <f t="shared" si="0"/>
        <v>0.50999999999999801</v>
      </c>
      <c r="AE12" s="137">
        <f t="shared" si="1"/>
        <v>-2.5488530161427159E-3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42804</v>
      </c>
      <c r="X13" s="10">
        <v>58.98</v>
      </c>
      <c r="Y13" s="10">
        <v>59.18</v>
      </c>
      <c r="Z13" s="10">
        <v>58.52</v>
      </c>
      <c r="AA13" s="10">
        <v>58.85</v>
      </c>
      <c r="AB13" s="94">
        <v>14863600</v>
      </c>
      <c r="AC13" s="10">
        <v>58.85</v>
      </c>
      <c r="AD13" s="2">
        <f t="shared" si="0"/>
        <v>0.65999999999999659</v>
      </c>
      <c r="AE13" s="137">
        <f t="shared" si="1"/>
        <v>2.5553662691653045E-3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42803</v>
      </c>
      <c r="X14" s="10">
        <v>58.45</v>
      </c>
      <c r="Y14" s="10">
        <v>58.87</v>
      </c>
      <c r="Z14" s="10">
        <v>58.2</v>
      </c>
      <c r="AA14" s="10">
        <v>58.7</v>
      </c>
      <c r="AB14" s="94">
        <v>15719700</v>
      </c>
      <c r="AC14" s="10">
        <v>58.7</v>
      </c>
      <c r="AD14" s="2">
        <f t="shared" si="0"/>
        <v>0.6699999999999946</v>
      </c>
      <c r="AE14" s="137">
        <f t="shared" si="1"/>
        <v>8.4177976292734158E-3</v>
      </c>
    </row>
    <row r="15" spans="1:40" x14ac:dyDescent="0.25">
      <c r="H15" s="71"/>
      <c r="W15" s="93">
        <v>42802</v>
      </c>
      <c r="X15" s="10">
        <v>58.95</v>
      </c>
      <c r="Y15" s="10">
        <v>59.13</v>
      </c>
      <c r="Z15" s="10">
        <v>58.17</v>
      </c>
      <c r="AA15" s="10">
        <v>58.21</v>
      </c>
      <c r="AB15" s="94">
        <v>14436900</v>
      </c>
      <c r="AC15" s="10">
        <v>58.21</v>
      </c>
      <c r="AD15" s="2">
        <f t="shared" si="0"/>
        <v>0.96000000000000085</v>
      </c>
      <c r="AE15" s="137">
        <f t="shared" si="1"/>
        <v>-1.5437392795882854E-3</v>
      </c>
      <c r="AK15" s="233"/>
      <c r="AN15" s="233"/>
    </row>
    <row r="16" spans="1:40" x14ac:dyDescent="0.25">
      <c r="H16" s="71"/>
      <c r="W16" s="93">
        <v>42801</v>
      </c>
      <c r="X16" s="10">
        <v>58.43</v>
      </c>
      <c r="Y16" s="10">
        <v>58.52</v>
      </c>
      <c r="Z16" s="10">
        <v>58.02</v>
      </c>
      <c r="AA16" s="10">
        <v>58.3</v>
      </c>
      <c r="AB16" s="94">
        <v>13031500</v>
      </c>
      <c r="AC16" s="10">
        <v>58.3</v>
      </c>
      <c r="AD16" s="2">
        <f t="shared" si="0"/>
        <v>0.5</v>
      </c>
      <c r="AE16" s="137">
        <f t="shared" si="1"/>
        <v>-5.2891997952567715E-3</v>
      </c>
    </row>
    <row r="17" spans="1:40" x14ac:dyDescent="0.25">
      <c r="H17" s="71"/>
      <c r="W17" s="93">
        <v>42800</v>
      </c>
      <c r="X17" s="10">
        <v>58.54</v>
      </c>
      <c r="Y17" s="10">
        <v>58.88</v>
      </c>
      <c r="Z17" s="10">
        <v>58.18</v>
      </c>
      <c r="AA17" s="10">
        <v>58.61</v>
      </c>
      <c r="AB17" s="94">
        <v>13205900</v>
      </c>
      <c r="AC17" s="10">
        <v>58.61</v>
      </c>
      <c r="AD17" s="2">
        <f t="shared" si="0"/>
        <v>0.70000000000000284</v>
      </c>
      <c r="AE17" s="137">
        <f t="shared" si="1"/>
        <v>-4.7546272711835869E-3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42797</v>
      </c>
      <c r="X18" s="10">
        <v>58.85</v>
      </c>
      <c r="Y18" s="10">
        <v>59.24</v>
      </c>
      <c r="Z18" s="10">
        <v>58.67</v>
      </c>
      <c r="AA18" s="10">
        <v>58.89</v>
      </c>
      <c r="AB18" s="94">
        <v>14740000</v>
      </c>
      <c r="AC18" s="10">
        <v>58.89</v>
      </c>
      <c r="AD18" s="2">
        <f t="shared" si="0"/>
        <v>0.57000000000000028</v>
      </c>
      <c r="AE18" s="137">
        <f t="shared" si="1"/>
        <v>3.0659172202349705E-3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42796</v>
      </c>
      <c r="X19" s="10">
        <v>59.78</v>
      </c>
      <c r="Y19" s="10">
        <v>59.79</v>
      </c>
      <c r="Z19" s="10">
        <v>58.57</v>
      </c>
      <c r="AA19" s="10">
        <v>58.71</v>
      </c>
      <c r="AB19" s="94">
        <v>17528000</v>
      </c>
      <c r="AC19" s="10">
        <v>58.71</v>
      </c>
      <c r="AD19" s="2">
        <f t="shared" si="0"/>
        <v>1.2199999999999989</v>
      </c>
      <c r="AE19" s="137">
        <f t="shared" si="1"/>
        <v>-1.7076845806127561E-2</v>
      </c>
      <c r="AK19" s="233"/>
      <c r="AN19" s="233"/>
    </row>
    <row r="20" spans="1:40" x14ac:dyDescent="0.25">
      <c r="W20" s="93">
        <v>42795</v>
      </c>
      <c r="X20" s="10">
        <v>59.11</v>
      </c>
      <c r="Y20" s="10">
        <v>59.99</v>
      </c>
      <c r="Z20" s="10">
        <v>59.09</v>
      </c>
      <c r="AA20" s="10">
        <v>59.73</v>
      </c>
      <c r="AB20" s="94">
        <v>25824300</v>
      </c>
      <c r="AC20" s="10">
        <v>59.73</v>
      </c>
      <c r="AD20" s="2">
        <f t="shared" si="0"/>
        <v>0.89999999999999858</v>
      </c>
      <c r="AE20" s="137">
        <f t="shared" si="1"/>
        <v>3.1962681409813287E-2</v>
      </c>
    </row>
    <row r="21" spans="1:40" x14ac:dyDescent="0.25">
      <c r="W21" s="93">
        <v>42794</v>
      </c>
      <c r="X21" s="10">
        <v>57.99</v>
      </c>
      <c r="Y21" s="10">
        <v>58.32</v>
      </c>
      <c r="Z21" s="10">
        <v>57.73</v>
      </c>
      <c r="AA21" s="10">
        <v>57.88</v>
      </c>
      <c r="AB21" s="94">
        <v>15459100</v>
      </c>
      <c r="AC21" s="10">
        <v>57.88</v>
      </c>
      <c r="AD21" s="2">
        <f t="shared" si="0"/>
        <v>0.59000000000000341</v>
      </c>
      <c r="AE21" s="137">
        <f t="shared" si="1"/>
        <v>-3.1002411298656218E-3</v>
      </c>
      <c r="AK21" s="233"/>
      <c r="AN21" s="233"/>
    </row>
    <row r="22" spans="1:40" x14ac:dyDescent="0.25">
      <c r="W22" s="93">
        <v>42793</v>
      </c>
      <c r="X22" s="10">
        <v>57.81</v>
      </c>
      <c r="Y22" s="10">
        <v>58.25</v>
      </c>
      <c r="Z22" s="10">
        <v>57.71</v>
      </c>
      <c r="AA22" s="10">
        <v>58.06</v>
      </c>
      <c r="AB22" s="94">
        <v>10075400</v>
      </c>
      <c r="AC22" s="10">
        <v>58.06</v>
      </c>
      <c r="AD22" s="2">
        <f t="shared" si="0"/>
        <v>0.53999999999999915</v>
      </c>
      <c r="AE22" s="137">
        <f t="shared" si="1"/>
        <v>4.3245113302197158E-3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42790</v>
      </c>
      <c r="X23" s="10">
        <v>57.7</v>
      </c>
      <c r="Y23" s="10">
        <v>57.91</v>
      </c>
      <c r="Z23" s="10">
        <v>57.32</v>
      </c>
      <c r="AA23" s="10">
        <v>57.81</v>
      </c>
      <c r="AB23" s="94">
        <v>16261900</v>
      </c>
      <c r="AC23" s="10">
        <v>57.81</v>
      </c>
      <c r="AD23" s="2">
        <f t="shared" si="0"/>
        <v>0.58999999999999631</v>
      </c>
      <c r="AE23" s="137">
        <f t="shared" si="1"/>
        <v>-1.1625918960506021E-2</v>
      </c>
      <c r="AK23" s="233"/>
    </row>
    <row r="24" spans="1:40" x14ac:dyDescent="0.25">
      <c r="A24" s="476"/>
      <c r="B24" s="475">
        <v>42718</v>
      </c>
      <c r="C24" s="476">
        <v>40</v>
      </c>
      <c r="D24" s="66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42789</v>
      </c>
      <c r="X24" s="10">
        <v>58.43</v>
      </c>
      <c r="Y24" s="10">
        <v>58.59</v>
      </c>
      <c r="Z24" s="10">
        <v>58.06</v>
      </c>
      <c r="AA24" s="10">
        <v>58.49</v>
      </c>
      <c r="AB24" s="94">
        <v>13807900</v>
      </c>
      <c r="AC24" s="10">
        <v>58.49</v>
      </c>
      <c r="AD24" s="2">
        <f t="shared" si="0"/>
        <v>0.53000000000000114</v>
      </c>
      <c r="AE24" s="137">
        <f t="shared" si="1"/>
        <v>2.2275531185744768E-3</v>
      </c>
    </row>
    <row r="25" spans="1:40" x14ac:dyDescent="0.25">
      <c r="A25" s="476"/>
      <c r="B25" s="475">
        <v>42733</v>
      </c>
      <c r="C25" s="476">
        <v>80</v>
      </c>
      <c r="D25" s="66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42788</v>
      </c>
      <c r="X25" s="10">
        <v>58</v>
      </c>
      <c r="Y25" s="10">
        <v>58.59</v>
      </c>
      <c r="Z25" s="10">
        <v>58</v>
      </c>
      <c r="AA25" s="10">
        <v>58.36</v>
      </c>
      <c r="AB25" s="94">
        <v>12323900</v>
      </c>
      <c r="AC25" s="10">
        <v>58.36</v>
      </c>
      <c r="AD25" s="2">
        <f t="shared" si="0"/>
        <v>0.59000000000000341</v>
      </c>
      <c r="AE25" s="137">
        <f t="shared" si="1"/>
        <v>1.8884120171673846E-3</v>
      </c>
    </row>
    <row r="26" spans="1:40" x14ac:dyDescent="0.25">
      <c r="A26" s="476"/>
      <c r="B26" s="475">
        <v>42740</v>
      </c>
      <c r="C26" s="476">
        <v>120</v>
      </c>
      <c r="D26" s="66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42787</v>
      </c>
      <c r="X26" s="10">
        <v>58.25</v>
      </c>
      <c r="Y26" s="10">
        <v>58.63</v>
      </c>
      <c r="Z26" s="10">
        <v>57.9</v>
      </c>
      <c r="AA26" s="10">
        <v>58.25</v>
      </c>
      <c r="AB26" s="94">
        <v>16329300</v>
      </c>
      <c r="AC26" s="10">
        <v>58.25</v>
      </c>
      <c r="AD26" s="2">
        <f t="shared" si="0"/>
        <v>0.73000000000000398</v>
      </c>
      <c r="AE26" s="137">
        <f t="shared" si="1"/>
        <v>2.7543467033912528E-3</v>
      </c>
    </row>
    <row r="27" spans="1:40" x14ac:dyDescent="0.25">
      <c r="A27" s="476" t="s">
        <v>364</v>
      </c>
      <c r="B27" s="475">
        <v>42754</v>
      </c>
      <c r="C27" s="476">
        <v>120</v>
      </c>
      <c r="D27" s="66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42783</v>
      </c>
      <c r="X27" s="10">
        <v>57.58</v>
      </c>
      <c r="Y27" s="10">
        <v>58.1</v>
      </c>
      <c r="Z27" s="10">
        <v>57.45</v>
      </c>
      <c r="AA27" s="10">
        <v>58.09</v>
      </c>
      <c r="AB27" s="94">
        <v>15765900</v>
      </c>
      <c r="AC27" s="10">
        <v>58.09</v>
      </c>
      <c r="AD27" s="2">
        <f t="shared" si="0"/>
        <v>0.64999999999999858</v>
      </c>
      <c r="AE27" s="137">
        <f t="shared" si="1"/>
        <v>-5.1617343427379225E-4</v>
      </c>
    </row>
    <row r="28" spans="1:40" x14ac:dyDescent="0.25">
      <c r="A28" s="476" t="s">
        <v>380</v>
      </c>
      <c r="B28" s="475">
        <v>42759</v>
      </c>
      <c r="C28" s="476">
        <v>80</v>
      </c>
      <c r="D28" s="66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42782</v>
      </c>
      <c r="X28" s="10">
        <v>58.36</v>
      </c>
      <c r="Y28" s="10">
        <v>58.36</v>
      </c>
      <c r="Z28" s="10">
        <v>57.51</v>
      </c>
      <c r="AA28" s="10">
        <v>58.12</v>
      </c>
      <c r="AB28" s="94">
        <v>14626300</v>
      </c>
      <c r="AC28" s="10">
        <v>58.12</v>
      </c>
      <c r="AD28" s="2">
        <f t="shared" si="0"/>
        <v>0.85000000000000142</v>
      </c>
      <c r="AE28" s="137">
        <f t="shared" si="1"/>
        <v>-7.3441502988897955E-3</v>
      </c>
    </row>
    <row r="29" spans="1:40" x14ac:dyDescent="0.25">
      <c r="A29" s="476" t="s">
        <v>380</v>
      </c>
      <c r="B29" s="475">
        <v>42760</v>
      </c>
      <c r="C29" s="476">
        <v>80</v>
      </c>
      <c r="D29" s="66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42781</v>
      </c>
      <c r="X29" s="10">
        <v>58.1</v>
      </c>
      <c r="Y29" s="10">
        <v>59.01</v>
      </c>
      <c r="Z29" s="10">
        <v>57.89</v>
      </c>
      <c r="AA29" s="10">
        <v>58.55</v>
      </c>
      <c r="AB29" s="94">
        <v>25281300</v>
      </c>
      <c r="AC29" s="10">
        <v>58.55</v>
      </c>
      <c r="AD29" s="2">
        <f t="shared" si="0"/>
        <v>1.1199999999999974</v>
      </c>
      <c r="AE29" s="137">
        <f t="shared" si="1"/>
        <v>9.830976198689223E-3</v>
      </c>
    </row>
    <row r="30" spans="1:40" x14ac:dyDescent="0.25">
      <c r="A30" s="476" t="s">
        <v>416</v>
      </c>
      <c r="B30" s="475">
        <v>42767</v>
      </c>
      <c r="C30" s="476">
        <v>80</v>
      </c>
      <c r="D30" s="66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42780</v>
      </c>
      <c r="X30" s="10">
        <v>57.13</v>
      </c>
      <c r="Y30" s="10">
        <v>58</v>
      </c>
      <c r="Z30" s="10">
        <v>56.99</v>
      </c>
      <c r="AA30" s="10">
        <v>57.98</v>
      </c>
      <c r="AB30" s="94">
        <v>16268200</v>
      </c>
      <c r="AC30" s="10">
        <v>57.98</v>
      </c>
      <c r="AD30" s="2">
        <f t="shared" si="0"/>
        <v>1.009999999999998</v>
      </c>
      <c r="AE30" s="137">
        <f t="shared" si="1"/>
        <v>1.5767344078486234E-2</v>
      </c>
    </row>
    <row r="31" spans="1:40" x14ac:dyDescent="0.25">
      <c r="A31" s="476" t="s">
        <v>433</v>
      </c>
      <c r="B31" s="475">
        <v>42771</v>
      </c>
      <c r="C31" s="476">
        <v>80</v>
      </c>
      <c r="D31" s="66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42779</v>
      </c>
      <c r="X31" s="10">
        <v>57.07</v>
      </c>
      <c r="Y31" s="10">
        <v>57.51</v>
      </c>
      <c r="Z31" s="10">
        <v>56.89</v>
      </c>
      <c r="AA31" s="10">
        <v>57.08</v>
      </c>
      <c r="AB31" s="94">
        <v>15325300</v>
      </c>
      <c r="AC31" s="10">
        <v>57.08</v>
      </c>
      <c r="AD31" s="2">
        <f t="shared" si="0"/>
        <v>0.61999999999999744</v>
      </c>
      <c r="AE31" s="137">
        <f t="shared" si="1"/>
        <v>3.8691523039042774E-3</v>
      </c>
    </row>
    <row r="32" spans="1:40" x14ac:dyDescent="0.25">
      <c r="A32" s="476" t="s">
        <v>464</v>
      </c>
      <c r="B32" s="475">
        <v>42781</v>
      </c>
      <c r="C32" s="476">
        <v>40</v>
      </c>
      <c r="D32" s="66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42776</v>
      </c>
      <c r="X32" s="10">
        <v>57.02</v>
      </c>
      <c r="Y32" s="10">
        <v>57.04</v>
      </c>
      <c r="Z32" s="10">
        <v>56.66</v>
      </c>
      <c r="AA32" s="10">
        <v>56.86</v>
      </c>
      <c r="AB32" s="94">
        <v>12268100</v>
      </c>
      <c r="AC32" s="10">
        <v>56.86</v>
      </c>
      <c r="AD32" s="2">
        <f t="shared" si="0"/>
        <v>0.38000000000000256</v>
      </c>
      <c r="AE32" s="137">
        <f t="shared" si="1"/>
        <v>2.2915564956813572E-3</v>
      </c>
    </row>
    <row r="33" spans="1:31" x14ac:dyDescent="0.25">
      <c r="A33" s="476" t="s">
        <v>380</v>
      </c>
      <c r="B33" s="475">
        <v>42782</v>
      </c>
      <c r="C33" s="476">
        <v>80</v>
      </c>
      <c r="D33" s="66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42775</v>
      </c>
      <c r="X33" s="10">
        <v>55.63</v>
      </c>
      <c r="Y33" s="10">
        <v>56.77</v>
      </c>
      <c r="Z33" s="10">
        <v>55.63</v>
      </c>
      <c r="AA33" s="10">
        <v>56.73</v>
      </c>
      <c r="AB33" s="94">
        <v>15907800</v>
      </c>
      <c r="AC33" s="10">
        <v>56.73</v>
      </c>
      <c r="AD33" s="2">
        <f t="shared" si="0"/>
        <v>1.1400000000000006</v>
      </c>
      <c r="AE33" s="137">
        <f t="shared" si="1"/>
        <v>1.9773503505302825E-2</v>
      </c>
    </row>
    <row r="34" spans="1:31" x14ac:dyDescent="0.25">
      <c r="A34" s="613" t="s">
        <v>513</v>
      </c>
      <c r="B34" s="612">
        <v>42795</v>
      </c>
      <c r="C34" s="613">
        <v>80</v>
      </c>
      <c r="D34" s="691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2">
        <f t="shared" ref="H34" si="7">(E34-D34)/D34</f>
        <v>4.3045490264559443E-2</v>
      </c>
      <c r="I34" s="614">
        <v>57</v>
      </c>
      <c r="J34" s="614">
        <v>1293</v>
      </c>
      <c r="W34" s="93">
        <v>42774</v>
      </c>
      <c r="X34" s="10">
        <v>56.21</v>
      </c>
      <c r="Y34" s="10">
        <v>56.21</v>
      </c>
      <c r="Z34" s="10">
        <v>55.17</v>
      </c>
      <c r="AA34" s="10">
        <v>55.63</v>
      </c>
      <c r="AB34" s="94">
        <v>18592200</v>
      </c>
      <c r="AC34" s="10">
        <v>55.63</v>
      </c>
      <c r="AD34" s="2">
        <f t="shared" si="0"/>
        <v>1.0399999999999991</v>
      </c>
      <c r="AE34" s="137">
        <f t="shared" si="1"/>
        <v>-1.2602058927937532E-2</v>
      </c>
    </row>
    <row r="35" spans="1:31" x14ac:dyDescent="0.25">
      <c r="A35" s="613" t="s">
        <v>526</v>
      </c>
      <c r="B35" s="612">
        <v>42803</v>
      </c>
      <c r="C35" s="613">
        <v>40</v>
      </c>
      <c r="D35" s="691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2">
        <f t="shared" ref="H35:H36" si="10">(E35-D35)/D35</f>
        <v>2.5058936523181738E-2</v>
      </c>
      <c r="I35" s="614"/>
      <c r="J35" s="614">
        <v>1239</v>
      </c>
      <c r="W35" s="93">
        <v>42773</v>
      </c>
      <c r="X35" s="10">
        <v>56.86</v>
      </c>
      <c r="Y35" s="10">
        <v>57.19</v>
      </c>
      <c r="Z35" s="10">
        <v>56.27</v>
      </c>
      <c r="AA35" s="10">
        <v>56.34</v>
      </c>
      <c r="AB35" s="94">
        <v>14937400</v>
      </c>
      <c r="AC35" s="10">
        <v>56.34</v>
      </c>
      <c r="AD35" s="2">
        <f t="shared" si="0"/>
        <v>0.9199999999999946</v>
      </c>
      <c r="AE35" s="137">
        <f t="shared" si="1"/>
        <v>-3.7135278514587311E-3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42772</v>
      </c>
      <c r="X36" s="10">
        <v>57.08</v>
      </c>
      <c r="Y36" s="10">
        <v>57.41</v>
      </c>
      <c r="Z36" s="10">
        <v>56.49</v>
      </c>
      <c r="AA36" s="10">
        <v>56.55</v>
      </c>
      <c r="AB36" s="94">
        <v>13940200</v>
      </c>
      <c r="AC36" s="10">
        <v>56.55</v>
      </c>
      <c r="AD36" s="2">
        <f t="shared" si="0"/>
        <v>0.9199999999999946</v>
      </c>
      <c r="AE36" s="137">
        <f t="shared" si="1"/>
        <v>-1.2572027239392436E-2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42769</v>
      </c>
      <c r="X37" s="10">
        <v>56.88</v>
      </c>
      <c r="Y37" s="10">
        <v>57.29</v>
      </c>
      <c r="Z37" s="10">
        <v>56.43</v>
      </c>
      <c r="AA37" s="10">
        <v>57.27</v>
      </c>
      <c r="AB37" s="94">
        <v>19879800</v>
      </c>
      <c r="AC37" s="10">
        <v>57.27</v>
      </c>
      <c r="AD37" s="2">
        <f t="shared" si="0"/>
        <v>0.85999999999999943</v>
      </c>
      <c r="AE37" s="137">
        <f t="shared" si="1"/>
        <v>2.7264573991031549E-2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42768</v>
      </c>
      <c r="X38" s="10">
        <v>55.57</v>
      </c>
      <c r="Y38" s="10">
        <v>55.96</v>
      </c>
      <c r="Z38" s="10">
        <v>55.4</v>
      </c>
      <c r="AA38" s="10">
        <v>55.75</v>
      </c>
      <c r="AB38" s="94">
        <v>13044400</v>
      </c>
      <c r="AC38" s="10">
        <v>55.75</v>
      </c>
      <c r="AD38" s="2">
        <f t="shared" si="0"/>
        <v>0.56000000000000227</v>
      </c>
      <c r="AE38" s="137">
        <f t="shared" si="1"/>
        <v>-2.8617420854945008E-3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8" t="s">
        <v>78</v>
      </c>
      <c r="Q39" s="708"/>
      <c r="R39" s="34"/>
      <c r="W39" s="93">
        <v>42767</v>
      </c>
      <c r="X39" s="10">
        <v>56.54</v>
      </c>
      <c r="Y39" s="10">
        <v>57.07</v>
      </c>
      <c r="Z39" s="10">
        <v>55.77</v>
      </c>
      <c r="AA39" s="10">
        <v>55.91</v>
      </c>
      <c r="AB39" s="94">
        <v>21157700</v>
      </c>
      <c r="AC39" s="10">
        <v>55.91</v>
      </c>
      <c r="AD39" s="2">
        <f t="shared" si="0"/>
        <v>1.2999999999999972</v>
      </c>
      <c r="AE39" s="137" t="e">
        <f t="shared" si="1"/>
        <v>#DIV/0!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61.556000000000004</v>
      </c>
      <c r="R40" s="34"/>
      <c r="W40" s="93">
        <v>42767</v>
      </c>
      <c r="X40" s="10" t="s">
        <v>187</v>
      </c>
      <c r="Y40" s="10"/>
      <c r="Z40" s="10"/>
      <c r="AA40" s="10"/>
      <c r="AB40" s="94"/>
      <c r="AC40" s="10"/>
      <c r="AD40" s="2">
        <f t="shared" si="0"/>
        <v>0</v>
      </c>
      <c r="AE40" s="137">
        <f t="shared" si="1"/>
        <v>-1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60.996400000000008</v>
      </c>
      <c r="R41" s="34"/>
      <c r="W41" s="93">
        <v>42766</v>
      </c>
      <c r="X41" s="10">
        <v>55.98</v>
      </c>
      <c r="Y41" s="10">
        <v>56.38</v>
      </c>
      <c r="Z41" s="10">
        <v>55.8</v>
      </c>
      <c r="AA41" s="10">
        <v>56.33</v>
      </c>
      <c r="AB41" s="94">
        <v>22409100</v>
      </c>
      <c r="AC41" s="10">
        <v>55.95</v>
      </c>
      <c r="AD41" s="2">
        <f t="shared" si="0"/>
        <v>0.5800000000000054</v>
      </c>
      <c r="AE41" s="137">
        <f t="shared" si="1"/>
        <v>4.4883303411131781E-3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60.436800000000005</v>
      </c>
      <c r="R42" s="34"/>
      <c r="T42" s="90" t="s">
        <v>113</v>
      </c>
      <c r="W42" s="93">
        <v>42765</v>
      </c>
      <c r="X42" s="10">
        <v>56.12</v>
      </c>
      <c r="Y42" s="10">
        <v>56.32</v>
      </c>
      <c r="Z42" s="10">
        <v>55.75</v>
      </c>
      <c r="AA42" s="10">
        <v>56.08</v>
      </c>
      <c r="AB42" s="94">
        <v>15961400</v>
      </c>
      <c r="AC42" s="10">
        <v>55.7</v>
      </c>
      <c r="AD42" s="2">
        <f t="shared" si="0"/>
        <v>0.57000000000000028</v>
      </c>
      <c r="AE42" s="137">
        <f t="shared" si="1"/>
        <v>-9.0731186621597626E-3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59.877200000000002</v>
      </c>
      <c r="R43" s="82"/>
      <c r="T43" s="96" t="s">
        <v>98</v>
      </c>
      <c r="U43" s="97">
        <v>55.39</v>
      </c>
      <c r="W43" s="93">
        <v>42762</v>
      </c>
      <c r="X43" s="10">
        <v>57.03</v>
      </c>
      <c r="Y43" s="10">
        <v>57.11</v>
      </c>
      <c r="Z43" s="10">
        <v>56.41</v>
      </c>
      <c r="AA43" s="10">
        <v>56.59</v>
      </c>
      <c r="AB43" s="94">
        <v>17186200</v>
      </c>
      <c r="AC43" s="10">
        <v>56.21</v>
      </c>
      <c r="AD43" s="2">
        <f t="shared" si="0"/>
        <v>0.70000000000000284</v>
      </c>
      <c r="AE43" s="137">
        <f t="shared" si="1"/>
        <v>-1.021306568057756E-2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59.317600000000006</v>
      </c>
      <c r="R44" s="82"/>
      <c r="T44" s="86" t="s">
        <v>99</v>
      </c>
      <c r="U44" s="87">
        <v>55.35</v>
      </c>
      <c r="W44" s="93">
        <v>42761</v>
      </c>
      <c r="X44" s="10">
        <v>56.61</v>
      </c>
      <c r="Y44" s="10">
        <v>57.33</v>
      </c>
      <c r="Z44" s="10">
        <v>56.59</v>
      </c>
      <c r="AA44" s="10">
        <v>57.18</v>
      </c>
      <c r="AB44" s="94">
        <v>23769800</v>
      </c>
      <c r="AC44" s="10">
        <v>56.79</v>
      </c>
      <c r="AD44" s="2">
        <f t="shared" si="0"/>
        <v>0.73999999999999488</v>
      </c>
      <c r="AE44" s="137">
        <f t="shared" si="1"/>
        <v>9.7795163584637468E-3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58.758000000000003</v>
      </c>
      <c r="R45" s="82"/>
      <c r="T45" s="86" t="s">
        <v>100</v>
      </c>
      <c r="U45" s="87" t="s">
        <v>129</v>
      </c>
      <c r="W45" s="93">
        <v>42760</v>
      </c>
      <c r="X45" s="10">
        <v>55.38</v>
      </c>
      <c r="Y45" s="10">
        <v>56.83</v>
      </c>
      <c r="Z45" s="10">
        <v>55.28</v>
      </c>
      <c r="AA45" s="10">
        <v>56.62</v>
      </c>
      <c r="AB45" s="94">
        <v>32252100</v>
      </c>
      <c r="AC45" s="10">
        <v>56.24</v>
      </c>
      <c r="AD45" s="2">
        <f t="shared" si="0"/>
        <v>1.5499999999999972</v>
      </c>
      <c r="AE45" s="137">
        <f t="shared" si="1"/>
        <v>3.5155531014172681E-2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58.198399999999999</v>
      </c>
      <c r="R46" s="82"/>
      <c r="T46" s="86" t="s">
        <v>101</v>
      </c>
      <c r="U46" s="87" t="s">
        <v>129</v>
      </c>
      <c r="W46" s="93">
        <v>42759</v>
      </c>
      <c r="X46" s="10">
        <v>54.36</v>
      </c>
      <c r="Y46" s="10">
        <v>55.07</v>
      </c>
      <c r="Z46" s="10">
        <v>54.13</v>
      </c>
      <c r="AA46" s="10">
        <v>54.7</v>
      </c>
      <c r="AB46" s="94">
        <v>18523300</v>
      </c>
      <c r="AC46" s="10">
        <v>54.33</v>
      </c>
      <c r="AD46" s="2">
        <f t="shared" si="0"/>
        <v>0.93999999999999773</v>
      </c>
      <c r="AE46" s="137">
        <f t="shared" si="1"/>
        <v>8.3518930957682258E-3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57.638800000000003</v>
      </c>
      <c r="R47" s="82"/>
      <c r="T47" s="86" t="s">
        <v>102</v>
      </c>
      <c r="U47" s="87">
        <v>58.48</v>
      </c>
      <c r="W47" s="93">
        <v>42758</v>
      </c>
      <c r="X47" s="10">
        <v>54.71</v>
      </c>
      <c r="Y47" s="10">
        <v>55</v>
      </c>
      <c r="Z47" s="10">
        <v>54.15</v>
      </c>
      <c r="AA47" s="10">
        <v>54.25</v>
      </c>
      <c r="AB47" s="94">
        <v>17227400</v>
      </c>
      <c r="AC47" s="10">
        <v>53.88</v>
      </c>
      <c r="AD47" s="2">
        <f t="shared" si="0"/>
        <v>0.85000000000000142</v>
      </c>
      <c r="AE47" s="137">
        <f t="shared" si="1"/>
        <v>-1.4990859232175469E-2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57.0792</v>
      </c>
      <c r="R48" s="82"/>
      <c r="T48" s="86" t="s">
        <v>103</v>
      </c>
      <c r="U48" s="87">
        <v>1.02257</v>
      </c>
      <c r="W48" s="93">
        <v>42755</v>
      </c>
      <c r="X48" s="10">
        <v>54.75</v>
      </c>
      <c r="Y48" s="10">
        <v>55.11</v>
      </c>
      <c r="Z48" s="10">
        <v>54.62</v>
      </c>
      <c r="AA48" s="10">
        <v>55.07</v>
      </c>
      <c r="AB48" s="94">
        <v>24160800</v>
      </c>
      <c r="AC48" s="10">
        <v>54.7</v>
      </c>
      <c r="AD48" s="2">
        <f t="shared" si="0"/>
        <v>0.49000000000000199</v>
      </c>
      <c r="AE48" s="137">
        <f t="shared" si="1"/>
        <v>9.0389227079874512E-3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56.519600000000004</v>
      </c>
      <c r="R49" s="82"/>
      <c r="T49" s="86" t="s">
        <v>104</v>
      </c>
      <c r="U49" s="88" t="s">
        <v>355</v>
      </c>
      <c r="W49" s="93">
        <v>42754</v>
      </c>
      <c r="X49" s="10">
        <v>54.24</v>
      </c>
      <c r="Y49" s="10">
        <v>54.77</v>
      </c>
      <c r="Z49" s="10">
        <v>53.86</v>
      </c>
      <c r="AA49" s="10">
        <v>54.58</v>
      </c>
      <c r="AB49" s="94">
        <v>20906900</v>
      </c>
      <c r="AC49" s="10">
        <v>54.21</v>
      </c>
      <c r="AD49" s="2">
        <f t="shared" si="0"/>
        <v>0.91000000000000369</v>
      </c>
      <c r="AE49" s="137">
        <f t="shared" si="1"/>
        <v>5.7513914656772691E-3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55.96</v>
      </c>
      <c r="R50" s="82"/>
      <c r="T50" s="86"/>
      <c r="U50" s="87"/>
      <c r="W50" s="93">
        <v>42753</v>
      </c>
      <c r="X50" s="10">
        <v>53.78</v>
      </c>
      <c r="Y50" s="10">
        <v>54.29</v>
      </c>
      <c r="Z50" s="10">
        <v>53.34</v>
      </c>
      <c r="AA50" s="10">
        <v>54.27</v>
      </c>
      <c r="AB50" s="94">
        <v>21186700</v>
      </c>
      <c r="AC50" s="10">
        <v>53.9</v>
      </c>
      <c r="AD50" s="2">
        <f t="shared" si="0"/>
        <v>0.94999999999999574</v>
      </c>
      <c r="AE50" s="137">
        <f t="shared" si="1"/>
        <v>8.9853987270684943E-3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55.400399999999998</v>
      </c>
      <c r="R51" s="82"/>
      <c r="T51" s="86" t="s">
        <v>105</v>
      </c>
      <c r="U51" s="87" t="s">
        <v>713</v>
      </c>
      <c r="W51" s="93">
        <v>42752</v>
      </c>
      <c r="X51" s="10">
        <v>54.8</v>
      </c>
      <c r="Y51" s="10">
        <v>54.96</v>
      </c>
      <c r="Z51" s="10">
        <v>53.58</v>
      </c>
      <c r="AA51" s="10">
        <v>53.78</v>
      </c>
      <c r="AB51" s="94">
        <v>26974400</v>
      </c>
      <c r="AC51" s="10">
        <v>53.42</v>
      </c>
      <c r="AD51" s="2">
        <f t="shared" si="0"/>
        <v>1.3800000000000026</v>
      </c>
      <c r="AE51" s="137">
        <f t="shared" si="1"/>
        <v>-2.7666545322169611E-2</v>
      </c>
    </row>
    <row r="52" spans="2:31" x14ac:dyDescent="0.25">
      <c r="O52" s="2"/>
      <c r="P52" s="82">
        <v>0.98</v>
      </c>
      <c r="Q52" s="82">
        <f t="shared" si="14"/>
        <v>54.840800000000002</v>
      </c>
      <c r="R52" s="82"/>
      <c r="T52" s="86" t="s">
        <v>106</v>
      </c>
      <c r="U52" s="87" t="s">
        <v>524</v>
      </c>
      <c r="W52" s="93">
        <v>42748</v>
      </c>
      <c r="X52" s="10">
        <v>55.11</v>
      </c>
      <c r="Y52" s="10">
        <v>56.2</v>
      </c>
      <c r="Z52" s="10">
        <v>54.65</v>
      </c>
      <c r="AA52" s="10">
        <v>55.31</v>
      </c>
      <c r="AB52" s="94">
        <v>37231600</v>
      </c>
      <c r="AC52" s="10">
        <v>54.94</v>
      </c>
      <c r="AD52" s="2">
        <f t="shared" si="0"/>
        <v>1.5500000000000043</v>
      </c>
      <c r="AE52" s="137">
        <f t="shared" si="1"/>
        <v>1.4963975614261882E-2</v>
      </c>
    </row>
    <row r="53" spans="2:31" x14ac:dyDescent="0.25">
      <c r="O53" s="2"/>
      <c r="P53" s="82">
        <v>0.97</v>
      </c>
      <c r="Q53" s="82">
        <f t="shared" si="14"/>
        <v>54.281199999999998</v>
      </c>
      <c r="R53" s="82"/>
      <c r="T53" s="86" t="s">
        <v>107</v>
      </c>
      <c r="U53" s="89">
        <v>14878775</v>
      </c>
      <c r="W53" s="93">
        <v>42747</v>
      </c>
      <c r="X53" s="10">
        <v>54.65</v>
      </c>
      <c r="Y53" s="10">
        <v>54.78</v>
      </c>
      <c r="Z53" s="10">
        <v>53.9</v>
      </c>
      <c r="AA53" s="10">
        <v>54.5</v>
      </c>
      <c r="AB53" s="94">
        <v>20566600</v>
      </c>
      <c r="AC53" s="10">
        <v>54.13</v>
      </c>
      <c r="AD53" s="2">
        <f t="shared" si="0"/>
        <v>0.88000000000000256</v>
      </c>
      <c r="AE53" s="137">
        <f t="shared" si="1"/>
        <v>-5.5116663604629634E-3</v>
      </c>
    </row>
    <row r="54" spans="2:31" x14ac:dyDescent="0.25">
      <c r="O54" s="2"/>
      <c r="P54" s="82">
        <v>0.96</v>
      </c>
      <c r="Q54" s="82">
        <f t="shared" si="14"/>
        <v>53.721600000000002</v>
      </c>
      <c r="R54" s="82"/>
      <c r="T54" s="86" t="s">
        <v>110</v>
      </c>
      <c r="U54" s="89">
        <v>18274300</v>
      </c>
      <c r="W54" s="93">
        <v>42746</v>
      </c>
      <c r="X54" s="10">
        <v>54.6</v>
      </c>
      <c r="Y54" s="10">
        <v>54.8</v>
      </c>
      <c r="Z54" s="10">
        <v>53.72</v>
      </c>
      <c r="AA54" s="10">
        <v>54.8</v>
      </c>
      <c r="AB54" s="94">
        <v>21100600</v>
      </c>
      <c r="AC54" s="10">
        <v>54.43</v>
      </c>
      <c r="AD54" s="2">
        <f t="shared" si="0"/>
        <v>1.0799999999999983</v>
      </c>
      <c r="AE54" s="137">
        <f t="shared" si="1"/>
        <v>3.3179723502303471E-3</v>
      </c>
    </row>
    <row r="55" spans="2:31" x14ac:dyDescent="0.25">
      <c r="O55" s="2"/>
      <c r="P55" s="82">
        <v>0.95</v>
      </c>
      <c r="Q55" s="82">
        <f t="shared" si="14"/>
        <v>53.161999999999999</v>
      </c>
      <c r="R55" s="82"/>
      <c r="T55" s="86" t="s">
        <v>108</v>
      </c>
      <c r="U55" s="87" t="s">
        <v>714</v>
      </c>
      <c r="W55" s="93">
        <v>42745</v>
      </c>
      <c r="X55" s="10">
        <v>54.35</v>
      </c>
      <c r="Y55" s="10">
        <v>55.18</v>
      </c>
      <c r="Z55" s="10">
        <v>54.26</v>
      </c>
      <c r="AA55" s="10">
        <v>54.62</v>
      </c>
      <c r="AB55" s="94">
        <v>17978200</v>
      </c>
      <c r="AC55" s="10">
        <v>54.25</v>
      </c>
      <c r="AD55" s="2">
        <f t="shared" si="0"/>
        <v>0.92000000000000171</v>
      </c>
      <c r="AE55" s="137">
        <f>AC55/AC56-1</f>
        <v>7.054018934471884E-3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52.602399999999996</v>
      </c>
      <c r="R56" s="82"/>
      <c r="T56" s="86" t="s">
        <v>111</v>
      </c>
      <c r="U56" s="87">
        <v>14.03</v>
      </c>
      <c r="W56" s="93">
        <v>42744</v>
      </c>
      <c r="X56" s="10">
        <v>54.68</v>
      </c>
      <c r="Y56" s="10">
        <v>54.81</v>
      </c>
      <c r="Z56" s="10">
        <v>54.18</v>
      </c>
      <c r="AA56" s="10">
        <v>54.24</v>
      </c>
      <c r="AB56" s="94">
        <v>21665600</v>
      </c>
      <c r="AC56" s="10">
        <v>53.87</v>
      </c>
      <c r="AD56" s="2">
        <f t="shared" si="0"/>
        <v>0.63000000000000256</v>
      </c>
      <c r="AE56" s="137">
        <f t="shared" si="1"/>
        <v>-1.4633254069873813E-2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52.042800000000007</v>
      </c>
      <c r="R57" s="82"/>
      <c r="T57" s="86" t="s">
        <v>112</v>
      </c>
      <c r="U57" s="87">
        <v>3.99</v>
      </c>
      <c r="W57" s="93">
        <v>42741</v>
      </c>
      <c r="X57" s="10">
        <v>55.26</v>
      </c>
      <c r="Y57" s="10">
        <v>55.57</v>
      </c>
      <c r="Z57" s="10">
        <v>54.7</v>
      </c>
      <c r="AA57" s="10">
        <v>55.04</v>
      </c>
      <c r="AB57" s="94">
        <v>18715900</v>
      </c>
      <c r="AC57" s="10">
        <v>54.67</v>
      </c>
      <c r="AD57" s="2">
        <f t="shared" si="0"/>
        <v>0.86999999999999744</v>
      </c>
      <c r="AE57" s="137">
        <f t="shared" si="1"/>
        <v>-2.5542784163473664E-3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51.483200000000004</v>
      </c>
      <c r="R58" s="82"/>
      <c r="T58" s="86" t="s">
        <v>109</v>
      </c>
      <c r="U58" s="87" t="s">
        <v>715</v>
      </c>
      <c r="W58" s="93">
        <v>42740</v>
      </c>
      <c r="X58" s="10">
        <v>55.49</v>
      </c>
      <c r="Y58" s="10">
        <v>55.82</v>
      </c>
      <c r="Z58" s="10">
        <v>54.48</v>
      </c>
      <c r="AA58" s="10">
        <v>55.18</v>
      </c>
      <c r="AB58" s="94">
        <v>18831600</v>
      </c>
      <c r="AC58" s="10">
        <v>54.81</v>
      </c>
      <c r="AD58" s="2">
        <f t="shared" si="0"/>
        <v>1.3400000000000034</v>
      </c>
      <c r="AE58" s="137">
        <f t="shared" si="1"/>
        <v>-1.5448176755882836E-2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50.9236</v>
      </c>
      <c r="R59" s="82"/>
      <c r="W59" s="93">
        <v>42739</v>
      </c>
      <c r="X59" s="10">
        <v>56.16</v>
      </c>
      <c r="Y59" s="10">
        <v>56.31</v>
      </c>
      <c r="Z59" s="10">
        <v>55.61</v>
      </c>
      <c r="AA59" s="10">
        <v>56.05</v>
      </c>
      <c r="AB59" s="94">
        <v>15036100</v>
      </c>
      <c r="AC59" s="10">
        <v>55.67</v>
      </c>
      <c r="AD59" s="2">
        <f t="shared" si="0"/>
        <v>0.70000000000000284</v>
      </c>
      <c r="AE59" s="137">
        <f t="shared" si="1"/>
        <v>8.9895720963695247E-4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50.364000000000004</v>
      </c>
      <c r="R60" s="82"/>
      <c r="W60" s="93">
        <v>42738</v>
      </c>
      <c r="X60" s="10">
        <v>55.67</v>
      </c>
      <c r="Y60" s="10">
        <v>56.35</v>
      </c>
      <c r="Z60" s="10">
        <v>55.46</v>
      </c>
      <c r="AA60" s="10">
        <v>56</v>
      </c>
      <c r="AB60" s="94">
        <v>22063800</v>
      </c>
      <c r="AC60" s="10">
        <v>55.62</v>
      </c>
      <c r="AD60" s="2">
        <f t="shared" si="0"/>
        <v>0.89000000000000057</v>
      </c>
      <c r="AE60" s="137">
        <f t="shared" si="1"/>
        <v>1.6075995615637551E-2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42734</v>
      </c>
      <c r="X61" s="10">
        <v>54.89</v>
      </c>
      <c r="Y61" s="10">
        <v>55.36</v>
      </c>
      <c r="Z61" s="10">
        <v>54.79</v>
      </c>
      <c r="AA61" s="10">
        <v>55.11</v>
      </c>
      <c r="AB61" s="94">
        <v>15095500</v>
      </c>
      <c r="AC61" s="10">
        <v>54.74</v>
      </c>
      <c r="AD61" s="2">
        <f t="shared" si="0"/>
        <v>0.57000000000000028</v>
      </c>
      <c r="AE61" s="137">
        <f t="shared" si="1"/>
        <v>4.9568569854967492E-3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42733</v>
      </c>
      <c r="X62" s="10">
        <v>55.19</v>
      </c>
      <c r="Y62" s="10">
        <v>55.46</v>
      </c>
      <c r="Z62" s="10">
        <v>54.48</v>
      </c>
      <c r="AA62" s="10">
        <v>54.84</v>
      </c>
      <c r="AB62" s="94">
        <v>15933500</v>
      </c>
      <c r="AC62" s="10">
        <v>54.47</v>
      </c>
      <c r="AD62" s="2">
        <f t="shared" si="0"/>
        <v>0.98000000000000398</v>
      </c>
      <c r="AE62" s="137">
        <f t="shared" si="1"/>
        <v>-8.7352138307552618E-3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42732</v>
      </c>
      <c r="X63" s="10">
        <v>55.98</v>
      </c>
      <c r="Y63" s="10">
        <v>56.08</v>
      </c>
      <c r="Z63" s="10">
        <v>55.27</v>
      </c>
      <c r="AA63" s="10">
        <v>55.32</v>
      </c>
      <c r="AB63" s="94">
        <v>10609100</v>
      </c>
      <c r="AC63" s="10">
        <v>54.95</v>
      </c>
      <c r="AD63" s="2">
        <f t="shared" si="0"/>
        <v>0.80999999999999517</v>
      </c>
      <c r="AE63" s="137">
        <f t="shared" si="1"/>
        <v>-1.1157099154219807E-2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42731</v>
      </c>
      <c r="X64" s="10">
        <v>55.9</v>
      </c>
      <c r="Y64" s="10">
        <v>56.1</v>
      </c>
      <c r="Z64" s="10">
        <v>55.84</v>
      </c>
      <c r="AA64" s="10">
        <v>55.95</v>
      </c>
      <c r="AB64" s="94">
        <v>8893900</v>
      </c>
      <c r="AC64" s="10">
        <v>55.57</v>
      </c>
      <c r="AD64" s="2">
        <f t="shared" si="0"/>
        <v>0.25999999999999801</v>
      </c>
      <c r="AE64" s="137">
        <f t="shared" si="1"/>
        <v>-1.7992083483264754E-4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42727</v>
      </c>
      <c r="X65" s="10">
        <v>55.78</v>
      </c>
      <c r="Y65" s="10">
        <v>55.98</v>
      </c>
      <c r="Z65" s="10">
        <v>55.62</v>
      </c>
      <c r="AA65" s="10">
        <v>55.96</v>
      </c>
      <c r="AB65" s="94">
        <v>8313000</v>
      </c>
      <c r="AC65" s="10">
        <v>55.58</v>
      </c>
      <c r="AD65" s="2">
        <f t="shared" si="0"/>
        <v>0.35999999999999943</v>
      </c>
      <c r="AE65" s="137">
        <f t="shared" si="1"/>
        <v>3.7926675094817064E-3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42726</v>
      </c>
      <c r="X66" s="10">
        <v>55.76</v>
      </c>
      <c r="Y66" s="10">
        <v>56.03</v>
      </c>
      <c r="Z66" s="10">
        <v>55.5</v>
      </c>
      <c r="AA66" s="10">
        <v>55.75</v>
      </c>
      <c r="AB66" s="94">
        <v>14515500</v>
      </c>
      <c r="AC66" s="10">
        <v>55.37</v>
      </c>
      <c r="AD66" s="2">
        <f t="shared" si="0"/>
        <v>0.53000000000000114</v>
      </c>
      <c r="AE66" s="137">
        <f t="shared" si="1"/>
        <v>7.2293511657317566E-4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42725</v>
      </c>
      <c r="X67" s="10">
        <v>56.09</v>
      </c>
      <c r="Y67" s="10">
        <v>56.09</v>
      </c>
      <c r="Z67" s="10">
        <v>55.64</v>
      </c>
      <c r="AA67" s="10">
        <v>55.71</v>
      </c>
      <c r="AB67" s="94">
        <v>14058400</v>
      </c>
      <c r="AC67" s="10">
        <v>55.33</v>
      </c>
      <c r="AD67" s="2">
        <f t="shared" si="0"/>
        <v>0.45000000000000284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42724</v>
      </c>
      <c r="X68" s="10">
        <v>55.47</v>
      </c>
      <c r="Y68" s="10">
        <v>56.32</v>
      </c>
      <c r="Z68" s="10">
        <v>55.15</v>
      </c>
      <c r="AA68" s="10">
        <v>56.1</v>
      </c>
      <c r="AB68" s="94">
        <v>19245300</v>
      </c>
      <c r="AC68" s="10">
        <v>55.72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3" priority="61">
      <formula>F61&gt;0</formula>
    </cfRule>
    <cfRule type="expression" dxfId="462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1" priority="53">
      <formula>F64&gt;0</formula>
    </cfRule>
    <cfRule type="expression" dxfId="460" priority="54">
      <formula>F64&lt;0</formula>
    </cfRule>
  </conditionalFormatting>
  <conditionalFormatting sqref="F64:F92 F99:F101 F108:F119">
    <cfRule type="expression" dxfId="459" priority="55">
      <formula>F64&gt;0</formula>
    </cfRule>
    <cfRule type="expression" dxfId="458" priority="56">
      <formula>F64&lt;0</formula>
    </cfRule>
  </conditionalFormatting>
  <conditionalFormatting sqref="H61:H92 H99:H101 H108:H119">
    <cfRule type="expression" dxfId="457" priority="51">
      <formula>H61&gt;0</formula>
    </cfRule>
    <cfRule type="expression" dxfId="456" priority="52">
      <formula>H61&lt;0</formula>
    </cfRule>
  </conditionalFormatting>
  <conditionalFormatting sqref="F57:F60">
    <cfRule type="expression" dxfId="455" priority="37">
      <formula>F57&gt;0</formula>
    </cfRule>
    <cfRule type="expression" dxfId="454" priority="38">
      <formula>F57&lt;0</formula>
    </cfRule>
  </conditionalFormatting>
  <conditionalFormatting sqref="H57:H60">
    <cfRule type="expression" dxfId="453" priority="35">
      <formula>H57&gt;0</formula>
    </cfRule>
    <cfRule type="expression" dxfId="452" priority="36">
      <formula>H57&lt;0</formula>
    </cfRule>
  </conditionalFormatting>
  <conditionalFormatting sqref="Q8">
    <cfRule type="expression" dxfId="451" priority="31">
      <formula>Q8&gt;0</formula>
    </cfRule>
    <cfRule type="expression" dxfId="450" priority="32">
      <formula>Q8&lt;0</formula>
    </cfRule>
  </conditionalFormatting>
  <conditionalFormatting sqref="Q7">
    <cfRule type="expression" dxfId="449" priority="33">
      <formula>Q7&gt;0</formula>
    </cfRule>
    <cfRule type="expression" dxfId="448" priority="34">
      <formula>Q7&lt;0</formula>
    </cfRule>
  </conditionalFormatting>
  <conditionalFormatting sqref="F93:F98">
    <cfRule type="expression" dxfId="447" priority="27">
      <formula>F93&gt;0</formula>
    </cfRule>
    <cfRule type="expression" dxfId="446" priority="28">
      <formula>F93&lt;0</formula>
    </cfRule>
  </conditionalFormatting>
  <conditionalFormatting sqref="F93:F98">
    <cfRule type="expression" dxfId="445" priority="29">
      <formula>F93&gt;0</formula>
    </cfRule>
    <cfRule type="expression" dxfId="444" priority="30">
      <formula>F93&lt;0</formula>
    </cfRule>
  </conditionalFormatting>
  <conditionalFormatting sqref="H93:H98">
    <cfRule type="expression" dxfId="443" priority="25">
      <formula>H93&gt;0</formula>
    </cfRule>
    <cfRule type="expression" dxfId="442" priority="26">
      <formula>H93&lt;0</formula>
    </cfRule>
  </conditionalFormatting>
  <conditionalFormatting sqref="M122">
    <cfRule type="expression" dxfId="441" priority="21">
      <formula>M122&gt;0</formula>
    </cfRule>
    <cfRule type="expression" dxfId="440" priority="22">
      <formula>M122&lt;0</formula>
    </cfRule>
  </conditionalFormatting>
  <conditionalFormatting sqref="M122">
    <cfRule type="expression" dxfId="439" priority="23">
      <formula>M122&gt;0</formula>
    </cfRule>
    <cfRule type="expression" dxfId="438" priority="24">
      <formula>M122&lt;0</formula>
    </cfRule>
  </conditionalFormatting>
  <conditionalFormatting sqref="F103:F107">
    <cfRule type="expression" dxfId="437" priority="19">
      <formula>F103&gt;0</formula>
    </cfRule>
    <cfRule type="expression" dxfId="436" priority="20">
      <formula>F103&lt;0</formula>
    </cfRule>
  </conditionalFormatting>
  <conditionalFormatting sqref="H103:H107">
    <cfRule type="expression" dxfId="435" priority="17">
      <formula>H103&gt;0</formula>
    </cfRule>
    <cfRule type="expression" dxfId="434" priority="18">
      <formula>H103&lt;0</formula>
    </cfRule>
  </conditionalFormatting>
  <conditionalFormatting sqref="F24:F51">
    <cfRule type="expression" dxfId="433" priority="9">
      <formula>F24&gt;0</formula>
    </cfRule>
    <cfRule type="expression" dxfId="432" priority="10">
      <formula>F24&lt;0</formula>
    </cfRule>
  </conditionalFormatting>
  <conditionalFormatting sqref="F24:F51">
    <cfRule type="expression" dxfId="431" priority="11">
      <formula>F24&gt;0</formula>
    </cfRule>
    <cfRule type="expression" dxfId="430" priority="12">
      <formula>F24&lt;0</formula>
    </cfRule>
  </conditionalFormatting>
  <conditionalFormatting sqref="H24:H51">
    <cfRule type="expression" dxfId="429" priority="7">
      <formula>H24&gt;0</formula>
    </cfRule>
    <cfRule type="expression" dxfId="428" priority="8">
      <formula>H24&lt;0</formula>
    </cfRule>
  </conditionalFormatting>
  <conditionalFormatting sqref="J34">
    <cfRule type="expression" dxfId="427" priority="5">
      <formula>J34&gt;0</formula>
    </cfRule>
    <cfRule type="expression" dxfId="426" priority="6">
      <formula>J34&lt;0</formula>
    </cfRule>
  </conditionalFormatting>
  <conditionalFormatting sqref="J35">
    <cfRule type="expression" dxfId="425" priority="3">
      <formula>J35&gt;0</formula>
    </cfRule>
    <cfRule type="expression" dxfId="424" priority="4">
      <formula>J35&lt;0</formula>
    </cfRule>
  </conditionalFormatting>
  <conditionalFormatting sqref="J36:J47">
    <cfRule type="expression" dxfId="423" priority="1">
      <formula>J36&gt;0</formula>
    </cfRule>
    <cfRule type="expression" dxfId="422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42821</v>
      </c>
      <c r="X2" s="10">
        <v>31.74</v>
      </c>
      <c r="Y2" s="10">
        <v>32.57</v>
      </c>
      <c r="Z2" s="10">
        <v>31.29</v>
      </c>
      <c r="AA2" s="10">
        <v>32.47</v>
      </c>
      <c r="AB2" s="94">
        <v>3654000</v>
      </c>
      <c r="AC2" s="10">
        <v>32.47</v>
      </c>
      <c r="AD2" s="2">
        <f>Y2-Z2</f>
        <v>1.2800000000000011</v>
      </c>
      <c r="AE2" s="137">
        <f>AC2/AC3-1</f>
        <v>-2.7641277641278217E-3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32.92</v>
      </c>
      <c r="T3" s="120">
        <v>42568</v>
      </c>
      <c r="U3" t="s">
        <v>244</v>
      </c>
      <c r="W3" s="93">
        <v>42818</v>
      </c>
      <c r="X3" s="10">
        <v>33.61</v>
      </c>
      <c r="Y3" s="10">
        <v>33.86</v>
      </c>
      <c r="Z3" s="10">
        <v>32.369999999999997</v>
      </c>
      <c r="AA3" s="10">
        <v>32.56</v>
      </c>
      <c r="AB3" s="94">
        <v>4109200</v>
      </c>
      <c r="AC3" s="10">
        <v>32.56</v>
      </c>
      <c r="AD3" s="2">
        <f t="shared" ref="AD3:AD40" si="0">Y3-Z3</f>
        <v>1.490000000000002</v>
      </c>
      <c r="AE3" s="137">
        <f t="shared" ref="AE3:AE39" si="1">AC3/AC4-1</f>
        <v>-2.2515761032722903E-2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32.92</v>
      </c>
      <c r="R4" s="499">
        <v>1.3899999999999999E-2</v>
      </c>
      <c r="T4" s="120"/>
      <c r="W4" s="93">
        <v>42817</v>
      </c>
      <c r="X4" s="10">
        <v>33.409999999999997</v>
      </c>
      <c r="Y4" s="10">
        <v>33.69</v>
      </c>
      <c r="Z4" s="10">
        <v>33.11</v>
      </c>
      <c r="AA4" s="10">
        <v>33.31</v>
      </c>
      <c r="AB4" s="94">
        <v>3072000</v>
      </c>
      <c r="AC4" s="10">
        <v>33.31</v>
      </c>
      <c r="AD4" s="2">
        <f t="shared" si="0"/>
        <v>0.57999999999999829</v>
      </c>
      <c r="AE4" s="137">
        <f t="shared" si="1"/>
        <v>-1.1279311368358469E-2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42816</v>
      </c>
      <c r="X5" s="10">
        <v>33.35</v>
      </c>
      <c r="Y5" s="10">
        <v>34.15</v>
      </c>
      <c r="Z5" s="10">
        <v>33.01</v>
      </c>
      <c r="AA5" s="10">
        <v>33.69</v>
      </c>
      <c r="AB5" s="94">
        <v>2877900</v>
      </c>
      <c r="AC5" s="10">
        <v>33.69</v>
      </c>
      <c r="AD5" s="2">
        <f t="shared" si="0"/>
        <v>1.1400000000000006</v>
      </c>
      <c r="AE5" s="137">
        <f t="shared" si="1"/>
        <v>1.4148103552076963E-2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42815</v>
      </c>
      <c r="X6" s="10">
        <v>34.9</v>
      </c>
      <c r="Y6" s="10">
        <v>35.25</v>
      </c>
      <c r="Z6" s="10">
        <v>33.17</v>
      </c>
      <c r="AA6" s="10">
        <v>33.22</v>
      </c>
      <c r="AB6" s="94">
        <v>4536900</v>
      </c>
      <c r="AC6" s="10">
        <v>33.22</v>
      </c>
      <c r="AD6" s="2">
        <f t="shared" si="0"/>
        <v>2.0799999999999983</v>
      </c>
      <c r="AE6" s="137">
        <f t="shared" si="1"/>
        <v>-4.8137535816618948E-2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42814</v>
      </c>
      <c r="X7" s="10">
        <v>34.9</v>
      </c>
      <c r="Y7" s="10">
        <v>35.36</v>
      </c>
      <c r="Z7" s="10">
        <v>34.1</v>
      </c>
      <c r="AA7" s="10">
        <v>34.9</v>
      </c>
      <c r="AB7" s="94">
        <v>2682900</v>
      </c>
      <c r="AC7" s="10">
        <v>34.9</v>
      </c>
      <c r="AD7" s="2">
        <f t="shared" si="0"/>
        <v>1.259999999999998</v>
      </c>
      <c r="AE7" s="137">
        <f t="shared" si="1"/>
        <v>-2.0017157563626542E-3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42811</v>
      </c>
      <c r="X8" s="10">
        <v>35.57</v>
      </c>
      <c r="Y8" s="10">
        <v>35.979999999999997</v>
      </c>
      <c r="Z8" s="10">
        <v>34.950000000000003</v>
      </c>
      <c r="AA8" s="10">
        <v>34.97</v>
      </c>
      <c r="AB8" s="94">
        <v>3824700</v>
      </c>
      <c r="AC8" s="10">
        <v>34.97</v>
      </c>
      <c r="AD8" s="2">
        <f t="shared" si="0"/>
        <v>1.029999999999994</v>
      </c>
      <c r="AE8" s="137">
        <f t="shared" si="1"/>
        <v>-1.1588468061051516E-2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42810</v>
      </c>
      <c r="X9" s="10">
        <v>35.659999999999997</v>
      </c>
      <c r="Y9" s="10">
        <v>35.99</v>
      </c>
      <c r="Z9" s="10">
        <v>34.979999999999997</v>
      </c>
      <c r="AA9" s="10">
        <v>35.380000000000003</v>
      </c>
      <c r="AB9" s="94">
        <v>3630900</v>
      </c>
      <c r="AC9" s="10">
        <v>35.380000000000003</v>
      </c>
      <c r="AD9" s="2">
        <f t="shared" si="0"/>
        <v>1.0100000000000051</v>
      </c>
      <c r="AE9" s="137">
        <f t="shared" si="1"/>
        <v>6.8298235628914128E-3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42809</v>
      </c>
      <c r="X10" s="10">
        <v>34.4</v>
      </c>
      <c r="Y10" s="10">
        <v>35.29</v>
      </c>
      <c r="Z10" s="10">
        <v>33.950000000000003</v>
      </c>
      <c r="AA10" s="10">
        <v>35.14</v>
      </c>
      <c r="AB10" s="94">
        <v>3753400</v>
      </c>
      <c r="AC10" s="10">
        <v>35.14</v>
      </c>
      <c r="AD10" s="2">
        <f t="shared" si="0"/>
        <v>1.3399999999999963</v>
      </c>
      <c r="AE10" s="137">
        <f t="shared" si="1"/>
        <v>2.7785902310617283E-2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42808</v>
      </c>
      <c r="X11" s="10">
        <v>34.450000000000003</v>
      </c>
      <c r="Y11" s="10">
        <v>34.58</v>
      </c>
      <c r="Z11" s="10">
        <v>33.770000000000003</v>
      </c>
      <c r="AA11" s="10">
        <v>34.19</v>
      </c>
      <c r="AB11" s="94">
        <v>3112200</v>
      </c>
      <c r="AC11" s="10">
        <v>34.19</v>
      </c>
      <c r="AD11" s="2">
        <f t="shared" si="0"/>
        <v>0.80999999999999517</v>
      </c>
      <c r="AE11" s="137">
        <f t="shared" si="1"/>
        <v>-1.4697406340057784E-2</v>
      </c>
      <c r="AK11" s="233"/>
      <c r="AN11" s="233"/>
    </row>
    <row r="12" spans="1:40" x14ac:dyDescent="0.25">
      <c r="W12" s="93">
        <v>42807</v>
      </c>
      <c r="X12" s="10">
        <v>35.21</v>
      </c>
      <c r="Y12" s="10">
        <v>35.520000000000003</v>
      </c>
      <c r="Z12" s="10">
        <v>34.53</v>
      </c>
      <c r="AA12" s="10">
        <v>34.700000000000003</v>
      </c>
      <c r="AB12" s="94">
        <v>2448000</v>
      </c>
      <c r="AC12" s="10">
        <v>34.700000000000003</v>
      </c>
      <c r="AD12" s="2">
        <f t="shared" si="0"/>
        <v>0.99000000000000199</v>
      </c>
      <c r="AE12" s="137">
        <f t="shared" si="1"/>
        <v>4.9232551404576608E-3</v>
      </c>
    </row>
    <row r="13" spans="1:40" x14ac:dyDescent="0.25">
      <c r="W13" s="93">
        <v>42804</v>
      </c>
      <c r="X13" s="10">
        <v>35.9</v>
      </c>
      <c r="Y13" s="10">
        <v>36</v>
      </c>
      <c r="Z13" s="10">
        <v>34.24</v>
      </c>
      <c r="AA13" s="10">
        <v>34.53</v>
      </c>
      <c r="AB13" s="94">
        <v>4051400</v>
      </c>
      <c r="AC13" s="10">
        <v>34.53</v>
      </c>
      <c r="AD13" s="2">
        <f t="shared" si="0"/>
        <v>1.759999999999998</v>
      </c>
      <c r="AE13" s="137">
        <f t="shared" si="1"/>
        <v>-2.3472850678732948E-2</v>
      </c>
      <c r="AK13" s="233"/>
      <c r="AN13" s="233"/>
    </row>
    <row r="14" spans="1:40" x14ac:dyDescent="0.25">
      <c r="T14" s="83"/>
      <c r="U14" s="11"/>
      <c r="W14" s="93">
        <v>42803</v>
      </c>
      <c r="X14" s="10">
        <v>36.07</v>
      </c>
      <c r="Y14" s="10">
        <v>36.549999999999997</v>
      </c>
      <c r="Z14" s="10">
        <v>34.89</v>
      </c>
      <c r="AA14" s="10">
        <v>35.36</v>
      </c>
      <c r="AB14" s="94">
        <v>4826200</v>
      </c>
      <c r="AC14" s="10">
        <v>35.36</v>
      </c>
      <c r="AD14" s="2">
        <f t="shared" si="0"/>
        <v>1.6599999999999966</v>
      </c>
      <c r="AE14" s="137">
        <f t="shared" si="1"/>
        <v>-1.7504862461795057E-2</v>
      </c>
    </row>
    <row r="15" spans="1:40" x14ac:dyDescent="0.25">
      <c r="W15" s="93">
        <v>42802</v>
      </c>
      <c r="X15" s="10">
        <v>35.9</v>
      </c>
      <c r="Y15" s="10">
        <v>36.82</v>
      </c>
      <c r="Z15" s="10">
        <v>35.9</v>
      </c>
      <c r="AA15" s="10">
        <v>35.99</v>
      </c>
      <c r="AB15" s="94">
        <v>4483200</v>
      </c>
      <c r="AC15" s="10">
        <v>35.99</v>
      </c>
      <c r="AD15" s="2">
        <f t="shared" si="0"/>
        <v>0.92000000000000171</v>
      </c>
      <c r="AE15" s="137">
        <f t="shared" si="1"/>
        <v>5.3072625698324938E-3</v>
      </c>
      <c r="AK15" s="233"/>
      <c r="AN15" s="233"/>
    </row>
    <row r="16" spans="1:40" x14ac:dyDescent="0.25">
      <c r="W16" s="93">
        <v>42801</v>
      </c>
      <c r="X16" s="10">
        <v>36.81</v>
      </c>
      <c r="Y16" s="10">
        <v>36.89</v>
      </c>
      <c r="Z16" s="10">
        <v>35.75</v>
      </c>
      <c r="AA16" s="10">
        <v>35.799999999999997</v>
      </c>
      <c r="AB16" s="94">
        <v>3751500</v>
      </c>
      <c r="AC16" s="10">
        <v>35.799999999999997</v>
      </c>
      <c r="AD16" s="2">
        <f t="shared" si="0"/>
        <v>1.1400000000000006</v>
      </c>
      <c r="AE16" s="137">
        <f t="shared" si="1"/>
        <v>-3.0598429461142773E-2</v>
      </c>
    </row>
    <row r="17" spans="1:40" x14ac:dyDescent="0.25">
      <c r="W17" s="93">
        <v>42800</v>
      </c>
      <c r="X17" s="10">
        <v>36.799999999999997</v>
      </c>
      <c r="Y17" s="10">
        <v>37.479999999999997</v>
      </c>
      <c r="Z17" s="10">
        <v>35.799999999999997</v>
      </c>
      <c r="AA17" s="10">
        <v>36.93</v>
      </c>
      <c r="AB17" s="94">
        <v>5764000</v>
      </c>
      <c r="AC17" s="10">
        <v>36.93</v>
      </c>
      <c r="AD17" s="2">
        <f t="shared" si="0"/>
        <v>1.6799999999999997</v>
      </c>
      <c r="AE17" s="137">
        <f t="shared" si="1"/>
        <v>1.511819681143467E-2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42797</v>
      </c>
      <c r="X18" s="10">
        <v>36.06</v>
      </c>
      <c r="Y18" s="10">
        <v>36.89</v>
      </c>
      <c r="Z18" s="10">
        <v>35.75</v>
      </c>
      <c r="AA18" s="10">
        <v>36.380000000000003</v>
      </c>
      <c r="AB18" s="94">
        <v>3225800</v>
      </c>
      <c r="AC18" s="10">
        <v>36.380000000000003</v>
      </c>
      <c r="AD18" s="2">
        <f t="shared" si="0"/>
        <v>1.1400000000000006</v>
      </c>
      <c r="AE18" s="137">
        <f t="shared" si="1"/>
        <v>1.4783821478382198E-2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42796</v>
      </c>
      <c r="X19" s="10">
        <v>37.64</v>
      </c>
      <c r="Y19" s="10">
        <v>38.17</v>
      </c>
      <c r="Z19" s="10">
        <v>35.83</v>
      </c>
      <c r="AA19" s="10">
        <v>35.85</v>
      </c>
      <c r="AB19" s="94">
        <v>5082900</v>
      </c>
      <c r="AC19" s="10">
        <v>35.85</v>
      </c>
      <c r="AD19" s="2">
        <f t="shared" si="0"/>
        <v>2.3400000000000034</v>
      </c>
      <c r="AE19" s="137">
        <f t="shared" si="1"/>
        <v>-5.6330613319294565E-2</v>
      </c>
      <c r="AK19" s="233"/>
      <c r="AN19" s="233"/>
    </row>
    <row r="20" spans="1:40" x14ac:dyDescent="0.25">
      <c r="W20" s="93">
        <v>42795</v>
      </c>
      <c r="X20" s="10">
        <v>35.93</v>
      </c>
      <c r="Y20" s="10">
        <v>38.15</v>
      </c>
      <c r="Z20" s="10">
        <v>35.85</v>
      </c>
      <c r="AA20" s="10">
        <v>37.99</v>
      </c>
      <c r="AB20" s="94">
        <v>10390500</v>
      </c>
      <c r="AC20" s="10">
        <v>37.99</v>
      </c>
      <c r="AD20" s="2">
        <f t="shared" si="0"/>
        <v>2.2999999999999972</v>
      </c>
      <c r="AE20" s="137">
        <f t="shared" si="1"/>
        <v>9.8294304712344571E-2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42794</v>
      </c>
      <c r="X21" s="10">
        <v>34.729999999999997</v>
      </c>
      <c r="Y21" s="10">
        <v>35.33</v>
      </c>
      <c r="Z21" s="10">
        <v>34.4</v>
      </c>
      <c r="AA21" s="10">
        <v>34.590000000000003</v>
      </c>
      <c r="AB21" s="94">
        <v>4031300</v>
      </c>
      <c r="AC21" s="10">
        <v>34.590000000000003</v>
      </c>
      <c r="AD21" s="2">
        <f t="shared" si="0"/>
        <v>0.92999999999999972</v>
      </c>
      <c r="AE21" s="137">
        <f t="shared" si="1"/>
        <v>-5.4629097182288255E-3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42793</v>
      </c>
      <c r="X22" s="10">
        <v>34.520000000000003</v>
      </c>
      <c r="Y22" s="10">
        <v>35.380000000000003</v>
      </c>
      <c r="Z22" s="10">
        <v>34.19</v>
      </c>
      <c r="AA22" s="10">
        <v>34.78</v>
      </c>
      <c r="AB22" s="94">
        <v>3758000</v>
      </c>
      <c r="AC22" s="10">
        <v>34.78</v>
      </c>
      <c r="AD22" s="2">
        <f t="shared" si="0"/>
        <v>1.1900000000000048</v>
      </c>
      <c r="AE22" s="137">
        <f t="shared" si="1"/>
        <v>8.7006960556845758E-3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42790</v>
      </c>
      <c r="X23" s="10">
        <v>33.81</v>
      </c>
      <c r="Y23" s="10">
        <v>34.64</v>
      </c>
      <c r="Z23" s="10">
        <v>33.35</v>
      </c>
      <c r="AA23" s="10">
        <v>34.479999999999997</v>
      </c>
      <c r="AB23" s="94">
        <v>5654800</v>
      </c>
      <c r="AC23" s="10">
        <v>34.479999999999997</v>
      </c>
      <c r="AD23" s="2">
        <f t="shared" si="0"/>
        <v>1.2899999999999991</v>
      </c>
      <c r="AE23" s="137">
        <f t="shared" si="1"/>
        <v>4.6620046620045041E-3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42789</v>
      </c>
      <c r="X24" s="10">
        <v>36.86</v>
      </c>
      <c r="Y24" s="10">
        <v>36.880000000000003</v>
      </c>
      <c r="Z24" s="10">
        <v>34.26</v>
      </c>
      <c r="AA24" s="10">
        <v>34.32</v>
      </c>
      <c r="AB24" s="94">
        <v>7132600</v>
      </c>
      <c r="AC24" s="10">
        <v>34.32</v>
      </c>
      <c r="AD24" s="2">
        <f t="shared" si="0"/>
        <v>2.6200000000000045</v>
      </c>
      <c r="AE24" s="137">
        <f t="shared" si="1"/>
        <v>-6.2295081967213117E-2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42788</v>
      </c>
      <c r="X25" s="10">
        <v>36.4</v>
      </c>
      <c r="Y25" s="10">
        <v>36.71</v>
      </c>
      <c r="Z25" s="10">
        <v>36.21</v>
      </c>
      <c r="AA25" s="10">
        <v>36.6</v>
      </c>
      <c r="AB25" s="94">
        <v>2585700</v>
      </c>
      <c r="AC25" s="10">
        <v>36.6</v>
      </c>
      <c r="AD25" s="2">
        <f t="shared" si="0"/>
        <v>0.5</v>
      </c>
      <c r="AE25" s="137">
        <f t="shared" si="1"/>
        <v>-2.9964587305910673E-3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42787</v>
      </c>
      <c r="X26" s="10">
        <v>36.31</v>
      </c>
      <c r="Y26" s="10">
        <v>37.01</v>
      </c>
      <c r="Z26" s="10">
        <v>36.229999999999997</v>
      </c>
      <c r="AA26" s="10">
        <v>36.71</v>
      </c>
      <c r="AB26" s="94">
        <v>3390000</v>
      </c>
      <c r="AC26" s="10">
        <v>36.71</v>
      </c>
      <c r="AD26" s="2">
        <f t="shared" si="0"/>
        <v>0.78000000000000114</v>
      </c>
      <c r="AE26" s="137">
        <f t="shared" si="1"/>
        <v>1.3808340237503547E-2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42783</v>
      </c>
      <c r="X27" s="10">
        <v>36.24</v>
      </c>
      <c r="Y27" s="10">
        <v>36.61</v>
      </c>
      <c r="Z27" s="10">
        <v>35.79</v>
      </c>
      <c r="AA27" s="10">
        <v>36.21</v>
      </c>
      <c r="AB27" s="94">
        <v>4515100</v>
      </c>
      <c r="AC27" s="10">
        <v>36.21</v>
      </c>
      <c r="AD27" s="2">
        <f t="shared" si="0"/>
        <v>0.82000000000000028</v>
      </c>
      <c r="AE27" s="137">
        <f t="shared" si="1"/>
        <v>-6.85682940208443E-3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42782</v>
      </c>
      <c r="X28" s="10">
        <v>37.82</v>
      </c>
      <c r="Y28" s="10">
        <v>37.83</v>
      </c>
      <c r="Z28" s="10">
        <v>36.35</v>
      </c>
      <c r="AA28" s="10">
        <v>36.46</v>
      </c>
      <c r="AB28" s="94">
        <v>7038700</v>
      </c>
      <c r="AC28" s="10">
        <v>36.46</v>
      </c>
      <c r="AD28" s="2">
        <f t="shared" si="0"/>
        <v>1.4799999999999969</v>
      </c>
      <c r="AE28" s="137">
        <f t="shared" si="1"/>
        <v>-3.7232637972009375E-2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42781</v>
      </c>
      <c r="X29" s="10">
        <v>38.25</v>
      </c>
      <c r="Y29" s="10">
        <v>38.299999999999997</v>
      </c>
      <c r="Z29" s="10">
        <v>37.729999999999997</v>
      </c>
      <c r="AA29" s="10">
        <v>37.869999999999997</v>
      </c>
      <c r="AB29" s="94">
        <v>11481200</v>
      </c>
      <c r="AC29" s="10">
        <v>37.869999999999997</v>
      </c>
      <c r="AD29" s="2">
        <f t="shared" si="0"/>
        <v>0.57000000000000028</v>
      </c>
      <c r="AE29" s="137">
        <f t="shared" si="1"/>
        <v>-1.7894190871369453E-2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42780</v>
      </c>
      <c r="X30" s="10">
        <v>38.57</v>
      </c>
      <c r="Y30" s="10">
        <v>39.25</v>
      </c>
      <c r="Z30" s="10">
        <v>38.18</v>
      </c>
      <c r="AA30" s="10">
        <v>38.56</v>
      </c>
      <c r="AB30" s="94">
        <v>3653400</v>
      </c>
      <c r="AC30" s="10">
        <v>38.56</v>
      </c>
      <c r="AD30" s="2">
        <f t="shared" si="0"/>
        <v>1.0700000000000003</v>
      </c>
      <c r="AE30" s="137">
        <f t="shared" si="1"/>
        <v>2.0790020790022457E-3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42779</v>
      </c>
      <c r="X31" s="10">
        <v>38.79</v>
      </c>
      <c r="Y31" s="10">
        <v>39.78</v>
      </c>
      <c r="Z31" s="10">
        <v>38.450000000000003</v>
      </c>
      <c r="AA31" s="10">
        <v>38.479999999999997</v>
      </c>
      <c r="AB31" s="94">
        <v>5365800</v>
      </c>
      <c r="AC31" s="10">
        <v>38.479999999999997</v>
      </c>
      <c r="AD31" s="2">
        <f t="shared" si="0"/>
        <v>1.3299999999999983</v>
      </c>
      <c r="AE31" s="137">
        <f t="shared" si="1"/>
        <v>4.6997389033942572E-3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42776</v>
      </c>
      <c r="X32" s="10">
        <v>37.92</v>
      </c>
      <c r="Y32" s="10">
        <v>38.54</v>
      </c>
      <c r="Z32" s="10">
        <v>37.51</v>
      </c>
      <c r="AA32" s="10">
        <v>38.299999999999997</v>
      </c>
      <c r="AB32" s="94">
        <v>3628600</v>
      </c>
      <c r="AC32" s="10">
        <v>38.299999999999997</v>
      </c>
      <c r="AD32" s="2">
        <f t="shared" si="0"/>
        <v>1.0300000000000011</v>
      </c>
      <c r="AE32" s="137">
        <f t="shared" si="1"/>
        <v>2.3516835916622014E-2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42775</v>
      </c>
      <c r="X33" s="10">
        <v>37.409999999999997</v>
      </c>
      <c r="Y33" s="10">
        <v>37.75</v>
      </c>
      <c r="Z33" s="10">
        <v>36.99</v>
      </c>
      <c r="AA33" s="10">
        <v>37.42</v>
      </c>
      <c r="AB33" s="94">
        <v>3382400</v>
      </c>
      <c r="AC33" s="10">
        <v>37.42</v>
      </c>
      <c r="AD33" s="2">
        <f t="shared" si="0"/>
        <v>0.75999999999999801</v>
      </c>
      <c r="AE33" s="137">
        <f t="shared" si="1"/>
        <v>-3.1965903036760279E-3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42774</v>
      </c>
      <c r="X34" s="10">
        <v>37.93</v>
      </c>
      <c r="Y34" s="10">
        <v>38.5</v>
      </c>
      <c r="Z34" s="10">
        <v>37.11</v>
      </c>
      <c r="AA34" s="10">
        <v>37.54</v>
      </c>
      <c r="AB34" s="94">
        <v>3093100</v>
      </c>
      <c r="AC34" s="10">
        <v>37.54</v>
      </c>
      <c r="AD34" s="2">
        <f t="shared" si="0"/>
        <v>1.3900000000000006</v>
      </c>
      <c r="AE34" s="137">
        <f t="shared" si="1"/>
        <v>-1.1324730050039533E-2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42773</v>
      </c>
      <c r="X35" s="10">
        <v>38.04</v>
      </c>
      <c r="Y35" s="10">
        <v>38.25</v>
      </c>
      <c r="Z35" s="10">
        <v>37.31</v>
      </c>
      <c r="AA35" s="10">
        <v>37.97</v>
      </c>
      <c r="AB35" s="94">
        <v>3228100</v>
      </c>
      <c r="AC35" s="10">
        <v>37.97</v>
      </c>
      <c r="AD35" s="2">
        <f t="shared" si="0"/>
        <v>0.93999999999999773</v>
      </c>
      <c r="AE35" s="137">
        <f t="shared" si="1"/>
        <v>5.8278145695362937E-3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42772</v>
      </c>
      <c r="X36" s="10">
        <v>36.9</v>
      </c>
      <c r="Y36" s="10">
        <v>38</v>
      </c>
      <c r="Z36" s="10">
        <v>36.799999999999997</v>
      </c>
      <c r="AA36" s="10">
        <v>37.75</v>
      </c>
      <c r="AB36" s="94">
        <v>2833000</v>
      </c>
      <c r="AC36" s="10">
        <v>37.75</v>
      </c>
      <c r="AD36" s="2">
        <f t="shared" si="0"/>
        <v>1.2000000000000028</v>
      </c>
      <c r="AE36" s="137">
        <f t="shared" si="1"/>
        <v>2.4145415084102062E-2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42769</v>
      </c>
      <c r="X37" s="10">
        <v>37.869999999999997</v>
      </c>
      <c r="Y37" s="10">
        <v>38.049999999999997</v>
      </c>
      <c r="Z37" s="10">
        <v>36.83</v>
      </c>
      <c r="AA37" s="10">
        <v>36.86</v>
      </c>
      <c r="AB37" s="94">
        <v>5240100</v>
      </c>
      <c r="AC37" s="10">
        <v>36.86</v>
      </c>
      <c r="AD37" s="2">
        <f t="shared" si="0"/>
        <v>1.2199999999999989</v>
      </c>
      <c r="AE37" s="137">
        <f t="shared" si="1"/>
        <v>-2.1762208067940603E-2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42768</v>
      </c>
      <c r="X38" s="10">
        <v>36.700000000000003</v>
      </c>
      <c r="Y38" s="10">
        <v>38.369999999999997</v>
      </c>
      <c r="Z38" s="10">
        <v>36.630000000000003</v>
      </c>
      <c r="AA38" s="10">
        <v>37.68</v>
      </c>
      <c r="AB38" s="94">
        <v>5046900</v>
      </c>
      <c r="AC38" s="10">
        <v>37.68</v>
      </c>
      <c r="AD38" s="2">
        <f t="shared" si="0"/>
        <v>1.7399999999999949</v>
      </c>
      <c r="AE38" s="137">
        <f t="shared" si="1"/>
        <v>3.9161610590181972E-2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8" t="s">
        <v>78</v>
      </c>
      <c r="Q39" s="708"/>
      <c r="R39" s="34"/>
      <c r="T39" s="90" t="s">
        <v>113</v>
      </c>
      <c r="W39" s="93">
        <v>42767</v>
      </c>
      <c r="X39" s="10">
        <v>36.58</v>
      </c>
      <c r="Y39" s="10">
        <v>37.19</v>
      </c>
      <c r="Z39" s="10">
        <v>36.200000000000003</v>
      </c>
      <c r="AA39" s="10">
        <v>36.26</v>
      </c>
      <c r="AB39" s="94">
        <v>2903800</v>
      </c>
      <c r="AC39" s="10">
        <v>36.26</v>
      </c>
      <c r="AD39" s="2">
        <f t="shared" si="0"/>
        <v>0.98999999999999488</v>
      </c>
      <c r="AE39" s="137">
        <f t="shared" si="1"/>
        <v>-5.2126200274349443E-3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36.212000000000003</v>
      </c>
      <c r="R40" s="34"/>
      <c r="T40" s="86" t="s">
        <v>98</v>
      </c>
      <c r="U40" s="87">
        <v>32.47</v>
      </c>
      <c r="W40" s="93">
        <v>42766</v>
      </c>
      <c r="X40" s="10">
        <v>36.78</v>
      </c>
      <c r="Y40" s="10">
        <v>37.229999999999997</v>
      </c>
      <c r="Z40" s="10">
        <v>36.01</v>
      </c>
      <c r="AA40" s="10">
        <v>36.450000000000003</v>
      </c>
      <c r="AB40" s="94">
        <v>2677100</v>
      </c>
      <c r="AC40" s="10">
        <v>36.450000000000003</v>
      </c>
      <c r="AD40" s="2">
        <f t="shared" si="0"/>
        <v>1.2199999999999989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35.882800000000003</v>
      </c>
      <c r="R41" s="34"/>
      <c r="T41" s="86" t="s">
        <v>99</v>
      </c>
      <c r="U41" s="87">
        <v>32.5</v>
      </c>
      <c r="W41" s="93">
        <v>42765</v>
      </c>
      <c r="X41" s="10">
        <v>36.479999999999997</v>
      </c>
      <c r="Y41" s="10">
        <v>36.590000000000003</v>
      </c>
      <c r="Z41" s="10">
        <v>35.770000000000003</v>
      </c>
      <c r="AA41" s="10">
        <v>36.549999999999997</v>
      </c>
      <c r="AB41" s="94">
        <v>3002400</v>
      </c>
      <c r="AC41" s="10">
        <v>36.549999999999997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35.553600000000003</v>
      </c>
      <c r="R42" s="34"/>
      <c r="T42" s="86" t="s">
        <v>100</v>
      </c>
      <c r="U42" s="87" t="s">
        <v>129</v>
      </c>
      <c r="W42" s="93">
        <v>42762</v>
      </c>
      <c r="X42" s="10">
        <v>36.299999999999997</v>
      </c>
      <c r="Y42" s="10">
        <v>37.39</v>
      </c>
      <c r="Z42" s="10">
        <v>36.270000000000003</v>
      </c>
      <c r="AA42" s="10">
        <v>36.67</v>
      </c>
      <c r="AB42" s="94">
        <v>3617600</v>
      </c>
      <c r="AC42" s="10">
        <v>36.67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35.224400000000003</v>
      </c>
      <c r="R43" s="82"/>
      <c r="T43" s="86" t="s">
        <v>101</v>
      </c>
      <c r="U43" s="87" t="s">
        <v>129</v>
      </c>
      <c r="W43" s="93">
        <v>42761</v>
      </c>
      <c r="X43" s="10">
        <v>36.22</v>
      </c>
      <c r="Y43" s="10">
        <v>37.07</v>
      </c>
      <c r="Z43" s="10">
        <v>35.51</v>
      </c>
      <c r="AA43" s="10">
        <v>36.299999999999997</v>
      </c>
      <c r="AB43" s="94">
        <v>5733100</v>
      </c>
      <c r="AC43" s="10">
        <v>36.299999999999997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34.895200000000003</v>
      </c>
      <c r="R44" s="82"/>
      <c r="T44" s="86" t="s">
        <v>102</v>
      </c>
      <c r="U44" s="87">
        <v>42.4</v>
      </c>
      <c r="W44" s="93">
        <v>42760</v>
      </c>
      <c r="X44" s="10">
        <v>38.58</v>
      </c>
      <c r="Y44" s="10">
        <v>38.94</v>
      </c>
      <c r="Z44" s="10">
        <v>36.31</v>
      </c>
      <c r="AA44" s="10">
        <v>36.53</v>
      </c>
      <c r="AB44" s="94">
        <v>13573700</v>
      </c>
      <c r="AC44" s="10">
        <v>36.53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34.566000000000003</v>
      </c>
      <c r="R45" s="82"/>
      <c r="T45" s="86" t="s">
        <v>103</v>
      </c>
      <c r="U45" s="87">
        <v>0.69392299999999996</v>
      </c>
      <c r="W45" s="93">
        <v>42759</v>
      </c>
      <c r="X45" s="10">
        <v>37.18</v>
      </c>
      <c r="Y45" s="10">
        <v>38.380000000000003</v>
      </c>
      <c r="Z45" s="10">
        <v>37.18</v>
      </c>
      <c r="AA45" s="10">
        <v>37.5</v>
      </c>
      <c r="AB45" s="94">
        <v>11048600</v>
      </c>
      <c r="AC45" s="10">
        <v>37.5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34.236800000000002</v>
      </c>
      <c r="R46" s="82"/>
      <c r="T46" s="86" t="s">
        <v>104</v>
      </c>
      <c r="U46" s="88" t="s">
        <v>129</v>
      </c>
      <c r="W46" s="93">
        <v>42758</v>
      </c>
      <c r="X46" s="10">
        <v>35.92</v>
      </c>
      <c r="Y46" s="10">
        <v>36.4</v>
      </c>
      <c r="Z46" s="10">
        <v>35.46</v>
      </c>
      <c r="AA46" s="10">
        <v>36.29</v>
      </c>
      <c r="AB46" s="94">
        <v>5242100</v>
      </c>
      <c r="AC46" s="10">
        <v>36.29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33.907600000000002</v>
      </c>
      <c r="R47" s="82"/>
      <c r="T47" s="86"/>
      <c r="U47" s="87"/>
      <c r="W47" s="93">
        <v>42755</v>
      </c>
      <c r="X47" s="10">
        <v>35.4</v>
      </c>
      <c r="Y47" s="10">
        <v>35.74</v>
      </c>
      <c r="Z47" s="10">
        <v>34.93</v>
      </c>
      <c r="AA47" s="10">
        <v>35.659999999999997</v>
      </c>
      <c r="AB47" s="94">
        <v>5329400</v>
      </c>
      <c r="AC47" s="10">
        <v>35.659999999999997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33.578400000000002</v>
      </c>
      <c r="R48" s="82"/>
      <c r="T48" s="86" t="s">
        <v>105</v>
      </c>
      <c r="U48" s="87" t="s">
        <v>716</v>
      </c>
      <c r="W48" s="93">
        <v>42754</v>
      </c>
      <c r="X48" s="10">
        <v>34.22</v>
      </c>
      <c r="Y48" s="10">
        <v>35.630000000000003</v>
      </c>
      <c r="Z48" s="10">
        <v>34.18</v>
      </c>
      <c r="AA48" s="10">
        <v>35.42</v>
      </c>
      <c r="AB48" s="94">
        <v>5035600</v>
      </c>
      <c r="AC48" s="10">
        <v>35.42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33.249200000000002</v>
      </c>
      <c r="R49" s="82"/>
      <c r="T49" s="86" t="s">
        <v>106</v>
      </c>
      <c r="U49" s="87" t="s">
        <v>463</v>
      </c>
      <c r="W49" s="93">
        <v>42753</v>
      </c>
      <c r="X49" s="10">
        <v>32.950000000000003</v>
      </c>
      <c r="Y49" s="10">
        <v>34.83</v>
      </c>
      <c r="Z49" s="10">
        <v>32.64</v>
      </c>
      <c r="AA49" s="10">
        <v>34.81</v>
      </c>
      <c r="AB49" s="94">
        <v>6398800</v>
      </c>
      <c r="AC49" s="10">
        <v>34.81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32.92</v>
      </c>
      <c r="R50" s="82"/>
      <c r="T50" s="86" t="s">
        <v>107</v>
      </c>
      <c r="U50" s="89">
        <v>4039664</v>
      </c>
      <c r="W50" s="93">
        <v>42752</v>
      </c>
      <c r="X50" s="10">
        <v>32.97</v>
      </c>
      <c r="Y50" s="10">
        <v>33.04</v>
      </c>
      <c r="Z50" s="10">
        <v>32.520000000000003</v>
      </c>
      <c r="AA50" s="10">
        <v>32.64</v>
      </c>
      <c r="AB50" s="94">
        <v>1381800</v>
      </c>
      <c r="AC50" s="10">
        <v>32.64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32.590800000000002</v>
      </c>
      <c r="R51" s="82"/>
      <c r="T51" s="86" t="s">
        <v>110</v>
      </c>
      <c r="U51" s="89">
        <v>4425040</v>
      </c>
      <c r="W51" s="93">
        <v>42748</v>
      </c>
      <c r="X51" s="10">
        <v>32.82</v>
      </c>
      <c r="Y51" s="10">
        <v>33.43</v>
      </c>
      <c r="Z51" s="10">
        <v>32.53</v>
      </c>
      <c r="AA51" s="10">
        <v>33.01</v>
      </c>
      <c r="AB51" s="94">
        <v>3026200</v>
      </c>
      <c r="AC51" s="10">
        <v>33.01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32.261600000000001</v>
      </c>
      <c r="R52" s="82"/>
      <c r="T52" s="86" t="s">
        <v>108</v>
      </c>
      <c r="U52" s="87" t="s">
        <v>717</v>
      </c>
      <c r="W52" s="93">
        <v>42747</v>
      </c>
      <c r="X52" s="10">
        <v>33</v>
      </c>
      <c r="Y52" s="10">
        <v>33.5</v>
      </c>
      <c r="Z52" s="10">
        <v>32.51</v>
      </c>
      <c r="AA52" s="10">
        <v>33.04</v>
      </c>
      <c r="AB52" s="94">
        <v>4479500</v>
      </c>
      <c r="AC52" s="10">
        <v>33.04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31.932400000000001</v>
      </c>
      <c r="R53" s="82"/>
      <c r="T53" s="86" t="s">
        <v>111</v>
      </c>
      <c r="U53" s="87" t="s">
        <v>129</v>
      </c>
      <c r="W53" s="93">
        <v>42746</v>
      </c>
      <c r="X53" s="10">
        <v>31.08</v>
      </c>
      <c r="Y53" s="10">
        <v>32</v>
      </c>
      <c r="Z53" s="10">
        <v>31.08</v>
      </c>
      <c r="AA53" s="10">
        <v>31.97</v>
      </c>
      <c r="AB53" s="94">
        <v>3048500</v>
      </c>
      <c r="AC53" s="10">
        <v>31.97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31.603200000000001</v>
      </c>
      <c r="R54" s="82"/>
      <c r="T54" s="86" t="s">
        <v>112</v>
      </c>
      <c r="U54" s="87">
        <v>-2.19</v>
      </c>
      <c r="W54" s="93">
        <v>42745</v>
      </c>
      <c r="X54" s="10">
        <v>29.83</v>
      </c>
      <c r="Y54" s="10">
        <v>31.1</v>
      </c>
      <c r="Z54" s="10">
        <v>29.73</v>
      </c>
      <c r="AA54" s="10">
        <v>30.98</v>
      </c>
      <c r="AB54" s="94">
        <v>3823600</v>
      </c>
      <c r="AC54" s="10">
        <v>30.98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31.274000000000001</v>
      </c>
      <c r="R55" s="82"/>
      <c r="T55" s="86" t="s">
        <v>109</v>
      </c>
      <c r="U55" s="87" t="s">
        <v>583</v>
      </c>
      <c r="W55" s="93">
        <v>42744</v>
      </c>
      <c r="X55" s="10">
        <v>30.88</v>
      </c>
      <c r="Y55" s="10">
        <v>30.88</v>
      </c>
      <c r="Z55" s="10">
        <v>29.22</v>
      </c>
      <c r="AA55" s="10">
        <v>29.48</v>
      </c>
      <c r="AB55" s="94">
        <v>4199600</v>
      </c>
      <c r="AC55" s="10">
        <v>29.48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30.944800000000001</v>
      </c>
      <c r="R56" s="82"/>
      <c r="W56" s="93">
        <v>42741</v>
      </c>
      <c r="X56" s="10">
        <v>30.69</v>
      </c>
      <c r="Y56" s="10">
        <v>31.1</v>
      </c>
      <c r="Z56" s="10">
        <v>30.31</v>
      </c>
      <c r="AA56" s="10">
        <v>30.68</v>
      </c>
      <c r="AB56" s="94">
        <v>2083600</v>
      </c>
      <c r="AC56" s="10">
        <v>30.68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30.615600000000004</v>
      </c>
      <c r="R57" s="82"/>
      <c r="W57" s="93">
        <v>42740</v>
      </c>
      <c r="X57" s="10">
        <v>30.18</v>
      </c>
      <c r="Y57" s="10">
        <v>30.93</v>
      </c>
      <c r="Z57" s="10">
        <v>30.12</v>
      </c>
      <c r="AA57" s="10">
        <v>30.65</v>
      </c>
      <c r="AB57" s="94">
        <v>2432100</v>
      </c>
      <c r="AC57" s="10">
        <v>30.65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30.286400000000004</v>
      </c>
      <c r="R58" s="82"/>
      <c r="W58" s="93">
        <v>42739</v>
      </c>
      <c r="X58" s="10">
        <v>29.02</v>
      </c>
      <c r="Y58" s="10">
        <v>30.3</v>
      </c>
      <c r="Z58" s="10">
        <v>29.02</v>
      </c>
      <c r="AA58" s="10">
        <v>30.26</v>
      </c>
      <c r="AB58" s="94">
        <v>3338100</v>
      </c>
      <c r="AC58" s="10">
        <v>30.26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29.957200000000004</v>
      </c>
      <c r="R59" s="82"/>
      <c r="W59" s="93">
        <v>42738</v>
      </c>
      <c r="X59" s="10">
        <v>28.6</v>
      </c>
      <c r="Y59" s="10">
        <v>28.87</v>
      </c>
      <c r="Z59" s="10">
        <v>28.17</v>
      </c>
      <c r="AA59" s="10">
        <v>28.83</v>
      </c>
      <c r="AB59" s="94">
        <v>2746400</v>
      </c>
      <c r="AC59" s="10">
        <v>28.83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29.628000000000004</v>
      </c>
      <c r="R60" s="82"/>
      <c r="W60" s="93">
        <v>42734</v>
      </c>
      <c r="X60" s="10">
        <v>28.97</v>
      </c>
      <c r="Y60" s="10">
        <v>29.38</v>
      </c>
      <c r="Z60" s="10">
        <v>28.01</v>
      </c>
      <c r="AA60" s="10">
        <v>28.08</v>
      </c>
      <c r="AB60" s="94">
        <v>2651500</v>
      </c>
      <c r="AC60" s="10">
        <v>28.08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42733</v>
      </c>
      <c r="X61" s="10">
        <v>29.43</v>
      </c>
      <c r="Y61" s="10">
        <v>29.44</v>
      </c>
      <c r="Z61" s="10">
        <v>28.6</v>
      </c>
      <c r="AA61" s="10">
        <v>28.89</v>
      </c>
      <c r="AB61" s="94">
        <v>3224400</v>
      </c>
      <c r="AC61" s="10">
        <v>28.89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42732</v>
      </c>
      <c r="X62" s="10">
        <v>29.78</v>
      </c>
      <c r="Y62" s="10">
        <v>30.17</v>
      </c>
      <c r="Z62" s="10">
        <v>29.35</v>
      </c>
      <c r="AA62" s="10">
        <v>29.43</v>
      </c>
      <c r="AB62" s="94">
        <v>2749800</v>
      </c>
      <c r="AC62" s="10">
        <v>29.43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42731</v>
      </c>
      <c r="X63" s="10">
        <v>29.58</v>
      </c>
      <c r="Y63" s="10">
        <v>30.04</v>
      </c>
      <c r="Z63" s="10">
        <v>29.4</v>
      </c>
      <c r="AA63" s="10">
        <v>29.65</v>
      </c>
      <c r="AB63" s="94">
        <v>1708000</v>
      </c>
      <c r="AC63" s="10">
        <v>29.65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42727</v>
      </c>
      <c r="X64" s="10">
        <v>29.79</v>
      </c>
      <c r="Y64" s="10">
        <v>30.13</v>
      </c>
      <c r="Z64" s="10">
        <v>29.34</v>
      </c>
      <c r="AA64" s="10">
        <v>29.71</v>
      </c>
      <c r="AB64" s="94">
        <v>2881800</v>
      </c>
      <c r="AC64" s="10">
        <v>29.71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42726</v>
      </c>
      <c r="X65" s="10">
        <v>30.21</v>
      </c>
      <c r="Y65" s="10">
        <v>30.35</v>
      </c>
      <c r="Z65" s="10">
        <v>29.54</v>
      </c>
      <c r="AA65" s="10">
        <v>29.75</v>
      </c>
      <c r="AB65" s="94">
        <v>3761600</v>
      </c>
      <c r="AC65" s="10">
        <v>29.75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42725</v>
      </c>
      <c r="X66" s="10">
        <v>30.19</v>
      </c>
      <c r="Y66" s="10">
        <v>30.43</v>
      </c>
      <c r="Z66" s="10">
        <v>30.02</v>
      </c>
      <c r="AA66" s="10">
        <v>30.43</v>
      </c>
      <c r="AB66" s="94">
        <v>1811200</v>
      </c>
      <c r="AC66" s="10">
        <v>30.43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42724</v>
      </c>
      <c r="X67" s="10">
        <v>29.9</v>
      </c>
      <c r="Y67" s="10">
        <v>30.33</v>
      </c>
      <c r="Z67" s="10">
        <v>29.77</v>
      </c>
      <c r="AA67" s="10">
        <v>30.16</v>
      </c>
      <c r="AB67" s="94">
        <v>3821000</v>
      </c>
      <c r="AC67" s="10">
        <v>30.16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1" priority="66">
      <formula>F22&gt;0</formula>
    </cfRule>
    <cfRule type="expression" dxfId="42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9" priority="53">
      <formula>F41&gt;0</formula>
    </cfRule>
    <cfRule type="expression" dxfId="418" priority="54">
      <formula>F41&lt;0</formula>
    </cfRule>
  </conditionalFormatting>
  <conditionalFormatting sqref="F41">
    <cfRule type="expression" dxfId="417" priority="57">
      <formula>F41&gt;0</formula>
    </cfRule>
    <cfRule type="expression" dxfId="416" priority="58">
      <formula>F41&lt;0</formula>
    </cfRule>
  </conditionalFormatting>
  <conditionalFormatting sqref="H41">
    <cfRule type="expression" dxfId="415" priority="35">
      <formula>H41&gt;0</formula>
    </cfRule>
    <cfRule type="expression" dxfId="414" priority="36">
      <formula>H41&lt;0</formula>
    </cfRule>
  </conditionalFormatting>
  <conditionalFormatting sqref="F89:F95">
    <cfRule type="expression" dxfId="413" priority="29">
      <formula>F89&gt;0</formula>
    </cfRule>
    <cfRule type="expression" dxfId="412" priority="30">
      <formula>F89&lt;0</formula>
    </cfRule>
  </conditionalFormatting>
  <conditionalFormatting sqref="F96:F110">
    <cfRule type="expression" dxfId="411" priority="25">
      <formula>F96&gt;0</formula>
    </cfRule>
    <cfRule type="expression" dxfId="410" priority="26">
      <formula>F96&lt;0</formula>
    </cfRule>
  </conditionalFormatting>
  <conditionalFormatting sqref="F96:F110">
    <cfRule type="expression" dxfId="409" priority="27">
      <formula>F96&gt;0</formula>
    </cfRule>
    <cfRule type="expression" dxfId="408" priority="28">
      <formula>F96&lt;0</formula>
    </cfRule>
  </conditionalFormatting>
  <conditionalFormatting sqref="H89:H100">
    <cfRule type="expression" dxfId="407" priority="23">
      <formula>H89&gt;0</formula>
    </cfRule>
    <cfRule type="expression" dxfId="406" priority="24">
      <formula>H89&lt;0</formula>
    </cfRule>
  </conditionalFormatting>
  <conditionalFormatting sqref="H101">
    <cfRule type="expression" dxfId="405" priority="21">
      <formula>H101&gt;0</formula>
    </cfRule>
    <cfRule type="expression" dxfId="404" priority="22">
      <formula>H101&lt;0</formula>
    </cfRule>
  </conditionalFormatting>
  <conditionalFormatting sqref="F111:F116">
    <cfRule type="expression" dxfId="403" priority="19">
      <formula>F111&gt;0</formula>
    </cfRule>
    <cfRule type="expression" dxfId="402" priority="20">
      <formula>F111&lt;0</formula>
    </cfRule>
  </conditionalFormatting>
  <conditionalFormatting sqref="H103:H116">
    <cfRule type="expression" dxfId="401" priority="17">
      <formula>H103&gt;0</formula>
    </cfRule>
    <cfRule type="expression" dxfId="400" priority="18">
      <formula>H103&lt;0</formula>
    </cfRule>
  </conditionalFormatting>
  <conditionalFormatting sqref="H102">
    <cfRule type="expression" dxfId="399" priority="15">
      <formula>H102&gt;0</formula>
    </cfRule>
    <cfRule type="expression" dxfId="398" priority="16">
      <formula>H102&lt;0</formula>
    </cfRule>
  </conditionalFormatting>
  <conditionalFormatting sqref="M42">
    <cfRule type="expression" dxfId="397" priority="13">
      <formula>M42&gt;0</formula>
    </cfRule>
    <cfRule type="expression" dxfId="396" priority="14">
      <formula>M42&lt;0</formula>
    </cfRule>
  </conditionalFormatting>
  <conditionalFormatting sqref="Q7">
    <cfRule type="expression" dxfId="395" priority="9">
      <formula>Q7&gt;0</formula>
    </cfRule>
    <cfRule type="expression" dxfId="394" priority="10">
      <formula>Q7&lt;0</formula>
    </cfRule>
  </conditionalFormatting>
  <conditionalFormatting sqref="Q8">
    <cfRule type="expression" dxfId="393" priority="7">
      <formula>Q8&gt;0</formula>
    </cfRule>
    <cfRule type="expression" dxfId="392" priority="8">
      <formula>Q8&lt;0</formula>
    </cfRule>
  </conditionalFormatting>
  <conditionalFormatting sqref="F117:F130 H117:H130">
    <cfRule type="expression" dxfId="391" priority="1">
      <formula>F117&gt;0</formula>
    </cfRule>
    <cfRule type="expression" dxfId="39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42821</v>
      </c>
      <c r="X2" s="10">
        <v>22.88</v>
      </c>
      <c r="Y2" s="10">
        <v>23.93</v>
      </c>
      <c r="Z2" s="10">
        <v>22.88</v>
      </c>
      <c r="AA2" s="10">
        <v>23.53</v>
      </c>
      <c r="AB2" s="94">
        <v>3552400</v>
      </c>
      <c r="AC2" s="10">
        <v>23.53</v>
      </c>
      <c r="AD2" s="2">
        <f>Y2-Z2</f>
        <v>1.0500000000000007</v>
      </c>
      <c r="AE2" s="137">
        <f>AC2/AC3-1</f>
        <v>1.4661492022423506E-2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23.05</v>
      </c>
      <c r="W3" s="132">
        <v>42818</v>
      </c>
      <c r="X3" s="10">
        <v>22.85</v>
      </c>
      <c r="Y3" s="10">
        <v>23.42</v>
      </c>
      <c r="Z3" s="10">
        <v>22.84</v>
      </c>
      <c r="AA3" s="10">
        <v>23.19</v>
      </c>
      <c r="AB3" s="94">
        <v>2135800</v>
      </c>
      <c r="AC3" s="10">
        <v>23.19</v>
      </c>
      <c r="AD3" s="2">
        <f t="shared" ref="AD3:AD66" si="0">Y3-Z3</f>
        <v>0.58000000000000185</v>
      </c>
      <c r="AE3" s="137">
        <f t="shared" ref="AE3:AE66" si="1">AC3/AC4-1</f>
        <v>1.0457516339869466E-2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23.05</v>
      </c>
      <c r="R4" s="499">
        <v>-2.0400000000000001E-2</v>
      </c>
      <c r="W4" s="132">
        <v>42817</v>
      </c>
      <c r="X4" s="10">
        <v>22.91</v>
      </c>
      <c r="Y4" s="10">
        <v>23.11</v>
      </c>
      <c r="Z4" s="10">
        <v>22.75</v>
      </c>
      <c r="AA4" s="10">
        <v>22.95</v>
      </c>
      <c r="AB4" s="94">
        <v>2166700</v>
      </c>
      <c r="AC4" s="10">
        <v>22.95</v>
      </c>
      <c r="AD4" s="2">
        <f t="shared" si="0"/>
        <v>0.35999999999999943</v>
      </c>
      <c r="AE4" s="137">
        <f t="shared" si="1"/>
        <v>-8.7070091423591123E-4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22.5</v>
      </c>
      <c r="Y5" s="10">
        <v>23.04</v>
      </c>
      <c r="Z5" s="10">
        <v>22.5</v>
      </c>
      <c r="AA5" s="10">
        <v>22.97</v>
      </c>
      <c r="AB5" s="94">
        <v>2366900</v>
      </c>
      <c r="AC5" s="10">
        <v>22.97</v>
      </c>
      <c r="AD5" s="2">
        <f t="shared" si="0"/>
        <v>0.53999999999999915</v>
      </c>
      <c r="AE5" s="137">
        <f t="shared" si="1"/>
        <v>7.8982009653356666E-3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42815</v>
      </c>
      <c r="X6" s="10">
        <v>23.35</v>
      </c>
      <c r="Y6" s="10">
        <v>23.44</v>
      </c>
      <c r="Z6" s="10">
        <v>22.61</v>
      </c>
      <c r="AA6" s="10">
        <v>22.79</v>
      </c>
      <c r="AB6" s="94">
        <v>6684300</v>
      </c>
      <c r="AC6" s="10">
        <v>22.79</v>
      </c>
      <c r="AD6" s="2">
        <f t="shared" si="0"/>
        <v>0.83000000000000185</v>
      </c>
      <c r="AE6" s="137">
        <f t="shared" si="1"/>
        <v>-3.9612305099030798E-2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42814</v>
      </c>
      <c r="X7" s="10">
        <v>23.8</v>
      </c>
      <c r="Y7" s="10">
        <v>23.97</v>
      </c>
      <c r="Z7" s="10">
        <v>23.26</v>
      </c>
      <c r="AA7" s="10">
        <v>23.73</v>
      </c>
      <c r="AB7" s="94">
        <v>2779300</v>
      </c>
      <c r="AC7" s="10">
        <v>23.73</v>
      </c>
      <c r="AD7" s="2">
        <f t="shared" si="0"/>
        <v>0.7099999999999973</v>
      </c>
      <c r="AE7" s="137">
        <f t="shared" si="1"/>
        <v>-5.8651026392961825E-3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23.92</v>
      </c>
      <c r="Y8" s="10">
        <v>23.93</v>
      </c>
      <c r="Z8" s="10">
        <v>23.69</v>
      </c>
      <c r="AA8" s="10">
        <v>23.87</v>
      </c>
      <c r="AB8" s="94">
        <v>1806500</v>
      </c>
      <c r="AC8" s="10">
        <v>23.87</v>
      </c>
      <c r="AD8" s="2">
        <f t="shared" si="0"/>
        <v>0.23999999999999844</v>
      </c>
      <c r="AE8" s="137">
        <f t="shared" si="1"/>
        <v>-8.3717036416908197E-4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24</v>
      </c>
      <c r="Y9" s="10">
        <v>24.17</v>
      </c>
      <c r="Z9" s="10">
        <v>23.83</v>
      </c>
      <c r="AA9" s="10">
        <v>23.89</v>
      </c>
      <c r="AB9" s="94">
        <v>1311400</v>
      </c>
      <c r="AC9" s="10">
        <v>23.89</v>
      </c>
      <c r="AD9" s="2">
        <f t="shared" si="0"/>
        <v>0.34000000000000341</v>
      </c>
      <c r="AE9" s="137">
        <f t="shared" si="1"/>
        <v>-7.478188616535042E-3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42809</v>
      </c>
      <c r="X10" s="10">
        <v>23.88</v>
      </c>
      <c r="Y10" s="10">
        <v>24.21</v>
      </c>
      <c r="Z10" s="10">
        <v>23.7</v>
      </c>
      <c r="AA10" s="10">
        <v>24.07</v>
      </c>
      <c r="AB10" s="94">
        <v>2260000</v>
      </c>
      <c r="AC10" s="10">
        <v>24.07</v>
      </c>
      <c r="AD10" s="2">
        <f t="shared" si="0"/>
        <v>0.51000000000000156</v>
      </c>
      <c r="AE10" s="137">
        <f t="shared" si="1"/>
        <v>1.1769651113913371E-2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23.75</v>
      </c>
      <c r="Y11" s="10">
        <v>23.92</v>
      </c>
      <c r="Z11" s="10">
        <v>23.71</v>
      </c>
      <c r="AA11" s="10">
        <v>23.79</v>
      </c>
      <c r="AB11" s="94">
        <v>1744100</v>
      </c>
      <c r="AC11" s="10">
        <v>23.79</v>
      </c>
      <c r="AD11" s="2">
        <f t="shared" si="0"/>
        <v>0.21000000000000085</v>
      </c>
      <c r="AE11" s="137">
        <f t="shared" si="1"/>
        <v>1.2626262626260765E-3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42807</v>
      </c>
      <c r="X12" s="10">
        <v>23.8</v>
      </c>
      <c r="Y12" s="10">
        <v>23.93</v>
      </c>
      <c r="Z12" s="10">
        <v>23.64</v>
      </c>
      <c r="AA12" s="10">
        <v>23.76</v>
      </c>
      <c r="AB12" s="94">
        <v>1322500</v>
      </c>
      <c r="AC12" s="10">
        <v>23.76</v>
      </c>
      <c r="AD12" s="2">
        <f t="shared" si="0"/>
        <v>0.28999999999999915</v>
      </c>
      <c r="AE12" s="137">
        <f t="shared" si="1"/>
        <v>-5.4416073670991993E-3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42804</v>
      </c>
      <c r="X13" s="10">
        <v>23.81</v>
      </c>
      <c r="Y13" s="10">
        <v>23.92</v>
      </c>
      <c r="Z13" s="10">
        <v>23.66</v>
      </c>
      <c r="AA13" s="10">
        <v>23.89</v>
      </c>
      <c r="AB13" s="94">
        <v>1423700</v>
      </c>
      <c r="AC13" s="10">
        <v>23.89</v>
      </c>
      <c r="AD13" s="2">
        <f t="shared" si="0"/>
        <v>0.26000000000000156</v>
      </c>
      <c r="AE13" s="137">
        <f t="shared" si="1"/>
        <v>1.0147991543340451E-2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42803</v>
      </c>
      <c r="X14" s="10">
        <v>23.8</v>
      </c>
      <c r="Y14" s="10">
        <v>23.85</v>
      </c>
      <c r="Z14" s="10">
        <v>23.47</v>
      </c>
      <c r="AA14" s="10">
        <v>23.65</v>
      </c>
      <c r="AB14" s="94">
        <v>2392300</v>
      </c>
      <c r="AC14" s="10">
        <v>23.65</v>
      </c>
      <c r="AD14" s="2">
        <f t="shared" si="0"/>
        <v>0.38000000000000256</v>
      </c>
      <c r="AE14" s="137">
        <f t="shared" si="1"/>
        <v>-4.2105263157895534E-3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42802</v>
      </c>
      <c r="X15" s="10">
        <v>23.7</v>
      </c>
      <c r="Y15" s="10">
        <v>23.78</v>
      </c>
      <c r="Z15" s="10">
        <v>23.4</v>
      </c>
      <c r="AA15" s="10">
        <v>23.75</v>
      </c>
      <c r="AB15" s="94">
        <v>4286400</v>
      </c>
      <c r="AC15" s="10">
        <v>23.75</v>
      </c>
      <c r="AD15" s="2">
        <f t="shared" si="0"/>
        <v>0.38000000000000256</v>
      </c>
      <c r="AE15" s="137">
        <f t="shared" si="1"/>
        <v>1.2361466325660597E-2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42801</v>
      </c>
      <c r="X16" s="10">
        <v>23.28</v>
      </c>
      <c r="Y16" s="10">
        <v>23.48</v>
      </c>
      <c r="Z16" s="10">
        <v>22.98</v>
      </c>
      <c r="AA16" s="10">
        <v>23.46</v>
      </c>
      <c r="AB16" s="94">
        <v>2889600</v>
      </c>
      <c r="AC16" s="10">
        <v>23.46</v>
      </c>
      <c r="AD16" s="2">
        <f t="shared" si="0"/>
        <v>0.5</v>
      </c>
      <c r="AE16" s="137">
        <f t="shared" si="1"/>
        <v>7.2992700729928028E-3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42800</v>
      </c>
      <c r="X17" s="10">
        <v>23.52</v>
      </c>
      <c r="Y17" s="10">
        <v>23.53</v>
      </c>
      <c r="Z17" s="10">
        <v>23.14</v>
      </c>
      <c r="AA17" s="10">
        <v>23.29</v>
      </c>
      <c r="AB17" s="94">
        <v>2579400</v>
      </c>
      <c r="AC17" s="10">
        <v>23.29</v>
      </c>
      <c r="AD17" s="2">
        <f t="shared" si="0"/>
        <v>0.39000000000000057</v>
      </c>
      <c r="AE17" s="137">
        <f t="shared" si="1"/>
        <v>-3.4231921266582033E-3</v>
      </c>
    </row>
    <row r="18" spans="1:31" x14ac:dyDescent="0.25">
      <c r="W18" s="132">
        <v>42797</v>
      </c>
      <c r="X18" s="10">
        <v>23.48</v>
      </c>
      <c r="Y18" s="10">
        <v>23.72</v>
      </c>
      <c r="Z18" s="10">
        <v>23.17</v>
      </c>
      <c r="AA18" s="10">
        <v>23.37</v>
      </c>
      <c r="AB18" s="94">
        <v>2608200</v>
      </c>
      <c r="AC18" s="10">
        <v>23.37</v>
      </c>
      <c r="AD18" s="2">
        <f t="shared" si="0"/>
        <v>0.54999999999999716</v>
      </c>
      <c r="AE18" s="137">
        <f t="shared" si="1"/>
        <v>-4.2771599657820403E-4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42796</v>
      </c>
      <c r="X19" s="10">
        <v>23.84</v>
      </c>
      <c r="Y19" s="10">
        <v>23.9</v>
      </c>
      <c r="Z19" s="10">
        <v>23.33</v>
      </c>
      <c r="AA19" s="10">
        <v>23.38</v>
      </c>
      <c r="AB19" s="94">
        <v>3322900</v>
      </c>
      <c r="AC19" s="10">
        <v>23.38</v>
      </c>
      <c r="AD19" s="2">
        <f t="shared" si="0"/>
        <v>0.57000000000000028</v>
      </c>
      <c r="AE19" s="137">
        <f t="shared" si="1"/>
        <v>-1.6820857863751093E-2</v>
      </c>
    </row>
    <row r="20" spans="1:31" x14ac:dyDescent="0.25">
      <c r="W20" s="132">
        <v>42795</v>
      </c>
      <c r="X20" s="10">
        <v>23.94</v>
      </c>
      <c r="Y20" s="10">
        <v>24.24</v>
      </c>
      <c r="Z20" s="10">
        <v>23.59</v>
      </c>
      <c r="AA20" s="10">
        <v>23.78</v>
      </c>
      <c r="AB20" s="94">
        <v>3614800</v>
      </c>
      <c r="AC20" s="10">
        <v>23.78</v>
      </c>
      <c r="AD20" s="2">
        <f t="shared" si="0"/>
        <v>0.64999999999999858</v>
      </c>
      <c r="AE20" s="137">
        <f t="shared" si="1"/>
        <v>-3.3528918692371512E-3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42794</v>
      </c>
      <c r="X21" s="10">
        <v>24.1</v>
      </c>
      <c r="Y21" s="10">
        <v>24.18</v>
      </c>
      <c r="Z21" s="10">
        <v>23.8</v>
      </c>
      <c r="AA21" s="10">
        <v>23.86</v>
      </c>
      <c r="AB21" s="94">
        <v>2849800</v>
      </c>
      <c r="AC21" s="10">
        <v>23.86</v>
      </c>
      <c r="AD21" s="2">
        <f t="shared" si="0"/>
        <v>0.37999999999999901</v>
      </c>
      <c r="AE21" s="137">
        <f t="shared" si="1"/>
        <v>-9.9585062240664657E-3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42793</v>
      </c>
      <c r="X22" s="10">
        <v>23.6</v>
      </c>
      <c r="Y22" s="10">
        <v>24.15</v>
      </c>
      <c r="Z22" s="10">
        <v>23.6</v>
      </c>
      <c r="AA22" s="10">
        <v>24.1</v>
      </c>
      <c r="AB22" s="94">
        <v>4620200</v>
      </c>
      <c r="AC22" s="10">
        <v>24.1</v>
      </c>
      <c r="AD22" s="2">
        <f t="shared" si="0"/>
        <v>0.54999999999999716</v>
      </c>
      <c r="AE22" s="137">
        <f t="shared" si="1"/>
        <v>3.5668242372153047E-2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42790</v>
      </c>
      <c r="X23" s="10">
        <v>23.26</v>
      </c>
      <c r="Y23" s="10">
        <v>23.83</v>
      </c>
      <c r="Z23" s="10">
        <v>23.16</v>
      </c>
      <c r="AA23" s="10">
        <v>23.27</v>
      </c>
      <c r="AB23" s="94">
        <v>3619400</v>
      </c>
      <c r="AC23" s="10">
        <v>23.27</v>
      </c>
      <c r="AD23" s="2">
        <f t="shared" si="0"/>
        <v>0.66999999999999815</v>
      </c>
      <c r="AE23" s="137">
        <f t="shared" si="1"/>
        <v>-4.2955326460492049E-4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42789</v>
      </c>
      <c r="X24" s="10">
        <v>23.81</v>
      </c>
      <c r="Y24" s="10">
        <v>24</v>
      </c>
      <c r="Z24" s="10">
        <v>23.21</v>
      </c>
      <c r="AA24" s="10">
        <v>23.28</v>
      </c>
      <c r="AB24" s="94">
        <v>4565600</v>
      </c>
      <c r="AC24" s="10">
        <v>23.28</v>
      </c>
      <c r="AD24" s="2">
        <f t="shared" si="0"/>
        <v>0.78999999999999915</v>
      </c>
      <c r="AE24" s="137">
        <f t="shared" si="1"/>
        <v>-2.3489932885905951E-2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42788</v>
      </c>
      <c r="X25" s="10">
        <v>23.66</v>
      </c>
      <c r="Y25" s="10">
        <v>23.86</v>
      </c>
      <c r="Z25" s="10">
        <v>23.42</v>
      </c>
      <c r="AA25" s="10">
        <v>23.84</v>
      </c>
      <c r="AB25" s="94">
        <v>4464700</v>
      </c>
      <c r="AC25" s="10">
        <v>23.84</v>
      </c>
      <c r="AD25" s="2">
        <f t="shared" si="0"/>
        <v>0.43999999999999773</v>
      </c>
      <c r="AE25" s="137">
        <f t="shared" si="1"/>
        <v>7.1820870299956763E-3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42787</v>
      </c>
      <c r="X26" s="10">
        <v>23.33</v>
      </c>
      <c r="Y26" s="10">
        <v>23.95</v>
      </c>
      <c r="Z26" s="10">
        <v>23.27</v>
      </c>
      <c r="AA26" s="10">
        <v>23.67</v>
      </c>
      <c r="AB26" s="94">
        <v>8268900</v>
      </c>
      <c r="AC26" s="10">
        <v>23.67</v>
      </c>
      <c r="AD26" s="2">
        <f t="shared" si="0"/>
        <v>0.67999999999999972</v>
      </c>
      <c r="AE26" s="137">
        <f t="shared" si="1"/>
        <v>2.0698576972833171E-2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42783</v>
      </c>
      <c r="X27" s="10">
        <v>22.56</v>
      </c>
      <c r="Y27" s="10">
        <v>24.12</v>
      </c>
      <c r="Z27" s="10">
        <v>22.56</v>
      </c>
      <c r="AA27" s="10">
        <v>23.19</v>
      </c>
      <c r="AB27" s="94">
        <v>13861400</v>
      </c>
      <c r="AC27" s="10">
        <v>23.19</v>
      </c>
      <c r="AD27" s="2">
        <f t="shared" si="0"/>
        <v>1.5600000000000023</v>
      </c>
      <c r="AE27" s="137">
        <f t="shared" si="1"/>
        <v>2.7925531914893664E-2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42782</v>
      </c>
      <c r="X28" s="10">
        <v>21.62</v>
      </c>
      <c r="Y28" s="10">
        <v>22.69</v>
      </c>
      <c r="Z28" s="10">
        <v>21.33</v>
      </c>
      <c r="AA28" s="10">
        <v>22.56</v>
      </c>
      <c r="AB28" s="94">
        <v>17742300</v>
      </c>
      <c r="AC28" s="10">
        <v>22.56</v>
      </c>
      <c r="AD28" s="2">
        <f t="shared" si="0"/>
        <v>1.360000000000003</v>
      </c>
      <c r="AE28" s="137">
        <f t="shared" si="1"/>
        <v>0.14692425012709687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42781</v>
      </c>
      <c r="X29" s="10">
        <v>19.54</v>
      </c>
      <c r="Y29" s="10">
        <v>19.82</v>
      </c>
      <c r="Z29" s="10">
        <v>19.41</v>
      </c>
      <c r="AA29" s="10">
        <v>19.670000000000002</v>
      </c>
      <c r="AB29" s="94">
        <v>3079300</v>
      </c>
      <c r="AC29" s="10">
        <v>19.670000000000002</v>
      </c>
      <c r="AD29" s="2">
        <f t="shared" si="0"/>
        <v>0.41000000000000014</v>
      </c>
      <c r="AE29" s="137">
        <f t="shared" si="1"/>
        <v>3.0596634370221309E-3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42780</v>
      </c>
      <c r="X30" s="10">
        <v>18.86</v>
      </c>
      <c r="Y30" s="10">
        <v>20.07</v>
      </c>
      <c r="Z30" s="10">
        <v>18.739999999999998</v>
      </c>
      <c r="AA30" s="10">
        <v>19.61</v>
      </c>
      <c r="AB30" s="94">
        <v>8875200</v>
      </c>
      <c r="AC30" s="10">
        <v>19.61</v>
      </c>
      <c r="AD30" s="2">
        <f t="shared" si="0"/>
        <v>1.3300000000000018</v>
      </c>
      <c r="AE30" s="137">
        <f t="shared" si="1"/>
        <v>4.4195953141640043E-2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42779</v>
      </c>
      <c r="X31" s="10">
        <v>18.989999999999998</v>
      </c>
      <c r="Y31" s="10">
        <v>19.07</v>
      </c>
      <c r="Z31" s="10">
        <v>18.690000000000001</v>
      </c>
      <c r="AA31" s="10">
        <v>18.78</v>
      </c>
      <c r="AB31" s="94">
        <v>4124000</v>
      </c>
      <c r="AC31" s="10">
        <v>18.78</v>
      </c>
      <c r="AD31" s="2">
        <f t="shared" si="0"/>
        <v>0.37999999999999901</v>
      </c>
      <c r="AE31" s="137">
        <f t="shared" si="1"/>
        <v>-1.623886851754841E-2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42776</v>
      </c>
      <c r="X32" s="10">
        <v>18.899999999999999</v>
      </c>
      <c r="Y32" s="10">
        <v>19.2</v>
      </c>
      <c r="Z32" s="10">
        <v>18.68</v>
      </c>
      <c r="AA32" s="10">
        <v>19.09</v>
      </c>
      <c r="AB32" s="94">
        <v>3570600</v>
      </c>
      <c r="AC32" s="10">
        <v>19.09</v>
      </c>
      <c r="AD32" s="2">
        <f t="shared" si="0"/>
        <v>0.51999999999999957</v>
      </c>
      <c r="AE32" s="137">
        <f t="shared" si="1"/>
        <v>1.7590618336886799E-2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42775</v>
      </c>
      <c r="X33" s="10">
        <v>18.73</v>
      </c>
      <c r="Y33" s="10">
        <v>18.88</v>
      </c>
      <c r="Z33" s="10">
        <v>18.62</v>
      </c>
      <c r="AA33" s="10">
        <v>18.760000000000002</v>
      </c>
      <c r="AB33" s="94">
        <v>2267000</v>
      </c>
      <c r="AC33" s="10">
        <v>18.760000000000002</v>
      </c>
      <c r="AD33" s="2">
        <f t="shared" si="0"/>
        <v>0.25999999999999801</v>
      </c>
      <c r="AE33" s="137">
        <f t="shared" si="1"/>
        <v>1.6017084890549427E-3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42774</v>
      </c>
      <c r="X34" s="10">
        <v>18.440000000000001</v>
      </c>
      <c r="Y34" s="10">
        <v>18.739999999999998</v>
      </c>
      <c r="Z34" s="10">
        <v>18.29</v>
      </c>
      <c r="AA34" s="10">
        <v>18.73</v>
      </c>
      <c r="AB34" s="94">
        <v>2587800</v>
      </c>
      <c r="AC34" s="10">
        <v>18.73</v>
      </c>
      <c r="AD34" s="2">
        <f t="shared" si="0"/>
        <v>0.44999999999999929</v>
      </c>
      <c r="AE34" s="137">
        <f t="shared" si="1"/>
        <v>1.6829533116178075E-2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42773</v>
      </c>
      <c r="X35" s="10">
        <v>18.25</v>
      </c>
      <c r="Y35" s="10">
        <v>18.489999999999998</v>
      </c>
      <c r="Z35" s="10">
        <v>18.079999999999998</v>
      </c>
      <c r="AA35" s="10">
        <v>18.420000000000002</v>
      </c>
      <c r="AB35" s="94">
        <v>3581600</v>
      </c>
      <c r="AC35" s="10">
        <v>18.420000000000002</v>
      </c>
      <c r="AD35" s="2">
        <f t="shared" si="0"/>
        <v>0.41000000000000014</v>
      </c>
      <c r="AE35" s="137">
        <f t="shared" si="1"/>
        <v>6.0076460950302391E-3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42772</v>
      </c>
      <c r="X36" s="10">
        <v>18.25</v>
      </c>
      <c r="Y36" s="10">
        <v>18.38</v>
      </c>
      <c r="Z36" s="10">
        <v>18.010000000000002</v>
      </c>
      <c r="AA36" s="10">
        <v>18.309999999999999</v>
      </c>
      <c r="AB36" s="94">
        <v>2764600</v>
      </c>
      <c r="AC36" s="10">
        <v>18.309999999999999</v>
      </c>
      <c r="AD36" s="2">
        <f t="shared" si="0"/>
        <v>0.36999999999999744</v>
      </c>
      <c r="AE36" s="137">
        <f t="shared" si="1"/>
        <v>-2.7233115468410229E-3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42769</v>
      </c>
      <c r="X37" s="10">
        <v>18.149999999999999</v>
      </c>
      <c r="Y37" s="10">
        <v>18.54</v>
      </c>
      <c r="Z37" s="10">
        <v>18.100000000000001</v>
      </c>
      <c r="AA37" s="10">
        <v>18.36</v>
      </c>
      <c r="AB37" s="94">
        <v>2953000</v>
      </c>
      <c r="AC37" s="10">
        <v>18.36</v>
      </c>
      <c r="AD37" s="2">
        <f t="shared" si="0"/>
        <v>0.43999999999999773</v>
      </c>
      <c r="AE37" s="137">
        <f t="shared" si="1"/>
        <v>9.9009900990099098E-3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42768</v>
      </c>
      <c r="X38" s="10">
        <v>18.46</v>
      </c>
      <c r="Y38" s="10">
        <v>18.55</v>
      </c>
      <c r="Z38" s="10">
        <v>18.14</v>
      </c>
      <c r="AA38" s="10">
        <v>18.18</v>
      </c>
      <c r="AB38" s="94">
        <v>3107500</v>
      </c>
      <c r="AC38" s="10">
        <v>18.18</v>
      </c>
      <c r="AD38" s="2">
        <f t="shared" si="0"/>
        <v>0.41000000000000014</v>
      </c>
      <c r="AE38" s="137">
        <f t="shared" si="1"/>
        <v>-1.8888289260658442E-2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42767</v>
      </c>
      <c r="X39" s="10">
        <v>18.690000000000001</v>
      </c>
      <c r="Y39" s="10">
        <v>18.71</v>
      </c>
      <c r="Z39" s="10">
        <v>18.07</v>
      </c>
      <c r="AA39" s="10">
        <v>18.53</v>
      </c>
      <c r="AB39" s="94">
        <v>3036900</v>
      </c>
      <c r="AC39" s="10">
        <v>18.53</v>
      </c>
      <c r="AD39" s="2">
        <f t="shared" si="0"/>
        <v>0.64000000000000057</v>
      </c>
      <c r="AE39" s="137">
        <f t="shared" si="1"/>
        <v>1.0804970286331095E-3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42766</v>
      </c>
      <c r="X40" s="10">
        <v>17.7</v>
      </c>
      <c r="Y40" s="10">
        <v>18.559999999999999</v>
      </c>
      <c r="Z40" s="10">
        <v>17.690000000000001</v>
      </c>
      <c r="AA40" s="10">
        <v>18.510000000000002</v>
      </c>
      <c r="AB40" s="94">
        <v>2981700</v>
      </c>
      <c r="AC40" s="10">
        <v>18.510000000000002</v>
      </c>
      <c r="AD40" s="2">
        <f t="shared" si="0"/>
        <v>0.86999999999999744</v>
      </c>
      <c r="AE40" s="137">
        <f t="shared" si="1"/>
        <v>3.4656232532140896E-2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42765</v>
      </c>
      <c r="X41" s="10">
        <v>18.149999999999999</v>
      </c>
      <c r="Y41" s="10">
        <v>18.170000000000002</v>
      </c>
      <c r="Z41" s="10">
        <v>17.75</v>
      </c>
      <c r="AA41" s="10">
        <v>17.89</v>
      </c>
      <c r="AB41" s="94">
        <v>3429000</v>
      </c>
      <c r="AC41" s="10">
        <v>17.89</v>
      </c>
      <c r="AD41" s="2">
        <f t="shared" si="0"/>
        <v>0.42000000000000171</v>
      </c>
      <c r="AE41" s="137">
        <f t="shared" si="1"/>
        <v>-1.7032967032966972E-2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42762</v>
      </c>
      <c r="X42" s="10">
        <v>18.64</v>
      </c>
      <c r="Y42" s="10">
        <v>18.760000000000002</v>
      </c>
      <c r="Z42" s="10">
        <v>18.100000000000001</v>
      </c>
      <c r="AA42" s="10">
        <v>18.2</v>
      </c>
      <c r="AB42" s="94">
        <v>3540900</v>
      </c>
      <c r="AC42" s="10">
        <v>18.2</v>
      </c>
      <c r="AD42" s="2">
        <f t="shared" si="0"/>
        <v>0.66000000000000014</v>
      </c>
      <c r="AE42" s="137">
        <f t="shared" si="1"/>
        <v>-2.5174076057846939E-2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23.53</v>
      </c>
      <c r="W43" s="132">
        <v>42761</v>
      </c>
      <c r="X43" s="10">
        <v>18.899999999999999</v>
      </c>
      <c r="Y43" s="10">
        <v>19.02</v>
      </c>
      <c r="Z43" s="10">
        <v>18.63</v>
      </c>
      <c r="AA43" s="10">
        <v>18.670000000000002</v>
      </c>
      <c r="AB43" s="94">
        <v>2833000</v>
      </c>
      <c r="AC43" s="10">
        <v>18.670000000000002</v>
      </c>
      <c r="AD43" s="2">
        <f t="shared" si="0"/>
        <v>0.39000000000000057</v>
      </c>
      <c r="AE43" s="137">
        <f t="shared" si="1"/>
        <v>2.1470746108429584E-3</v>
      </c>
    </row>
    <row r="44" spans="1:31" ht="20.25" thickBot="1" x14ac:dyDescent="0.35">
      <c r="O44" s="708" t="s">
        <v>78</v>
      </c>
      <c r="P44" s="708"/>
      <c r="T44" s="92" t="s">
        <v>99</v>
      </c>
      <c r="U44" s="87">
        <v>23.3</v>
      </c>
      <c r="W44" s="132">
        <v>42760</v>
      </c>
      <c r="X44" s="10">
        <v>18.399999999999999</v>
      </c>
      <c r="Y44" s="10">
        <v>18.8</v>
      </c>
      <c r="Z44" s="10">
        <v>18.36</v>
      </c>
      <c r="AA44" s="10">
        <v>18.63</v>
      </c>
      <c r="AB44" s="94">
        <v>2383000</v>
      </c>
      <c r="AC44" s="10">
        <v>18.63</v>
      </c>
      <c r="AD44" s="2">
        <f t="shared" si="0"/>
        <v>0.44000000000000128</v>
      </c>
      <c r="AE44" s="137">
        <f t="shared" si="1"/>
        <v>1.0746910263299547E-3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25.355000000000004</v>
      </c>
      <c r="Q45" s="2"/>
      <c r="T45" s="92" t="s">
        <v>100</v>
      </c>
      <c r="U45" s="87" t="s">
        <v>129</v>
      </c>
      <c r="W45" s="132">
        <v>42759</v>
      </c>
      <c r="X45" s="10">
        <v>18.43</v>
      </c>
      <c r="Y45" s="10">
        <v>18.670000000000002</v>
      </c>
      <c r="Z45" s="10">
        <v>18.21</v>
      </c>
      <c r="AA45" s="10">
        <v>18.61</v>
      </c>
      <c r="AB45" s="94">
        <v>3407600</v>
      </c>
      <c r="AC45" s="10">
        <v>18.61</v>
      </c>
      <c r="AD45" s="2">
        <f t="shared" si="0"/>
        <v>0.46000000000000085</v>
      </c>
      <c r="AE45" s="137">
        <f t="shared" si="1"/>
        <v>1.1413043478260887E-2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25.124500000000001</v>
      </c>
      <c r="Q46" s="2"/>
      <c r="T46" s="92" t="s">
        <v>101</v>
      </c>
      <c r="U46" s="87" t="s">
        <v>129</v>
      </c>
      <c r="W46" s="132">
        <v>42758</v>
      </c>
      <c r="X46" s="10">
        <v>18.5</v>
      </c>
      <c r="Y46" s="10">
        <v>18.75</v>
      </c>
      <c r="Z46" s="10">
        <v>18.059999999999999</v>
      </c>
      <c r="AA46" s="10">
        <v>18.399999999999999</v>
      </c>
      <c r="AB46" s="94">
        <v>4442900</v>
      </c>
      <c r="AC46" s="10">
        <v>18.399999999999999</v>
      </c>
      <c r="AD46" s="2">
        <f t="shared" si="0"/>
        <v>0.69000000000000128</v>
      </c>
      <c r="AE46" s="137">
        <f t="shared" si="1"/>
        <v>3.603603603603589E-2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24.894000000000002</v>
      </c>
      <c r="Q47" s="2"/>
      <c r="T47" s="92" t="s">
        <v>102</v>
      </c>
      <c r="U47" s="87">
        <v>23.93</v>
      </c>
      <c r="W47" s="132">
        <v>42755</v>
      </c>
      <c r="X47" s="10">
        <v>17.850000000000001</v>
      </c>
      <c r="Y47" s="10">
        <v>18.03</v>
      </c>
      <c r="Z47" s="10">
        <v>17.670000000000002</v>
      </c>
      <c r="AA47" s="10">
        <v>17.760000000000002</v>
      </c>
      <c r="AB47" s="94">
        <v>2175000</v>
      </c>
      <c r="AC47" s="10">
        <v>17.760000000000002</v>
      </c>
      <c r="AD47" s="2">
        <f t="shared" si="0"/>
        <v>0.35999999999999943</v>
      </c>
      <c r="AE47" s="137">
        <f t="shared" si="1"/>
        <v>-3.9259674705550696E-3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24.663500000000003</v>
      </c>
      <c r="Q48" s="2"/>
      <c r="T48" s="92" t="s">
        <v>103</v>
      </c>
      <c r="U48" s="87">
        <v>1.3101</v>
      </c>
      <c r="W48" s="132">
        <v>42754</v>
      </c>
      <c r="X48" s="10">
        <v>17.899999999999999</v>
      </c>
      <c r="Y48" s="10">
        <v>18.04</v>
      </c>
      <c r="Z48" s="10">
        <v>17.64</v>
      </c>
      <c r="AA48" s="10">
        <v>17.829999999999998</v>
      </c>
      <c r="AB48" s="94">
        <v>3724200</v>
      </c>
      <c r="AC48" s="10">
        <v>17.829999999999998</v>
      </c>
      <c r="AD48" s="2">
        <f t="shared" si="0"/>
        <v>0.39999999999999858</v>
      </c>
      <c r="AE48" s="137">
        <f t="shared" si="1"/>
        <v>-2.4617067833698214E-2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24.433000000000003</v>
      </c>
      <c r="Q49" s="2"/>
      <c r="T49" s="92" t="s">
        <v>122</v>
      </c>
      <c r="U49" s="87" t="s">
        <v>459</v>
      </c>
      <c r="W49" s="132">
        <v>42753</v>
      </c>
      <c r="X49" s="10">
        <v>17.98</v>
      </c>
      <c r="Y49" s="10">
        <v>18.309999999999999</v>
      </c>
      <c r="Z49" s="10">
        <v>17.559999999999999</v>
      </c>
      <c r="AA49" s="10">
        <v>18.28</v>
      </c>
      <c r="AB49" s="94">
        <v>2682800</v>
      </c>
      <c r="AC49" s="10">
        <v>18.28</v>
      </c>
      <c r="AD49" s="2">
        <f t="shared" si="0"/>
        <v>0.75</v>
      </c>
      <c r="AE49" s="137">
        <f t="shared" si="1"/>
        <v>1.7250973845297946E-2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24.202500000000001</v>
      </c>
      <c r="Q50" s="2"/>
      <c r="T50" s="92"/>
      <c r="U50" s="87"/>
      <c r="W50" s="132">
        <v>42752</v>
      </c>
      <c r="X50" s="10">
        <v>17.93</v>
      </c>
      <c r="Y50" s="10">
        <v>18.489999999999998</v>
      </c>
      <c r="Z50" s="10">
        <v>17.91</v>
      </c>
      <c r="AA50" s="10">
        <v>17.97</v>
      </c>
      <c r="AB50" s="94">
        <v>2089300</v>
      </c>
      <c r="AC50" s="10">
        <v>17.97</v>
      </c>
      <c r="AD50" s="2">
        <f t="shared" si="0"/>
        <v>0.57999999999999829</v>
      </c>
      <c r="AE50" s="137">
        <f t="shared" si="1"/>
        <v>-7.1823204419890763E-3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23.972000000000001</v>
      </c>
      <c r="Q51" s="2"/>
      <c r="T51" s="92" t="s">
        <v>105</v>
      </c>
      <c r="U51" s="87" t="s">
        <v>718</v>
      </c>
      <c r="W51" s="132">
        <v>42748</v>
      </c>
      <c r="X51" s="10">
        <v>18.16</v>
      </c>
      <c r="Y51" s="10">
        <v>18.43</v>
      </c>
      <c r="Z51" s="10">
        <v>17.809999999999999</v>
      </c>
      <c r="AA51" s="10">
        <v>18.100000000000001</v>
      </c>
      <c r="AB51" s="94">
        <v>2793800</v>
      </c>
      <c r="AC51" s="10">
        <v>18.100000000000001</v>
      </c>
      <c r="AD51" s="2">
        <f t="shared" si="0"/>
        <v>0.62000000000000099</v>
      </c>
      <c r="AE51" s="137">
        <f t="shared" si="1"/>
        <v>-3.3039647577092213E-3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23.741500000000002</v>
      </c>
      <c r="Q52" s="2"/>
      <c r="T52" s="92" t="s">
        <v>106</v>
      </c>
      <c r="U52" s="87" t="s">
        <v>341</v>
      </c>
      <c r="W52" s="132">
        <v>42747</v>
      </c>
      <c r="X52" s="10">
        <v>17.850000000000001</v>
      </c>
      <c r="Y52" s="10">
        <v>18.3</v>
      </c>
      <c r="Z52" s="10">
        <v>17.649999999999999</v>
      </c>
      <c r="AA52" s="10">
        <v>18.16</v>
      </c>
      <c r="AB52" s="94">
        <v>3074300</v>
      </c>
      <c r="AC52" s="10">
        <v>18.16</v>
      </c>
      <c r="AD52" s="2">
        <f t="shared" si="0"/>
        <v>0.65000000000000213</v>
      </c>
      <c r="AE52" s="137">
        <f t="shared" si="1"/>
        <v>1.1699164345403856E-2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23.511000000000003</v>
      </c>
      <c r="Q53" s="2"/>
      <c r="T53" s="92" t="s">
        <v>107</v>
      </c>
      <c r="U53" s="89">
        <v>5844497</v>
      </c>
      <c r="W53" s="132">
        <v>42746</v>
      </c>
      <c r="X53" s="10">
        <v>18.16</v>
      </c>
      <c r="Y53" s="10">
        <v>18.16</v>
      </c>
      <c r="Z53" s="10">
        <v>17.809999999999999</v>
      </c>
      <c r="AA53" s="10">
        <v>17.95</v>
      </c>
      <c r="AB53" s="94">
        <v>2356800</v>
      </c>
      <c r="AC53" s="10">
        <v>17.95</v>
      </c>
      <c r="AD53" s="2">
        <f t="shared" si="0"/>
        <v>0.35000000000000142</v>
      </c>
      <c r="AE53" s="137">
        <f t="shared" si="1"/>
        <v>-1.4277869302581125E-2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23.2805</v>
      </c>
      <c r="Q54" s="2"/>
      <c r="T54" s="92" t="s">
        <v>110</v>
      </c>
      <c r="U54" s="89">
        <v>4443250</v>
      </c>
      <c r="W54" s="132">
        <v>42745</v>
      </c>
      <c r="X54" s="10">
        <v>17.8</v>
      </c>
      <c r="Y54" s="10">
        <v>18.260000000000002</v>
      </c>
      <c r="Z54" s="10">
        <v>17.8</v>
      </c>
      <c r="AA54" s="10">
        <v>18.21</v>
      </c>
      <c r="AB54" s="94">
        <v>3472000</v>
      </c>
      <c r="AC54" s="10">
        <v>18.21</v>
      </c>
      <c r="AD54" s="2">
        <f t="shared" si="0"/>
        <v>0.46000000000000085</v>
      </c>
      <c r="AE54" s="137">
        <f t="shared" si="1"/>
        <v>2.2459292532285291E-2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23.05</v>
      </c>
      <c r="Q55" s="2"/>
      <c r="T55" s="92" t="s">
        <v>108</v>
      </c>
      <c r="U55" s="87" t="s">
        <v>719</v>
      </c>
      <c r="W55" s="132">
        <v>42744</v>
      </c>
      <c r="X55" s="10">
        <v>17.61</v>
      </c>
      <c r="Y55" s="10">
        <v>17.84</v>
      </c>
      <c r="Z55" s="10">
        <v>17.48</v>
      </c>
      <c r="AA55" s="10">
        <v>17.809999999999999</v>
      </c>
      <c r="AB55" s="94">
        <v>2367900</v>
      </c>
      <c r="AC55" s="10">
        <v>17.809999999999999</v>
      </c>
      <c r="AD55" s="2">
        <f t="shared" si="0"/>
        <v>0.35999999999999943</v>
      </c>
      <c r="AE55" s="137">
        <f t="shared" si="1"/>
        <v>1.3083048919226403E-2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22.819500000000001</v>
      </c>
      <c r="Q56" s="2"/>
      <c r="T56" s="92" t="s">
        <v>111</v>
      </c>
      <c r="U56" s="87">
        <v>19.440000000000001</v>
      </c>
      <c r="W56" s="132">
        <v>42741</v>
      </c>
      <c r="X56" s="10">
        <v>18.309999999999999</v>
      </c>
      <c r="Y56" s="10">
        <v>18.36</v>
      </c>
      <c r="Z56" s="10">
        <v>17.5</v>
      </c>
      <c r="AA56" s="10">
        <v>17.579999999999998</v>
      </c>
      <c r="AB56" s="94">
        <v>4245200</v>
      </c>
      <c r="AC56" s="10">
        <v>17.579999999999998</v>
      </c>
      <c r="AD56" s="2">
        <f t="shared" si="0"/>
        <v>0.85999999999999943</v>
      </c>
      <c r="AE56" s="137">
        <f t="shared" si="1"/>
        <v>-3.723986856516992E-2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22.588999999999999</v>
      </c>
      <c r="Q57" s="2"/>
      <c r="T57" s="92" t="s">
        <v>112</v>
      </c>
      <c r="U57" s="87">
        <v>1.19</v>
      </c>
      <c r="W57" s="132">
        <v>42740</v>
      </c>
      <c r="X57" s="10">
        <v>17.62</v>
      </c>
      <c r="Y57" s="10">
        <v>18.29</v>
      </c>
      <c r="Z57" s="10">
        <v>17.440000000000001</v>
      </c>
      <c r="AA57" s="10">
        <v>18.260000000000002</v>
      </c>
      <c r="AB57" s="94">
        <v>6254000</v>
      </c>
      <c r="AC57" s="10">
        <v>18.260000000000002</v>
      </c>
      <c r="AD57" s="2">
        <f t="shared" si="0"/>
        <v>0.84999999999999787</v>
      </c>
      <c r="AE57" s="137">
        <f t="shared" si="1"/>
        <v>6.6152149944873617E-3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22.358499999999999</v>
      </c>
      <c r="T58" s="92" t="s">
        <v>109</v>
      </c>
      <c r="U58" s="87" t="s">
        <v>123</v>
      </c>
      <c r="W58" s="132">
        <v>42739</v>
      </c>
      <c r="X58" s="10">
        <v>17.91</v>
      </c>
      <c r="Y58" s="10">
        <v>18.440000000000001</v>
      </c>
      <c r="Z58" s="10">
        <v>17.78</v>
      </c>
      <c r="AA58" s="10">
        <v>18.14</v>
      </c>
      <c r="AB58" s="94">
        <v>6919900</v>
      </c>
      <c r="AC58" s="10">
        <v>18.14</v>
      </c>
      <c r="AD58" s="2">
        <f t="shared" si="0"/>
        <v>0.66000000000000014</v>
      </c>
      <c r="AE58" s="137">
        <f t="shared" si="1"/>
        <v>1.6816143497757841E-2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22.128</v>
      </c>
      <c r="W59" s="132">
        <v>42738</v>
      </c>
      <c r="X59" s="10">
        <v>18.7</v>
      </c>
      <c r="Y59" s="10">
        <v>18.77</v>
      </c>
      <c r="Z59" s="10">
        <v>17.39</v>
      </c>
      <c r="AA59" s="10">
        <v>17.84</v>
      </c>
      <c r="AB59" s="94">
        <v>7907500</v>
      </c>
      <c r="AC59" s="10">
        <v>17.84</v>
      </c>
      <c r="AD59" s="2">
        <f t="shared" si="0"/>
        <v>1.379999999999999</v>
      </c>
      <c r="AE59" s="137">
        <f t="shared" si="1"/>
        <v>-4.4456347080878533E-2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21.897500000000001</v>
      </c>
      <c r="W60" s="132">
        <v>42734</v>
      </c>
      <c r="X60" s="10">
        <v>18.87</v>
      </c>
      <c r="Y60" s="10">
        <v>19.45</v>
      </c>
      <c r="Z60" s="10">
        <v>18.57</v>
      </c>
      <c r="AA60" s="10">
        <v>18.670000000000002</v>
      </c>
      <c r="AB60" s="94">
        <v>10686800</v>
      </c>
      <c r="AC60" s="10">
        <v>18.670000000000002</v>
      </c>
      <c r="AD60" s="2">
        <f t="shared" si="0"/>
        <v>0.87999999999999901</v>
      </c>
      <c r="AE60" s="137">
        <f t="shared" si="1"/>
        <v>9.7349918875069275E-3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21.666999999999998</v>
      </c>
      <c r="W61" s="132">
        <v>42733</v>
      </c>
      <c r="X61" s="10">
        <v>17.64</v>
      </c>
      <c r="Y61" s="10">
        <v>18.649999999999999</v>
      </c>
      <c r="Z61" s="10">
        <v>17.16</v>
      </c>
      <c r="AA61" s="10">
        <v>18.489999999999998</v>
      </c>
      <c r="AB61" s="94">
        <v>14320900</v>
      </c>
      <c r="AC61" s="10">
        <v>18.489999999999998</v>
      </c>
      <c r="AD61" s="2">
        <f t="shared" si="0"/>
        <v>1.4899999999999984</v>
      </c>
      <c r="AE61" s="137">
        <f t="shared" si="1"/>
        <v>3.5274356103023541E-2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21.436500000000002</v>
      </c>
      <c r="W62" s="132">
        <v>42732</v>
      </c>
      <c r="X62" s="10">
        <v>14.58</v>
      </c>
      <c r="Y62" s="10">
        <v>18.3</v>
      </c>
      <c r="Z62" s="10">
        <v>14.31</v>
      </c>
      <c r="AA62" s="10">
        <v>17.86</v>
      </c>
      <c r="AB62" s="94">
        <v>22625000</v>
      </c>
      <c r="AC62" s="10">
        <v>17.86</v>
      </c>
      <c r="AD62" s="2">
        <f t="shared" si="0"/>
        <v>3.99</v>
      </c>
      <c r="AE62" s="137">
        <f t="shared" si="1"/>
        <v>0.23087525844245338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21.206000000000003</v>
      </c>
      <c r="W63" s="132">
        <v>42731</v>
      </c>
      <c r="X63" s="10">
        <v>14.17</v>
      </c>
      <c r="Y63" s="10">
        <v>14.58</v>
      </c>
      <c r="Z63" s="10">
        <v>14.07</v>
      </c>
      <c r="AA63" s="10">
        <v>14.51</v>
      </c>
      <c r="AB63" s="94">
        <v>2268800</v>
      </c>
      <c r="AC63" s="10">
        <v>14.51</v>
      </c>
      <c r="AD63" s="2">
        <f t="shared" si="0"/>
        <v>0.50999999999999979</v>
      </c>
      <c r="AE63" s="137">
        <f t="shared" si="1"/>
        <v>2.5441696113074119E-2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20.9755</v>
      </c>
      <c r="W64" s="132">
        <v>42727</v>
      </c>
      <c r="X64" s="10">
        <v>14.18</v>
      </c>
      <c r="Y64" s="10">
        <v>14.43</v>
      </c>
      <c r="Z64" s="10">
        <v>14.1</v>
      </c>
      <c r="AA64" s="10">
        <v>14.15</v>
      </c>
      <c r="AB64" s="94">
        <v>1691000</v>
      </c>
      <c r="AC64" s="10">
        <v>14.15</v>
      </c>
      <c r="AD64" s="2">
        <f t="shared" si="0"/>
        <v>0.33000000000000007</v>
      </c>
      <c r="AE64" s="137">
        <f t="shared" si="1"/>
        <v>9.2724679029958512E-3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20.745000000000001</v>
      </c>
      <c r="W65" s="132">
        <v>42726</v>
      </c>
      <c r="X65" s="10">
        <v>14.55</v>
      </c>
      <c r="Y65" s="10">
        <v>14.59</v>
      </c>
      <c r="Z65" s="10">
        <v>14.02</v>
      </c>
      <c r="AA65" s="10">
        <v>14.02</v>
      </c>
      <c r="AB65" s="94">
        <v>2546400</v>
      </c>
      <c r="AC65" s="10">
        <v>14.02</v>
      </c>
      <c r="AD65" s="2">
        <f t="shared" si="0"/>
        <v>0.57000000000000028</v>
      </c>
      <c r="AE65" s="137">
        <f t="shared" si="1"/>
        <v>-3.9726027397260277E-2</v>
      </c>
    </row>
    <row r="66" spans="1:31" x14ac:dyDescent="0.25">
      <c r="O66" s="34"/>
      <c r="W66" s="132">
        <v>42725</v>
      </c>
      <c r="X66" s="10">
        <v>14.6</v>
      </c>
      <c r="Y66" s="10">
        <v>14.69</v>
      </c>
      <c r="Z66" s="10">
        <v>14.46</v>
      </c>
      <c r="AA66" s="10">
        <v>14.6</v>
      </c>
      <c r="AB66" s="94">
        <v>1676000</v>
      </c>
      <c r="AC66" s="10">
        <v>14.6</v>
      </c>
      <c r="AD66" s="2">
        <f t="shared" si="0"/>
        <v>0.22999999999999865</v>
      </c>
      <c r="AE66" s="137">
        <f t="shared" si="1"/>
        <v>-6.8027210884353817E-3</v>
      </c>
    </row>
    <row r="67" spans="1:31" x14ac:dyDescent="0.25">
      <c r="W67" s="132">
        <v>42724</v>
      </c>
      <c r="X67" s="10">
        <v>14.52</v>
      </c>
      <c r="Y67" s="10">
        <v>14.79</v>
      </c>
      <c r="Z67" s="10">
        <v>14.43</v>
      </c>
      <c r="AA67" s="10">
        <v>14.7</v>
      </c>
      <c r="AB67" s="94">
        <v>3427100</v>
      </c>
      <c r="AC67" s="10">
        <v>14.7</v>
      </c>
      <c r="AD67" s="2">
        <f>Y67-Z67</f>
        <v>0.35999999999999943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9" priority="27">
      <formula>F27&gt;0</formula>
    </cfRule>
    <cfRule type="expression" dxfId="388" priority="28">
      <formula>F27&lt;0</formula>
    </cfRule>
  </conditionalFormatting>
  <conditionalFormatting sqref="F29:F33">
    <cfRule type="expression" dxfId="387" priority="23">
      <formula>F29&gt;0</formula>
    </cfRule>
    <cfRule type="expression" dxfId="386" priority="24">
      <formula>F29&lt;0</formula>
    </cfRule>
  </conditionalFormatting>
  <conditionalFormatting sqref="F29:F32">
    <cfRule type="expression" dxfId="385" priority="25">
      <formula>F29&gt;0</formula>
    </cfRule>
    <cfRule type="expression" dxfId="384" priority="26">
      <formula>F29&lt;0</formula>
    </cfRule>
  </conditionalFormatting>
  <conditionalFormatting sqref="H27:H33">
    <cfRule type="expression" dxfId="383" priority="21">
      <formula>H27&gt;0</formula>
    </cfRule>
    <cfRule type="expression" dxfId="382" priority="22">
      <formula>H27&lt;0</formula>
    </cfRule>
  </conditionalFormatting>
  <conditionalFormatting sqref="F34">
    <cfRule type="expression" dxfId="381" priority="19">
      <formula>F34&gt;0</formula>
    </cfRule>
    <cfRule type="expression" dxfId="380" priority="20">
      <formula>F34&lt;0</formula>
    </cfRule>
  </conditionalFormatting>
  <conditionalFormatting sqref="H34">
    <cfRule type="expression" dxfId="379" priority="17">
      <formula>H34&gt;0</formula>
    </cfRule>
    <cfRule type="expression" dxfId="378" priority="18">
      <formula>H34&lt;0</formula>
    </cfRule>
  </conditionalFormatting>
  <conditionalFormatting sqref="F36:F43">
    <cfRule type="expression" dxfId="377" priority="15">
      <formula>F36&gt;0</formula>
    </cfRule>
    <cfRule type="expression" dxfId="376" priority="16">
      <formula>F36&lt;0</formula>
    </cfRule>
  </conditionalFormatting>
  <conditionalFormatting sqref="H36:H43">
    <cfRule type="expression" dxfId="375" priority="13">
      <formula>H36&gt;0</formula>
    </cfRule>
    <cfRule type="expression" dxfId="374" priority="14">
      <formula>H36&lt;0</formula>
    </cfRule>
  </conditionalFormatting>
  <conditionalFormatting sqref="F35">
    <cfRule type="expression" dxfId="373" priority="11">
      <formula>F35&gt;0</formula>
    </cfRule>
    <cfRule type="expression" dxfId="372" priority="12">
      <formula>F35&lt;0</formula>
    </cfRule>
  </conditionalFormatting>
  <conditionalFormatting sqref="H35">
    <cfRule type="expression" dxfId="371" priority="9">
      <formula>H35&gt;0</formula>
    </cfRule>
    <cfRule type="expression" dxfId="370" priority="10">
      <formula>H35&lt;0</formula>
    </cfRule>
  </conditionalFormatting>
  <conditionalFormatting sqref="F22:F26">
    <cfRule type="expression" dxfId="369" priority="7">
      <formula>F22&gt;0</formula>
    </cfRule>
    <cfRule type="expression" dxfId="368" priority="8">
      <formula>F22&lt;0</formula>
    </cfRule>
  </conditionalFormatting>
  <conditionalFormatting sqref="H22:H26">
    <cfRule type="expression" dxfId="367" priority="5">
      <formula>H22&gt;0</formula>
    </cfRule>
    <cfRule type="expression" dxfId="366" priority="6">
      <formula>H22&lt;0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496</v>
      </c>
      <c r="AH1" s="655"/>
      <c r="AI1" s="656" t="s">
        <v>114</v>
      </c>
      <c r="AJ1" s="656" t="s">
        <v>493</v>
      </c>
      <c r="AK1" s="656" t="s">
        <v>494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42821</v>
      </c>
      <c r="X2" s="10">
        <v>28.74</v>
      </c>
      <c r="Y2" s="10">
        <v>29.51</v>
      </c>
      <c r="Z2" s="10">
        <v>28.65</v>
      </c>
      <c r="AA2" s="10">
        <v>29.24</v>
      </c>
      <c r="AB2" s="94">
        <v>3387200</v>
      </c>
      <c r="AC2" s="10">
        <v>29.24</v>
      </c>
      <c r="AD2" s="2">
        <f>Y2-Z2</f>
        <v>0.86000000000000298</v>
      </c>
      <c r="AE2" s="137">
        <f>AC2/AC3-1</f>
        <v>2.0562028786839104E-3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558</v>
      </c>
      <c r="M3" s="3"/>
      <c r="O3" s="11" t="s">
        <v>58</v>
      </c>
      <c r="Q3" s="229">
        <f>IF(Q2=0, Q4, (F18-K18-M18)/Q2)</f>
        <v>32.826239999999999</v>
      </c>
      <c r="T3" s="1" t="s">
        <v>246</v>
      </c>
      <c r="W3" s="132">
        <v>42818</v>
      </c>
      <c r="X3" s="10">
        <v>29.49</v>
      </c>
      <c r="Y3" s="10">
        <v>29.7</v>
      </c>
      <c r="Z3" s="10">
        <v>28.98</v>
      </c>
      <c r="AA3" s="10">
        <v>29.18</v>
      </c>
      <c r="AB3" s="94">
        <v>6542300</v>
      </c>
      <c r="AC3" s="10">
        <v>29.18</v>
      </c>
      <c r="AD3" s="2">
        <f t="shared" ref="AD3:AD66" si="0">Y3-Z3</f>
        <v>0.71999999999999886</v>
      </c>
      <c r="AE3" s="137">
        <f t="shared" ref="AE3:AE66" si="1">AC3/AC4-1</f>
        <v>-7.1452875127594462E-3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1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30.24</v>
      </c>
      <c r="R4" s="520">
        <v>3.4200000000000001E-2</v>
      </c>
      <c r="T4" s="162">
        <v>42633</v>
      </c>
      <c r="U4" s="1" t="s">
        <v>281</v>
      </c>
      <c r="W4" s="132">
        <v>42817</v>
      </c>
      <c r="X4" s="10">
        <v>29.06</v>
      </c>
      <c r="Y4" s="10">
        <v>29.52</v>
      </c>
      <c r="Z4" s="10">
        <v>28.87</v>
      </c>
      <c r="AA4" s="10">
        <v>29.39</v>
      </c>
      <c r="AB4" s="94">
        <v>3675200</v>
      </c>
      <c r="AC4" s="10">
        <v>29.39</v>
      </c>
      <c r="AD4" s="2">
        <f t="shared" si="0"/>
        <v>0.64999999999999858</v>
      </c>
      <c r="AE4" s="137">
        <f t="shared" si="1"/>
        <v>5.4738282586384024E-3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1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7560</v>
      </c>
      <c r="W5" s="132">
        <v>42816</v>
      </c>
      <c r="X5" s="10">
        <v>29.29</v>
      </c>
      <c r="Y5" s="10">
        <v>29.58</v>
      </c>
      <c r="Z5" s="10">
        <v>28.72</v>
      </c>
      <c r="AA5" s="10">
        <v>29.23</v>
      </c>
      <c r="AB5" s="94">
        <v>4479700</v>
      </c>
      <c r="AC5" s="10">
        <v>29.23</v>
      </c>
      <c r="AD5" s="2">
        <f t="shared" si="0"/>
        <v>0.85999999999999943</v>
      </c>
      <c r="AE5" s="137">
        <f t="shared" si="1"/>
        <v>-1.04942450914014E-2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344</v>
      </c>
      <c r="U6" t="s">
        <v>500</v>
      </c>
      <c r="W6" s="132">
        <v>42815</v>
      </c>
      <c r="X6" s="10">
        <v>30.46</v>
      </c>
      <c r="Y6" s="10">
        <v>30.53</v>
      </c>
      <c r="Z6" s="10">
        <v>29.4</v>
      </c>
      <c r="AA6" s="10">
        <v>29.54</v>
      </c>
      <c r="AB6" s="94">
        <v>5051800</v>
      </c>
      <c r="AC6" s="10">
        <v>29.54</v>
      </c>
      <c r="AD6" s="2">
        <f t="shared" si="0"/>
        <v>1.1300000000000026</v>
      </c>
      <c r="AE6" s="137">
        <f t="shared" si="1"/>
        <v>-2.7969726883843471E-2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2663.9099999999944</v>
      </c>
      <c r="R7">
        <v>150</v>
      </c>
      <c r="T7" t="s">
        <v>499</v>
      </c>
      <c r="W7" s="132">
        <v>42814</v>
      </c>
      <c r="X7" s="10">
        <v>29.98</v>
      </c>
      <c r="Y7" s="10">
        <v>30.4</v>
      </c>
      <c r="Z7" s="10">
        <v>29.65</v>
      </c>
      <c r="AA7" s="10">
        <v>30.39</v>
      </c>
      <c r="AB7" s="94">
        <v>6269900</v>
      </c>
      <c r="AC7" s="10">
        <v>30.39</v>
      </c>
      <c r="AD7" s="2">
        <f t="shared" si="0"/>
        <v>0.75</v>
      </c>
      <c r="AE7" s="137">
        <f t="shared" si="1"/>
        <v>3.7555479685899673E-2</v>
      </c>
      <c r="AF7" s="657">
        <f t="shared" si="2"/>
        <v>-2.2573363431150906E-3</v>
      </c>
      <c r="AI7" s="658">
        <v>42803</v>
      </c>
      <c r="AJ7" s="656">
        <v>221</v>
      </c>
      <c r="AK7" s="656" t="s">
        <v>495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-646.55999999999949</v>
      </c>
      <c r="T8" t="s">
        <v>501</v>
      </c>
      <c r="W8" s="132">
        <v>42811</v>
      </c>
      <c r="X8" s="10">
        <v>28.96</v>
      </c>
      <c r="Y8" s="10">
        <v>29.58</v>
      </c>
      <c r="Z8" s="10">
        <v>28.93</v>
      </c>
      <c r="AA8" s="10">
        <v>29.29</v>
      </c>
      <c r="AB8" s="94">
        <v>9967100</v>
      </c>
      <c r="AC8" s="10">
        <v>29.29</v>
      </c>
      <c r="AD8" s="2">
        <f t="shared" si="0"/>
        <v>0.64999999999999858</v>
      </c>
      <c r="AE8" s="137">
        <f t="shared" si="1"/>
        <v>2.020202020202011E-2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495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-7.8785751886295788E-2</v>
      </c>
      <c r="W9" s="132">
        <v>42810</v>
      </c>
      <c r="X9" s="10">
        <v>29.1</v>
      </c>
      <c r="Y9" s="10">
        <v>29.16</v>
      </c>
      <c r="Z9" s="10">
        <v>28.35</v>
      </c>
      <c r="AA9" s="10">
        <v>28.71</v>
      </c>
      <c r="AB9" s="94">
        <v>4897600</v>
      </c>
      <c r="AC9" s="10">
        <v>28.71</v>
      </c>
      <c r="AD9" s="2">
        <f t="shared" si="0"/>
        <v>0.80999999999999872</v>
      </c>
      <c r="AE9" s="137">
        <f t="shared" si="1"/>
        <v>-4.8526863084922267E-3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42809</v>
      </c>
      <c r="X10" s="10">
        <v>28.83</v>
      </c>
      <c r="Y10" s="10">
        <v>29.39</v>
      </c>
      <c r="Z10" s="10">
        <v>28.49</v>
      </c>
      <c r="AA10" s="10">
        <v>28.85</v>
      </c>
      <c r="AB10" s="94">
        <v>6392000</v>
      </c>
      <c r="AC10" s="10">
        <v>28.85</v>
      </c>
      <c r="AD10" s="2">
        <f t="shared" si="0"/>
        <v>0.90000000000000213</v>
      </c>
      <c r="AE10" s="137">
        <f t="shared" si="1"/>
        <v>5.9274755927476441E-3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495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4.1099999999999998E-2</v>
      </c>
      <c r="W11" s="132">
        <v>42808</v>
      </c>
      <c r="X11" s="10">
        <v>29.18</v>
      </c>
      <c r="Y11" s="10">
        <v>29.18</v>
      </c>
      <c r="Z11" s="10">
        <v>28.49</v>
      </c>
      <c r="AA11" s="10">
        <v>28.68</v>
      </c>
      <c r="AB11" s="94">
        <v>4790000</v>
      </c>
      <c r="AC11" s="10">
        <v>28.68</v>
      </c>
      <c r="AD11" s="2">
        <f t="shared" si="0"/>
        <v>0.69000000000000128</v>
      </c>
      <c r="AE11" s="137">
        <f t="shared" si="1"/>
        <v>-2.5152957171991952E-2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495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42807</v>
      </c>
      <c r="X12" s="10">
        <v>29.68</v>
      </c>
      <c r="Y12" s="10">
        <v>29.68</v>
      </c>
      <c r="Z12" s="10">
        <v>29.2</v>
      </c>
      <c r="AA12" s="10">
        <v>29.42</v>
      </c>
      <c r="AB12" s="94">
        <v>4509000</v>
      </c>
      <c r="AC12" s="10">
        <v>29.42</v>
      </c>
      <c r="AD12" s="2">
        <f t="shared" si="0"/>
        <v>0.48000000000000043</v>
      </c>
      <c r="AE12" s="137">
        <f t="shared" si="1"/>
        <v>0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495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42804</v>
      </c>
      <c r="X13" s="10">
        <v>29.39</v>
      </c>
      <c r="Y13" s="10">
        <v>29.61</v>
      </c>
      <c r="Z13" s="10">
        <v>29</v>
      </c>
      <c r="AA13" s="10">
        <v>29.42</v>
      </c>
      <c r="AB13" s="94">
        <v>3088800</v>
      </c>
      <c r="AC13" s="10">
        <v>29.42</v>
      </c>
      <c r="AD13" s="2">
        <f t="shared" si="0"/>
        <v>0.60999999999999943</v>
      </c>
      <c r="AE13" s="137">
        <f t="shared" si="1"/>
        <v>2.7266530334015826E-3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495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42803</v>
      </c>
      <c r="X14" s="10">
        <v>29.91</v>
      </c>
      <c r="Y14" s="10">
        <v>30.89</v>
      </c>
      <c r="Z14" s="10">
        <v>29</v>
      </c>
      <c r="AA14" s="10">
        <v>29.34</v>
      </c>
      <c r="AB14" s="94">
        <v>5512000</v>
      </c>
      <c r="AC14" s="10">
        <v>29.34</v>
      </c>
      <c r="AD14" s="2">
        <f t="shared" si="0"/>
        <v>1.8900000000000006</v>
      </c>
      <c r="AE14" s="137">
        <f t="shared" si="1"/>
        <v>-9.4530722484807983E-3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42802</v>
      </c>
      <c r="X15" s="10">
        <v>30.12</v>
      </c>
      <c r="Y15" s="10">
        <v>30.45</v>
      </c>
      <c r="Z15" s="10">
        <v>29.54</v>
      </c>
      <c r="AA15" s="10">
        <v>29.62</v>
      </c>
      <c r="AB15" s="94">
        <v>4609000</v>
      </c>
      <c r="AC15" s="10">
        <v>29.62</v>
      </c>
      <c r="AD15" s="2">
        <f t="shared" si="0"/>
        <v>0.91000000000000014</v>
      </c>
      <c r="AE15" s="137">
        <f t="shared" si="1"/>
        <v>-1.9205298013244998E-2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42801</v>
      </c>
      <c r="X16" s="10">
        <v>30.67</v>
      </c>
      <c r="Y16" s="10">
        <v>30.75</v>
      </c>
      <c r="Z16" s="10">
        <v>29.88</v>
      </c>
      <c r="AA16" s="10">
        <v>30.2</v>
      </c>
      <c r="AB16" s="94">
        <v>5313100</v>
      </c>
      <c r="AC16" s="10">
        <v>30.2</v>
      </c>
      <c r="AD16" s="2">
        <f t="shared" si="0"/>
        <v>0.87000000000000099</v>
      </c>
      <c r="AE16" s="137">
        <f t="shared" si="1"/>
        <v>-2.043464158287378E-2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42800</v>
      </c>
      <c r="X17" s="10">
        <v>30.79</v>
      </c>
      <c r="Y17" s="10">
        <v>31.08</v>
      </c>
      <c r="Z17" s="10">
        <v>30.42</v>
      </c>
      <c r="AA17" s="10">
        <v>30.83</v>
      </c>
      <c r="AB17" s="94">
        <v>3378200</v>
      </c>
      <c r="AC17" s="10">
        <v>30.83</v>
      </c>
      <c r="AD17" s="2">
        <f t="shared" si="0"/>
        <v>0.65999999999999659</v>
      </c>
      <c r="AE17" s="137">
        <f t="shared" si="1"/>
        <v>-3.8772213247173504E-3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42797</v>
      </c>
      <c r="X18" s="10">
        <v>31.47</v>
      </c>
      <c r="Y18" s="10">
        <v>31.53</v>
      </c>
      <c r="Z18" s="10">
        <v>30.84</v>
      </c>
      <c r="AA18" s="10">
        <v>30.95</v>
      </c>
      <c r="AB18" s="94">
        <v>5302300</v>
      </c>
      <c r="AC18" s="10">
        <v>30.95</v>
      </c>
      <c r="AD18" s="2">
        <f t="shared" si="0"/>
        <v>0.69000000000000128</v>
      </c>
      <c r="AE18" s="137">
        <f t="shared" si="1"/>
        <v>-1.9328263624841524E-2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42796</v>
      </c>
      <c r="X19" s="10">
        <v>32.15</v>
      </c>
      <c r="Y19" s="10">
        <v>32.299999999999997</v>
      </c>
      <c r="Z19" s="10">
        <v>31.53</v>
      </c>
      <c r="AA19" s="10">
        <v>31.56</v>
      </c>
      <c r="AB19" s="94">
        <v>3998800</v>
      </c>
      <c r="AC19" s="10">
        <v>31.56</v>
      </c>
      <c r="AD19" s="2">
        <f t="shared" si="0"/>
        <v>0.76999999999999602</v>
      </c>
      <c r="AE19" s="137">
        <f t="shared" si="1"/>
        <v>-1.8351477449455644E-2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42795</v>
      </c>
      <c r="X20" s="10">
        <v>31.99</v>
      </c>
      <c r="Y20" s="10">
        <v>32.270000000000003</v>
      </c>
      <c r="Z20" s="10">
        <v>31.36</v>
      </c>
      <c r="AA20" s="10">
        <v>32.15</v>
      </c>
      <c r="AB20" s="94">
        <v>5653800</v>
      </c>
      <c r="AC20" s="10">
        <v>32.15</v>
      </c>
      <c r="AD20" s="2">
        <f t="shared" si="0"/>
        <v>0.91000000000000369</v>
      </c>
      <c r="AE20" s="137">
        <f t="shared" si="1"/>
        <v>2.3233609166136038E-2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42794</v>
      </c>
      <c r="X21" s="10">
        <v>31.15</v>
      </c>
      <c r="Y21" s="10">
        <v>32.14</v>
      </c>
      <c r="Z21" s="10">
        <v>31.02</v>
      </c>
      <c r="AA21" s="10">
        <v>31.42</v>
      </c>
      <c r="AB21" s="94">
        <v>5621900</v>
      </c>
      <c r="AC21" s="10">
        <v>31.42</v>
      </c>
      <c r="AD21" s="2">
        <f t="shared" si="0"/>
        <v>1.120000000000001</v>
      </c>
      <c r="AE21" s="137">
        <f t="shared" si="1"/>
        <v>-2.2229279136232183E-3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495</v>
      </c>
    </row>
    <row r="22" spans="1:37" x14ac:dyDescent="0.25">
      <c r="W22" s="132">
        <v>42793</v>
      </c>
      <c r="X22" s="10">
        <v>31.1</v>
      </c>
      <c r="Y22" s="10">
        <v>31.54</v>
      </c>
      <c r="Z22" s="10">
        <v>30.92</v>
      </c>
      <c r="AA22" s="10">
        <v>31.49</v>
      </c>
      <c r="AB22" s="94">
        <v>3871600</v>
      </c>
      <c r="AC22" s="10">
        <v>31.49</v>
      </c>
      <c r="AD22" s="2">
        <f t="shared" si="0"/>
        <v>0.61999999999999744</v>
      </c>
      <c r="AE22" s="137">
        <f t="shared" si="1"/>
        <v>1.0914927768860272E-2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495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574</v>
      </c>
      <c r="W23" s="132">
        <v>42790</v>
      </c>
      <c r="X23" s="10">
        <v>31.42</v>
      </c>
      <c r="Y23" s="10">
        <v>31.51</v>
      </c>
      <c r="Z23" s="10">
        <v>30.58</v>
      </c>
      <c r="AA23" s="10">
        <v>31.15</v>
      </c>
      <c r="AB23" s="94">
        <v>5693300</v>
      </c>
      <c r="AC23" s="10">
        <v>31.15</v>
      </c>
      <c r="AD23" s="2">
        <f t="shared" si="0"/>
        <v>0.93000000000000327</v>
      </c>
      <c r="AE23" s="137">
        <f t="shared" si="1"/>
        <v>-2.1055939660590828E-2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366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42789</v>
      </c>
      <c r="X24" s="10">
        <v>33.24</v>
      </c>
      <c r="Y24" s="10">
        <v>33.26</v>
      </c>
      <c r="Z24" s="10">
        <v>31.08</v>
      </c>
      <c r="AA24" s="10">
        <v>31.82</v>
      </c>
      <c r="AB24" s="94">
        <v>7986100</v>
      </c>
      <c r="AC24" s="10">
        <v>31.82</v>
      </c>
      <c r="AD24" s="2">
        <f t="shared" si="0"/>
        <v>2.1799999999999997</v>
      </c>
      <c r="AE24" s="137">
        <f t="shared" si="1"/>
        <v>-4.2143287176399702E-2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366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42788</v>
      </c>
      <c r="X25" s="10">
        <v>33.76</v>
      </c>
      <c r="Y25" s="10">
        <v>33.979999999999997</v>
      </c>
      <c r="Z25" s="10">
        <v>33.19</v>
      </c>
      <c r="AA25" s="10">
        <v>33.22</v>
      </c>
      <c r="AB25" s="94">
        <v>3057400</v>
      </c>
      <c r="AC25" s="10">
        <v>33.22</v>
      </c>
      <c r="AD25" s="2">
        <f t="shared" si="0"/>
        <v>0.78999999999999915</v>
      </c>
      <c r="AE25" s="137">
        <f t="shared" si="1"/>
        <v>-2.0925434718538138E-2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466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42787</v>
      </c>
      <c r="X26" s="10">
        <v>34.18</v>
      </c>
      <c r="Y26" s="10">
        <v>34.54</v>
      </c>
      <c r="Z26" s="10">
        <v>33.44</v>
      </c>
      <c r="AA26" s="10">
        <v>33.93</v>
      </c>
      <c r="AB26" s="94">
        <v>5129300</v>
      </c>
      <c r="AC26" s="10">
        <v>33.93</v>
      </c>
      <c r="AD26" s="2">
        <f t="shared" si="0"/>
        <v>1.1000000000000014</v>
      </c>
      <c r="AE26" s="137">
        <f t="shared" si="1"/>
        <v>-5.2770448548812299E-3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481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42783</v>
      </c>
      <c r="X27" s="10">
        <v>33.51</v>
      </c>
      <c r="Y27" s="10">
        <v>34.15</v>
      </c>
      <c r="Z27" s="10">
        <v>33.31</v>
      </c>
      <c r="AA27" s="10">
        <v>34.11</v>
      </c>
      <c r="AB27" s="94">
        <v>6667800</v>
      </c>
      <c r="AC27" s="10">
        <v>34.11</v>
      </c>
      <c r="AD27" s="2">
        <f t="shared" si="0"/>
        <v>0.83999999999999631</v>
      </c>
      <c r="AE27" s="137">
        <f t="shared" si="1"/>
        <v>1.7601431980906801E-2</v>
      </c>
      <c r="AF27" s="657">
        <f t="shared" si="2"/>
        <v>0</v>
      </c>
      <c r="AI27" s="658">
        <v>42774</v>
      </c>
      <c r="AJ27" s="656">
        <v>255.25</v>
      </c>
      <c r="AK27" s="656" t="s">
        <v>495</v>
      </c>
    </row>
    <row r="28" spans="1:37" x14ac:dyDescent="0.25">
      <c r="A28" t="s">
        <v>486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42782</v>
      </c>
      <c r="X28" s="10">
        <v>33.68</v>
      </c>
      <c r="Y28" s="10">
        <v>35.71</v>
      </c>
      <c r="Z28" s="10">
        <v>33.380000000000003</v>
      </c>
      <c r="AA28" s="10">
        <v>33.520000000000003</v>
      </c>
      <c r="AB28" s="94">
        <v>10592700</v>
      </c>
      <c r="AC28" s="10">
        <v>33.520000000000003</v>
      </c>
      <c r="AD28" s="2">
        <f t="shared" si="0"/>
        <v>2.3299999999999983</v>
      </c>
      <c r="AE28" s="137">
        <f t="shared" si="1"/>
        <v>-2.8124093940272488E-2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495</v>
      </c>
    </row>
    <row r="29" spans="1:37" x14ac:dyDescent="0.25">
      <c r="A29" t="s">
        <v>390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42781</v>
      </c>
      <c r="X29" s="10">
        <v>36.200000000000003</v>
      </c>
      <c r="Y29" s="10">
        <v>36.26</v>
      </c>
      <c r="Z29" s="10">
        <v>34.32</v>
      </c>
      <c r="AA29" s="10">
        <v>34.49</v>
      </c>
      <c r="AB29" s="94">
        <v>9192100</v>
      </c>
      <c r="AC29" s="10">
        <v>34.49</v>
      </c>
      <c r="AD29" s="2">
        <f t="shared" si="0"/>
        <v>1.9399999999999977</v>
      </c>
      <c r="AE29" s="137" t="e">
        <f t="shared" si="1"/>
        <v>#DIV/0!</v>
      </c>
      <c r="AF29" s="657">
        <f t="shared" si="2"/>
        <v>0</v>
      </c>
      <c r="AI29" s="658">
        <v>42772</v>
      </c>
      <c r="AJ29" s="656">
        <v>255.75</v>
      </c>
      <c r="AK29" s="656" t="s">
        <v>495</v>
      </c>
    </row>
    <row r="30" spans="1:37" x14ac:dyDescent="0.25">
      <c r="A30" t="s">
        <v>512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42781</v>
      </c>
      <c r="X30" s="10" t="s">
        <v>371</v>
      </c>
      <c r="Y30" s="10"/>
      <c r="Z30" s="10"/>
      <c r="AA30" s="10"/>
      <c r="AB30" s="94"/>
      <c r="AC30" s="10"/>
      <c r="AD30" s="2">
        <f t="shared" si="0"/>
        <v>0</v>
      </c>
      <c r="AE30" s="137">
        <f t="shared" si="1"/>
        <v>-1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495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42780</v>
      </c>
      <c r="X31" s="10">
        <v>36.479999999999997</v>
      </c>
      <c r="Y31" s="10">
        <v>36.57</v>
      </c>
      <c r="Z31" s="10">
        <v>35.78</v>
      </c>
      <c r="AA31" s="10">
        <v>36.32</v>
      </c>
      <c r="AB31" s="94">
        <v>7961300</v>
      </c>
      <c r="AC31" s="10">
        <v>36.020000000000003</v>
      </c>
      <c r="AD31" s="2">
        <f t="shared" si="0"/>
        <v>0.78999999999999915</v>
      </c>
      <c r="AE31" s="137">
        <f t="shared" si="1"/>
        <v>-1.0711343037626886E-2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42779</v>
      </c>
      <c r="X32" s="10">
        <v>36.08</v>
      </c>
      <c r="Y32" s="10">
        <v>37.1</v>
      </c>
      <c r="Z32" s="10">
        <v>36.020000000000003</v>
      </c>
      <c r="AA32" s="10">
        <v>36.71</v>
      </c>
      <c r="AB32" s="94">
        <v>6424300</v>
      </c>
      <c r="AC32" s="10">
        <v>36.409999999999997</v>
      </c>
      <c r="AD32" s="2">
        <f t="shared" si="0"/>
        <v>1.0799999999999983</v>
      </c>
      <c r="AE32" s="137">
        <f t="shared" si="1"/>
        <v>2.4479459763646627E-2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42776</v>
      </c>
      <c r="X33" s="10">
        <v>34.75</v>
      </c>
      <c r="Y33" s="10">
        <v>35.9</v>
      </c>
      <c r="Z33" s="10">
        <v>34.58</v>
      </c>
      <c r="AA33" s="10">
        <v>35.840000000000003</v>
      </c>
      <c r="AB33" s="94">
        <v>4172300</v>
      </c>
      <c r="AC33" s="10">
        <v>35.54</v>
      </c>
      <c r="AD33" s="2">
        <f t="shared" si="0"/>
        <v>1.3200000000000003</v>
      </c>
      <c r="AE33" s="137">
        <f>AC33/AC34-1</f>
        <v>3.8877521192633768E-2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42775</v>
      </c>
      <c r="X34" s="10">
        <v>34.9</v>
      </c>
      <c r="Y34" s="10">
        <v>35.01</v>
      </c>
      <c r="Z34" s="10">
        <v>34.450000000000003</v>
      </c>
      <c r="AA34" s="10">
        <v>34.49</v>
      </c>
      <c r="AB34" s="94">
        <v>3718800</v>
      </c>
      <c r="AC34" s="10">
        <v>34.21</v>
      </c>
      <c r="AD34" s="2">
        <f t="shared" si="0"/>
        <v>0.55999999999999517</v>
      </c>
      <c r="AE34" s="137">
        <f t="shared" si="1"/>
        <v>-1.2698412698412653E-2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495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42774</v>
      </c>
      <c r="X35" s="10">
        <v>34.9</v>
      </c>
      <c r="Y35" s="10">
        <v>35.17</v>
      </c>
      <c r="Z35" s="10">
        <v>34.409999999999997</v>
      </c>
      <c r="AA35" s="10">
        <v>34.94</v>
      </c>
      <c r="AB35" s="94">
        <v>3068300</v>
      </c>
      <c r="AC35" s="10">
        <v>34.65</v>
      </c>
      <c r="AD35" s="2">
        <f t="shared" si="0"/>
        <v>0.76000000000000512</v>
      </c>
      <c r="AE35" s="137">
        <f t="shared" si="1"/>
        <v>1.4450867052022698E-3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42773</v>
      </c>
      <c r="X36" s="10">
        <v>35.049999999999997</v>
      </c>
      <c r="Y36" s="10">
        <v>35.56</v>
      </c>
      <c r="Z36" s="10">
        <v>34.35</v>
      </c>
      <c r="AA36" s="10">
        <v>34.89</v>
      </c>
      <c r="AB36" s="94">
        <v>4909000</v>
      </c>
      <c r="AC36" s="10">
        <v>34.6</v>
      </c>
      <c r="AD36" s="2">
        <f t="shared" si="0"/>
        <v>1.2100000000000009</v>
      </c>
      <c r="AE36" s="137">
        <f t="shared" si="1"/>
        <v>-1.7045454545454586E-2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495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42772</v>
      </c>
      <c r="X37" s="10">
        <v>35.700000000000003</v>
      </c>
      <c r="Y37" s="10">
        <v>35.75</v>
      </c>
      <c r="Z37" s="10">
        <v>34.770000000000003</v>
      </c>
      <c r="AA37" s="10">
        <v>35.49</v>
      </c>
      <c r="AB37" s="94">
        <v>3882500</v>
      </c>
      <c r="AC37" s="10">
        <v>35.200000000000003</v>
      </c>
      <c r="AD37" s="2">
        <f t="shared" si="0"/>
        <v>0.97999999999999687</v>
      </c>
      <c r="AE37" s="137">
        <f t="shared" si="1"/>
        <v>-5.3687482339643822E-3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495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42769</v>
      </c>
      <c r="X38" s="10">
        <v>35.79</v>
      </c>
      <c r="Y38" s="10">
        <v>36.14</v>
      </c>
      <c r="Z38" s="10">
        <v>35.54</v>
      </c>
      <c r="AA38" s="10">
        <v>35.68</v>
      </c>
      <c r="AB38" s="94">
        <v>3189400</v>
      </c>
      <c r="AC38" s="10">
        <v>35.39</v>
      </c>
      <c r="AD38" s="2">
        <f t="shared" si="0"/>
        <v>0.60000000000000142</v>
      </c>
      <c r="AE38" s="137">
        <f t="shared" si="1"/>
        <v>1.4148273910581377E-3</v>
      </c>
      <c r="AF38" s="657">
        <f t="shared" si="2"/>
        <v>0</v>
      </c>
      <c r="AI38" s="658">
        <v>42759</v>
      </c>
      <c r="AJ38" s="656">
        <v>255.75</v>
      </c>
      <c r="AK38" s="656" t="s">
        <v>495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42768</v>
      </c>
      <c r="X39" s="10">
        <v>36.409999999999997</v>
      </c>
      <c r="Y39" s="10">
        <v>36.409999999999997</v>
      </c>
      <c r="Z39" s="10">
        <v>35.32</v>
      </c>
      <c r="AA39" s="10">
        <v>35.630000000000003</v>
      </c>
      <c r="AB39" s="94">
        <v>3911000</v>
      </c>
      <c r="AC39" s="10">
        <v>35.340000000000003</v>
      </c>
      <c r="AD39" s="2">
        <f t="shared" si="0"/>
        <v>1.0899999999999963</v>
      </c>
      <c r="AE39" s="137">
        <f t="shared" si="1"/>
        <v>-2.7250206440957769E-2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495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42767</v>
      </c>
      <c r="X40" s="10">
        <v>35.340000000000003</v>
      </c>
      <c r="Y40" s="10">
        <v>36.69</v>
      </c>
      <c r="Z40" s="10">
        <v>35.26</v>
      </c>
      <c r="AA40" s="10">
        <v>36.630000000000003</v>
      </c>
      <c r="AB40" s="94">
        <v>4594800</v>
      </c>
      <c r="AC40" s="10">
        <v>36.33</v>
      </c>
      <c r="AD40" s="2">
        <f t="shared" si="0"/>
        <v>1.4299999999999997</v>
      </c>
      <c r="AE40" s="137">
        <f t="shared" si="1"/>
        <v>3.8000000000000034E-2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42766</v>
      </c>
      <c r="X41" s="10">
        <v>35.74</v>
      </c>
      <c r="Y41" s="10">
        <v>36.1</v>
      </c>
      <c r="Z41" s="10">
        <v>35.159999999999997</v>
      </c>
      <c r="AA41" s="10">
        <v>35.29</v>
      </c>
      <c r="AB41" s="94">
        <v>4355300</v>
      </c>
      <c r="AC41" s="10">
        <v>35</v>
      </c>
      <c r="AD41" s="2">
        <f t="shared" si="0"/>
        <v>0.94000000000000483</v>
      </c>
      <c r="AE41" s="137">
        <f t="shared" si="1"/>
        <v>-2.8490028490029129E-3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495</v>
      </c>
    </row>
    <row r="42" spans="1:37" x14ac:dyDescent="0.25">
      <c r="W42" s="132">
        <v>42765</v>
      </c>
      <c r="X42" s="10">
        <v>36.28</v>
      </c>
      <c r="Y42" s="10">
        <v>36.28</v>
      </c>
      <c r="Z42" s="10">
        <v>35.119999999999997</v>
      </c>
      <c r="AA42" s="10">
        <v>35.39</v>
      </c>
      <c r="AB42" s="94">
        <v>4156200</v>
      </c>
      <c r="AC42" s="10">
        <v>35.1</v>
      </c>
      <c r="AD42" s="2">
        <f t="shared" si="0"/>
        <v>1.1600000000000037</v>
      </c>
      <c r="AE42" s="137">
        <f t="shared" si="1"/>
        <v>-3.0654515327257603E-2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42762</v>
      </c>
      <c r="X43" s="10">
        <v>36.47</v>
      </c>
      <c r="Y43" s="10">
        <v>36.799999999999997</v>
      </c>
      <c r="Z43" s="10">
        <v>35.79</v>
      </c>
      <c r="AA43" s="10">
        <v>36.51</v>
      </c>
      <c r="AB43" s="94">
        <v>4210200</v>
      </c>
      <c r="AC43" s="10">
        <v>36.21</v>
      </c>
      <c r="AD43" s="2">
        <f t="shared" si="0"/>
        <v>1.009999999999998</v>
      </c>
      <c r="AE43" s="137">
        <f t="shared" si="1"/>
        <v>8.3542188805347806E-3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42761</v>
      </c>
      <c r="X44" s="10">
        <v>34.81</v>
      </c>
      <c r="Y44" s="10">
        <v>36.479999999999997</v>
      </c>
      <c r="Z44" s="10">
        <v>34.5</v>
      </c>
      <c r="AA44" s="10">
        <v>36.21</v>
      </c>
      <c r="AB44" s="94">
        <v>6072700</v>
      </c>
      <c r="AC44" s="10">
        <v>35.909999999999997</v>
      </c>
      <c r="AD44" s="2">
        <f t="shared" si="0"/>
        <v>1.9799999999999969</v>
      </c>
      <c r="AE44" s="137">
        <f t="shared" si="1"/>
        <v>-9.1059602649008475E-3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42760</v>
      </c>
      <c r="X45" s="10">
        <v>37.11</v>
      </c>
      <c r="Y45" s="10">
        <v>37.17</v>
      </c>
      <c r="Z45" s="10">
        <v>36.020000000000003</v>
      </c>
      <c r="AA45" s="10">
        <v>36.54</v>
      </c>
      <c r="AB45" s="94">
        <v>4964000</v>
      </c>
      <c r="AC45" s="10">
        <v>36.24</v>
      </c>
      <c r="AD45" s="2">
        <f t="shared" si="0"/>
        <v>1.1499999999999986</v>
      </c>
      <c r="AE45" s="137">
        <f t="shared" si="1"/>
        <v>-8.4815321477427208E-3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42759</v>
      </c>
      <c r="X46" s="10">
        <v>35.630000000000003</v>
      </c>
      <c r="Y46" s="10">
        <v>37.130000000000003</v>
      </c>
      <c r="Z46" s="10">
        <v>35.56</v>
      </c>
      <c r="AA46" s="10">
        <v>36.85</v>
      </c>
      <c r="AB46" s="94">
        <v>10489100</v>
      </c>
      <c r="AC46" s="10">
        <v>36.549999999999997</v>
      </c>
      <c r="AD46" s="2">
        <f t="shared" si="0"/>
        <v>1.5700000000000003</v>
      </c>
      <c r="AE46" s="137">
        <f t="shared" si="1"/>
        <v>4.5480549199084619E-2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42758</v>
      </c>
      <c r="X47" s="10">
        <v>34</v>
      </c>
      <c r="Y47" s="10">
        <v>35.29</v>
      </c>
      <c r="Z47" s="10">
        <v>33.92</v>
      </c>
      <c r="AA47" s="10">
        <v>35.25</v>
      </c>
      <c r="AB47" s="94">
        <v>7577100</v>
      </c>
      <c r="AC47" s="10">
        <v>34.96</v>
      </c>
      <c r="AD47" s="2">
        <f t="shared" si="0"/>
        <v>1.3699999999999974</v>
      </c>
      <c r="AE47" s="137">
        <f t="shared" si="1"/>
        <v>3.0660377358490587E-2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42755</v>
      </c>
      <c r="X48" s="10">
        <v>33.72</v>
      </c>
      <c r="Y48" s="10">
        <v>34.340000000000003</v>
      </c>
      <c r="Z48" s="10">
        <v>33.04</v>
      </c>
      <c r="AA48" s="10">
        <v>34.200000000000003</v>
      </c>
      <c r="AB48" s="94">
        <v>7960500</v>
      </c>
      <c r="AC48" s="10">
        <v>33.92</v>
      </c>
      <c r="AD48" s="2">
        <f t="shared" si="0"/>
        <v>1.3000000000000043</v>
      </c>
      <c r="AE48" s="137">
        <f t="shared" si="1"/>
        <v>6.0662914321450989E-2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495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42754</v>
      </c>
      <c r="X49" s="10">
        <v>32.58</v>
      </c>
      <c r="Y49" s="10">
        <v>32.72</v>
      </c>
      <c r="Z49" s="10">
        <v>31.99</v>
      </c>
      <c r="AA49" s="10">
        <v>32.25</v>
      </c>
      <c r="AB49" s="94">
        <v>5020000</v>
      </c>
      <c r="AC49" s="10">
        <v>31.98</v>
      </c>
      <c r="AD49" s="2">
        <f t="shared" si="0"/>
        <v>0.73000000000000043</v>
      </c>
      <c r="AE49" s="137">
        <f t="shared" si="1"/>
        <v>-2.1840873634944025E-3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42753</v>
      </c>
      <c r="X50" s="10">
        <v>32.89</v>
      </c>
      <c r="Y50" s="10">
        <v>32.92</v>
      </c>
      <c r="Z50" s="10">
        <v>32.29</v>
      </c>
      <c r="AA50" s="10">
        <v>32.32</v>
      </c>
      <c r="AB50" s="94">
        <v>5392300</v>
      </c>
      <c r="AC50" s="10">
        <v>32.049999999999997</v>
      </c>
      <c r="AD50" s="2">
        <f t="shared" si="0"/>
        <v>0.63000000000000256</v>
      </c>
      <c r="AE50" s="137">
        <f t="shared" si="1"/>
        <v>-1.7473942366646233E-2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495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42752</v>
      </c>
      <c r="X51" s="10">
        <v>34.229999999999997</v>
      </c>
      <c r="Y51" s="10">
        <v>34.26</v>
      </c>
      <c r="Z51" s="10">
        <v>32.86</v>
      </c>
      <c r="AA51" s="10">
        <v>32.89</v>
      </c>
      <c r="AB51" s="94">
        <v>4777800</v>
      </c>
      <c r="AC51" s="10">
        <v>32.619999999999997</v>
      </c>
      <c r="AD51" s="2">
        <f t="shared" si="0"/>
        <v>1.3999999999999986</v>
      </c>
      <c r="AE51" s="137">
        <f t="shared" si="1"/>
        <v>-3.2047477744807318E-2</v>
      </c>
      <c r="AF51" s="657">
        <f t="shared" si="2"/>
        <v>0</v>
      </c>
      <c r="AI51" s="658">
        <v>42739</v>
      </c>
      <c r="AJ51" s="656">
        <v>247.5</v>
      </c>
      <c r="AK51" s="656" t="s">
        <v>495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42748</v>
      </c>
      <c r="X52" s="10">
        <v>34.369999999999997</v>
      </c>
      <c r="Y52" s="10">
        <v>34.700000000000003</v>
      </c>
      <c r="Z52" s="10">
        <v>33.340000000000003</v>
      </c>
      <c r="AA52" s="10">
        <v>33.979999999999997</v>
      </c>
      <c r="AB52" s="94">
        <v>4144900</v>
      </c>
      <c r="AC52" s="10">
        <v>33.700000000000003</v>
      </c>
      <c r="AD52" s="2">
        <f t="shared" si="0"/>
        <v>1.3599999999999994</v>
      </c>
      <c r="AE52" s="137">
        <f t="shared" si="1"/>
        <v>-1.5195791934541125E-2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495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708" t="s">
        <v>78</v>
      </c>
      <c r="P53" s="708"/>
      <c r="W53" s="132">
        <v>42747</v>
      </c>
      <c r="X53" s="10">
        <v>33.93</v>
      </c>
      <c r="Y53" s="10">
        <v>34.57</v>
      </c>
      <c r="Z53" s="10">
        <v>33.409999999999997</v>
      </c>
      <c r="AA53" s="10">
        <v>34.51</v>
      </c>
      <c r="AB53" s="94">
        <v>5902000</v>
      </c>
      <c r="AC53" s="10">
        <v>34.22</v>
      </c>
      <c r="AD53" s="2">
        <f t="shared" si="0"/>
        <v>1.1600000000000037</v>
      </c>
      <c r="AE53" s="137">
        <f t="shared" si="1"/>
        <v>9.1418460631083054E-3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33.264000000000003</v>
      </c>
      <c r="Q54" s="2"/>
      <c r="W54" s="132">
        <v>42746</v>
      </c>
      <c r="X54" s="10">
        <v>32.869999999999997</v>
      </c>
      <c r="Y54" s="10">
        <v>34.24</v>
      </c>
      <c r="Z54" s="10">
        <v>32.86</v>
      </c>
      <c r="AA54" s="10">
        <v>34.19</v>
      </c>
      <c r="AB54" s="94">
        <v>6500000</v>
      </c>
      <c r="AC54" s="10">
        <v>33.909999999999997</v>
      </c>
      <c r="AD54" s="2">
        <f t="shared" si="0"/>
        <v>1.3800000000000026</v>
      </c>
      <c r="AE54" s="137">
        <f t="shared" si="1"/>
        <v>4.4670363524337509E-2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32.961600000000004</v>
      </c>
      <c r="Q55" s="2"/>
      <c r="T55" s="90" t="s">
        <v>113</v>
      </c>
      <c r="W55" s="132">
        <v>42745</v>
      </c>
      <c r="X55" s="10">
        <v>33.409999999999997</v>
      </c>
      <c r="Y55" s="10">
        <v>33.78</v>
      </c>
      <c r="Z55" s="10">
        <v>32.4</v>
      </c>
      <c r="AA55" s="10">
        <v>32.729999999999997</v>
      </c>
      <c r="AB55" s="94">
        <v>6816000</v>
      </c>
      <c r="AC55" s="10">
        <v>32.46</v>
      </c>
      <c r="AD55" s="2">
        <f t="shared" si="0"/>
        <v>1.3800000000000026</v>
      </c>
      <c r="AE55" s="137">
        <f t="shared" si="1"/>
        <v>-3.0755449387876999E-2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495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32.659199999999998</v>
      </c>
      <c r="Q56" s="2"/>
      <c r="T56" s="127" t="s">
        <v>98</v>
      </c>
      <c r="U56" s="128">
        <v>29.24</v>
      </c>
      <c r="W56" s="132">
        <v>42744</v>
      </c>
      <c r="X56" s="10">
        <v>33.47</v>
      </c>
      <c r="Y56" s="10">
        <v>33.950000000000003</v>
      </c>
      <c r="Z56" s="10">
        <v>33.07</v>
      </c>
      <c r="AA56" s="10">
        <v>33.770000000000003</v>
      </c>
      <c r="AB56" s="94">
        <v>4516800</v>
      </c>
      <c r="AC56" s="10">
        <v>33.49</v>
      </c>
      <c r="AD56" s="2">
        <f t="shared" si="0"/>
        <v>0.88000000000000256</v>
      </c>
      <c r="AE56" s="137">
        <f t="shared" si="1"/>
        <v>9.0388671286534272E-3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495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32.3568</v>
      </c>
      <c r="Q57" s="2"/>
      <c r="T57" s="92" t="s">
        <v>99</v>
      </c>
      <c r="U57" s="129">
        <v>29.26</v>
      </c>
      <c r="W57" s="132">
        <v>42741</v>
      </c>
      <c r="X57" s="10">
        <v>33.07</v>
      </c>
      <c r="Y57" s="10">
        <v>33.5</v>
      </c>
      <c r="Z57" s="10">
        <v>33.020000000000003</v>
      </c>
      <c r="AA57" s="10">
        <v>33.47</v>
      </c>
      <c r="AB57" s="94">
        <v>2840200</v>
      </c>
      <c r="AC57" s="10">
        <v>33.19</v>
      </c>
      <c r="AD57" s="2">
        <f t="shared" si="0"/>
        <v>0.47999999999999687</v>
      </c>
      <c r="AE57" s="137">
        <f t="shared" si="1"/>
        <v>1.2507626601586219E-2</v>
      </c>
      <c r="AF57" s="657">
        <f t="shared" si="2"/>
        <v>0</v>
      </c>
      <c r="AI57" s="658">
        <v>42727</v>
      </c>
      <c r="AJ57" s="656">
        <v>245</v>
      </c>
      <c r="AK57" s="656" t="s">
        <v>495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32.054400000000001</v>
      </c>
      <c r="Q58" s="2"/>
      <c r="T58" s="92" t="s">
        <v>100</v>
      </c>
      <c r="U58" s="129" t="s">
        <v>129</v>
      </c>
      <c r="W58" s="132">
        <v>42740</v>
      </c>
      <c r="X58" s="10">
        <v>33.04</v>
      </c>
      <c r="Y58" s="10">
        <v>33.4</v>
      </c>
      <c r="Z58" s="10">
        <v>32.32</v>
      </c>
      <c r="AA58" s="10">
        <v>33.049999999999997</v>
      </c>
      <c r="AB58" s="94">
        <v>5949600</v>
      </c>
      <c r="AC58" s="10">
        <v>32.78</v>
      </c>
      <c r="AD58" s="2">
        <f t="shared" si="0"/>
        <v>1.0799999999999983</v>
      </c>
      <c r="AE58" s="137">
        <f t="shared" si="1"/>
        <v>3.0515715593515402E-4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31.751999999999999</v>
      </c>
      <c r="Q59" s="2"/>
      <c r="T59" s="92" t="s">
        <v>101</v>
      </c>
      <c r="U59" s="129" t="s">
        <v>129</v>
      </c>
      <c r="W59" s="132">
        <v>42739</v>
      </c>
      <c r="X59" s="10">
        <v>32.11</v>
      </c>
      <c r="Y59" s="10">
        <v>33.04</v>
      </c>
      <c r="Z59" s="10">
        <v>32.04</v>
      </c>
      <c r="AA59" s="10">
        <v>33.04</v>
      </c>
      <c r="AB59" s="94">
        <v>5479500</v>
      </c>
      <c r="AC59" s="10">
        <v>32.770000000000003</v>
      </c>
      <c r="AD59" s="2">
        <f t="shared" si="0"/>
        <v>1</v>
      </c>
      <c r="AE59" s="137">
        <f t="shared" si="1"/>
        <v>3.6697247706422242E-2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495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0"/>
        <v>31.4496</v>
      </c>
      <c r="Q60" s="2"/>
      <c r="T60" s="92" t="s">
        <v>102</v>
      </c>
      <c r="U60" s="129">
        <v>33.35</v>
      </c>
      <c r="W60" s="132">
        <v>42738</v>
      </c>
      <c r="X60" s="10">
        <v>32.020000000000003</v>
      </c>
      <c r="Y60" s="10">
        <v>32.590000000000003</v>
      </c>
      <c r="Z60" s="10">
        <v>31.66</v>
      </c>
      <c r="AA60" s="10">
        <v>31.87</v>
      </c>
      <c r="AB60" s="94">
        <v>6719700</v>
      </c>
      <c r="AC60" s="10">
        <v>31.61</v>
      </c>
      <c r="AD60" s="2">
        <f t="shared" si="0"/>
        <v>0.93000000000000327</v>
      </c>
      <c r="AE60" s="137">
        <f t="shared" si="1"/>
        <v>1.2491992312620104E-2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495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0"/>
        <v>31.147199999999998</v>
      </c>
      <c r="Q61" s="2"/>
      <c r="T61" s="92" t="s">
        <v>103</v>
      </c>
      <c r="U61" s="129">
        <v>0.84249399999999997</v>
      </c>
      <c r="W61" s="132">
        <v>42734</v>
      </c>
      <c r="X61" s="10">
        <v>31.81</v>
      </c>
      <c r="Y61" s="10">
        <v>32.159999999999997</v>
      </c>
      <c r="Z61" s="10">
        <v>31.08</v>
      </c>
      <c r="AA61" s="10">
        <v>31.48</v>
      </c>
      <c r="AB61" s="94">
        <v>4181300</v>
      </c>
      <c r="AC61" s="10">
        <v>31.22</v>
      </c>
      <c r="AD61" s="2">
        <f t="shared" si="0"/>
        <v>1.0799999999999983</v>
      </c>
      <c r="AE61" s="137">
        <f t="shared" si="1"/>
        <v>-1.3274336283185861E-2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0"/>
        <v>30.844799999999999</v>
      </c>
      <c r="Q62" s="2"/>
      <c r="T62" s="92" t="s">
        <v>122</v>
      </c>
      <c r="U62" s="129" t="s">
        <v>459</v>
      </c>
      <c r="W62" s="132">
        <v>42733</v>
      </c>
      <c r="X62" s="10">
        <v>31.52</v>
      </c>
      <c r="Y62" s="10">
        <v>32.04</v>
      </c>
      <c r="Z62" s="10">
        <v>31.44</v>
      </c>
      <c r="AA62" s="10">
        <v>31.9</v>
      </c>
      <c r="AB62" s="94">
        <v>4220100</v>
      </c>
      <c r="AC62" s="10">
        <v>31.64</v>
      </c>
      <c r="AD62" s="2">
        <f t="shared" si="0"/>
        <v>0.59999999999999787</v>
      </c>
      <c r="AE62" s="137">
        <f t="shared" si="1"/>
        <v>8.6069493146319065E-3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495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0"/>
        <v>30.542399999999997</v>
      </c>
      <c r="Q63" s="2"/>
      <c r="T63" s="92"/>
      <c r="U63" s="129"/>
      <c r="W63" s="132">
        <v>42732</v>
      </c>
      <c r="X63" s="10">
        <v>32.11</v>
      </c>
      <c r="Y63" s="10">
        <v>32.61</v>
      </c>
      <c r="Z63" s="10">
        <v>31.28</v>
      </c>
      <c r="AA63" s="10">
        <v>31.63</v>
      </c>
      <c r="AB63" s="94">
        <v>3653400</v>
      </c>
      <c r="AC63" s="10">
        <v>31.37</v>
      </c>
      <c r="AD63" s="2">
        <f t="shared" si="0"/>
        <v>1.3299999999999983</v>
      </c>
      <c r="AE63" s="137">
        <f t="shared" si="1"/>
        <v>-1.0097822656989552E-2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0"/>
        <v>30.24</v>
      </c>
      <c r="Q64" s="2"/>
      <c r="T64" s="92" t="s">
        <v>105</v>
      </c>
      <c r="U64" s="129" t="s">
        <v>720</v>
      </c>
      <c r="W64" s="132">
        <v>42731</v>
      </c>
      <c r="X64" s="10">
        <v>30.91</v>
      </c>
      <c r="Y64" s="10">
        <v>32.11</v>
      </c>
      <c r="Z64" s="10">
        <v>30.72</v>
      </c>
      <c r="AA64" s="10">
        <v>31.95</v>
      </c>
      <c r="AB64" s="94">
        <v>6222900</v>
      </c>
      <c r="AC64" s="10">
        <v>31.69</v>
      </c>
      <c r="AD64" s="2">
        <f t="shared" si="0"/>
        <v>1.3900000000000006</v>
      </c>
      <c r="AE64" s="137">
        <f t="shared" si="1"/>
        <v>4.0380827314510759E-2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495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0"/>
        <v>29.9376</v>
      </c>
      <c r="Q65" s="2"/>
      <c r="T65" s="92" t="s">
        <v>106</v>
      </c>
      <c r="U65" s="129" t="s">
        <v>520</v>
      </c>
      <c r="W65" s="132">
        <v>42727</v>
      </c>
      <c r="X65" s="10">
        <v>30.11</v>
      </c>
      <c r="Y65" s="10">
        <v>30.81</v>
      </c>
      <c r="Z65" s="10">
        <v>29.61</v>
      </c>
      <c r="AA65" s="10">
        <v>30.71</v>
      </c>
      <c r="AB65" s="94">
        <v>5475500</v>
      </c>
      <c r="AC65" s="10">
        <v>30.46</v>
      </c>
      <c r="AD65" s="2">
        <f t="shared" si="0"/>
        <v>1.1999999999999993</v>
      </c>
      <c r="AE65" s="137">
        <f t="shared" si="1"/>
        <v>2.009377093101139E-2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495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29.635199999999998</v>
      </c>
      <c r="Q66" s="2"/>
      <c r="T66" s="92" t="s">
        <v>107</v>
      </c>
      <c r="U66" s="130">
        <v>3948238</v>
      </c>
      <c r="W66" s="132">
        <v>42726</v>
      </c>
      <c r="X66" s="10">
        <v>28.97</v>
      </c>
      <c r="Y66" s="10">
        <v>30.17</v>
      </c>
      <c r="Z66" s="10">
        <v>28.82</v>
      </c>
      <c r="AA66" s="10">
        <v>30.11</v>
      </c>
      <c r="AB66" s="94">
        <v>4335200</v>
      </c>
      <c r="AC66" s="10">
        <v>29.86</v>
      </c>
      <c r="AD66" s="2">
        <f t="shared" si="0"/>
        <v>1.3500000000000014</v>
      </c>
      <c r="AE66" s="137">
        <f t="shared" si="1"/>
        <v>4.1870202372644716E-2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495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29.332799999999999</v>
      </c>
      <c r="T67" s="92" t="s">
        <v>110</v>
      </c>
      <c r="U67" s="130">
        <v>5361310</v>
      </c>
      <c r="W67" s="132">
        <v>42725</v>
      </c>
      <c r="X67" s="10">
        <v>29.11</v>
      </c>
      <c r="Y67" s="10">
        <v>29.11</v>
      </c>
      <c r="Z67" s="10">
        <v>28.55</v>
      </c>
      <c r="AA67" s="10">
        <v>28.9</v>
      </c>
      <c r="AB67" s="94">
        <v>3782400</v>
      </c>
      <c r="AC67" s="10">
        <v>28.66</v>
      </c>
      <c r="AD67" s="2">
        <f>Y67-Z67</f>
        <v>0.55999999999999872</v>
      </c>
      <c r="AE67" s="137" t="e">
        <f>AC67/#REF!-1</f>
        <v>#REF!</v>
      </c>
      <c r="AF67" s="657">
        <f t="shared" ref="AF67:AF69" si="21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29.030399999999997</v>
      </c>
      <c r="T68" s="92" t="s">
        <v>108</v>
      </c>
      <c r="U68" s="129" t="s">
        <v>721</v>
      </c>
      <c r="W68" s="132">
        <v>42724</v>
      </c>
      <c r="X68" s="10">
        <v>28.47</v>
      </c>
      <c r="Y68" s="10">
        <v>29.09</v>
      </c>
      <c r="Z68" s="10">
        <v>28.29</v>
      </c>
      <c r="AA68" s="10">
        <v>28.99</v>
      </c>
      <c r="AB68" s="94">
        <v>3921800</v>
      </c>
      <c r="AC68" s="10">
        <v>28.75</v>
      </c>
      <c r="AD68" s="2" t="e">
        <f>#REF!-#REF!</f>
        <v>#REF!</v>
      </c>
      <c r="AE68" s="137" t="e">
        <f>#REF!/AC69-1</f>
        <v>#REF!</v>
      </c>
      <c r="AF68" s="657">
        <f t="shared" si="21"/>
        <v>1.9758507135016368E-2</v>
      </c>
      <c r="AI68" s="658">
        <v>42712</v>
      </c>
      <c r="AJ68" s="656">
        <v>232.25</v>
      </c>
      <c r="AK68" s="656" t="s">
        <v>495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28.727999999999998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1"/>
        <v>-3.2822757111596879E-3</v>
      </c>
      <c r="AI69" s="658">
        <v>42711</v>
      </c>
      <c r="AJ69" s="656">
        <v>227.75</v>
      </c>
      <c r="AK69" s="656" t="s">
        <v>495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28.425599999999996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495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28.123200000000001</v>
      </c>
      <c r="T71" s="92" t="s">
        <v>109</v>
      </c>
      <c r="U71" s="129" t="s">
        <v>722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27.820799999999998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27.5184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0"/>
        <v>27.215999999999998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495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495</v>
      </c>
    </row>
    <row r="78" spans="1:37" x14ac:dyDescent="0.25">
      <c r="AI78" s="658">
        <v>42697</v>
      </c>
      <c r="AJ78" s="656">
        <v>225</v>
      </c>
      <c r="AK78" s="656" t="s">
        <v>495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574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8">
        <v>42690</v>
      </c>
      <c r="AJ83" s="656">
        <v>248.25</v>
      </c>
      <c r="AK83" s="656" t="s">
        <v>495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8">
        <v>42685</v>
      </c>
      <c r="AJ86" s="656">
        <v>231.25</v>
      </c>
      <c r="AK86" s="656" t="s">
        <v>495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8">
        <v>42683</v>
      </c>
      <c r="AJ88" s="656">
        <v>224.25</v>
      </c>
      <c r="AK88" s="656" t="s">
        <v>495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8">
        <v>42682</v>
      </c>
      <c r="AJ89" s="656">
        <v>223.25</v>
      </c>
      <c r="AK89" s="656" t="s">
        <v>495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8">
        <v>42670</v>
      </c>
      <c r="AJ97" s="656">
        <v>215.75</v>
      </c>
      <c r="AK97" s="656" t="s">
        <v>495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8">
        <v>42669</v>
      </c>
      <c r="AJ98" s="656">
        <v>213.5</v>
      </c>
      <c r="AK98" s="656" t="s">
        <v>495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8">
        <v>42667</v>
      </c>
      <c r="AJ100" s="656">
        <v>212.5</v>
      </c>
      <c r="AK100" s="656" t="s">
        <v>495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8">
        <v>42664</v>
      </c>
      <c r="AJ101" s="656">
        <v>212</v>
      </c>
      <c r="AK101" s="656" t="s">
        <v>495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495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8">
        <v>42660</v>
      </c>
      <c r="AJ105" s="656">
        <v>207</v>
      </c>
      <c r="AK105" s="656" t="s">
        <v>495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1" priority="58">
      <formula>Q7&gt;0</formula>
    </cfRule>
    <cfRule type="expression" dxfId="360" priority="59">
      <formula>Q7&lt;0</formula>
    </cfRule>
  </conditionalFormatting>
  <conditionalFormatting sqref="Q8">
    <cfRule type="expression" dxfId="359" priority="56">
      <formula>Q8&gt;0</formula>
    </cfRule>
    <cfRule type="expression" dxfId="358" priority="57">
      <formula>Q8&lt;0</formula>
    </cfRule>
  </conditionalFormatting>
  <conditionalFormatting sqref="F24">
    <cfRule type="expression" dxfId="357" priority="38">
      <formula>F24&gt;0</formula>
    </cfRule>
    <cfRule type="expression" dxfId="356" priority="39">
      <formula>F24&lt;0</formula>
    </cfRule>
  </conditionalFormatting>
  <conditionalFormatting sqref="F25:F33">
    <cfRule type="expression" dxfId="355" priority="36">
      <formula>F25&gt;0</formula>
    </cfRule>
    <cfRule type="expression" dxfId="354" priority="37">
      <formula>F25&lt;0</formula>
    </cfRule>
  </conditionalFormatting>
  <conditionalFormatting sqref="H24:H33">
    <cfRule type="expression" dxfId="353" priority="34">
      <formula>H24&gt;0</formula>
    </cfRule>
    <cfRule type="expression" dxfId="352" priority="35">
      <formula>H24&lt;0</formula>
    </cfRule>
  </conditionalFormatting>
  <conditionalFormatting sqref="AF2:AF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51" priority="31">
      <formula>J32&gt;0</formula>
    </cfRule>
    <cfRule type="expression" dxfId="350" priority="32">
      <formula>J32&lt;0</formula>
    </cfRule>
  </conditionalFormatting>
  <conditionalFormatting sqref="M45">
    <cfRule type="expression" dxfId="349" priority="29">
      <formula>M45&gt;0</formula>
    </cfRule>
    <cfRule type="expression" dxfId="348" priority="30">
      <formula>M45&lt;0</formula>
    </cfRule>
  </conditionalFormatting>
  <conditionalFormatting sqref="F90:F126 H90:H126 H129:H134 F129:F134 F136:F145 H136:H145">
    <cfRule type="expression" dxfId="347" priority="27">
      <formula>F90&gt;0</formula>
    </cfRule>
    <cfRule type="expression" dxfId="346" priority="28">
      <formula>F90&lt;0</formula>
    </cfRule>
  </conditionalFormatting>
  <conditionalFormatting sqref="F82:F89">
    <cfRule type="expression" dxfId="345" priority="25">
      <formula>F82&gt;0</formula>
    </cfRule>
    <cfRule type="expression" dxfId="344" priority="26">
      <formula>F82&lt;0</formula>
    </cfRule>
  </conditionalFormatting>
  <conditionalFormatting sqref="H82:H89">
    <cfRule type="expression" dxfId="343" priority="23">
      <formula>H82&gt;0</formula>
    </cfRule>
    <cfRule type="expression" dxfId="342" priority="24">
      <formula>H82&lt;0</formula>
    </cfRule>
  </conditionalFormatting>
  <conditionalFormatting sqref="F127:F128 H127:H128">
    <cfRule type="expression" dxfId="341" priority="21">
      <formula>F127&gt;0</formula>
    </cfRule>
    <cfRule type="expression" dxfId="340" priority="22">
      <formula>F127&lt;0</formula>
    </cfRule>
  </conditionalFormatting>
  <conditionalFormatting sqref="H135 F135">
    <cfRule type="expression" dxfId="339" priority="19">
      <formula>F135&gt;0</formula>
    </cfRule>
    <cfRule type="expression" dxfId="338" priority="20">
      <formula>F135&lt;0</formula>
    </cfRule>
  </conditionalFormatting>
  <conditionalFormatting sqref="F146:F153">
    <cfRule type="expression" dxfId="337" priority="5">
      <formula>F146&gt;0</formula>
    </cfRule>
    <cfRule type="expression" dxfId="336" priority="6">
      <formula>F146&lt;0</formula>
    </cfRule>
  </conditionalFormatting>
  <conditionalFormatting sqref="H146:H153">
    <cfRule type="expression" dxfId="335" priority="3">
      <formula>H146&gt;0</formula>
    </cfRule>
    <cfRule type="expression" dxfId="334" priority="4">
      <formula>H146&lt;0</formula>
    </cfRule>
  </conditionalFormatting>
  <conditionalFormatting sqref="Q10">
    <cfRule type="expression" dxfId="333" priority="1">
      <formula>Q10&gt;0</formula>
    </cfRule>
    <cfRule type="expression" dxfId="332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368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42821</v>
      </c>
      <c r="X2" s="10">
        <v>53</v>
      </c>
      <c r="Y2" s="10">
        <v>53.75</v>
      </c>
      <c r="Z2" s="10">
        <v>52.85</v>
      </c>
      <c r="AA2" s="10">
        <v>53.33</v>
      </c>
      <c r="AB2" s="94">
        <v>7636400</v>
      </c>
      <c r="AC2" s="10">
        <v>53.33</v>
      </c>
      <c r="AD2" s="2">
        <f>Y2-Z2</f>
        <v>0.89999999999999858</v>
      </c>
      <c r="AE2" s="137">
        <f>AC2/AC3-1</f>
        <v>3.9533132530120696E-3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555</v>
      </c>
      <c r="M3" s="3"/>
      <c r="O3" s="11" t="s">
        <v>58</v>
      </c>
      <c r="Q3" s="229">
        <f>IF(Q2=0, Q4, (F18-K18-M18)/Q2)</f>
        <v>57.772307692307692</v>
      </c>
      <c r="T3" s="1"/>
      <c r="W3" s="132">
        <v>42818</v>
      </c>
      <c r="X3" s="10">
        <v>53.25</v>
      </c>
      <c r="Y3" s="10">
        <v>53.35</v>
      </c>
      <c r="Z3" s="10">
        <v>52.91</v>
      </c>
      <c r="AA3" s="10">
        <v>53.12</v>
      </c>
      <c r="AB3" s="94">
        <v>4297900</v>
      </c>
      <c r="AC3" s="10">
        <v>53.12</v>
      </c>
      <c r="AD3" s="2">
        <f t="shared" ref="AD3:AD66" si="0">Y3-Z3</f>
        <v>0.44000000000000483</v>
      </c>
      <c r="AE3" s="137">
        <f t="shared" ref="AE3:AE66" si="1">AC3/AC4-1</f>
        <v>-3.7636432066245895E-4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53.6</v>
      </c>
      <c r="R4" s="520">
        <v>5.1000000000000004E-3</v>
      </c>
      <c r="T4" s="162"/>
      <c r="U4" s="1"/>
      <c r="W4" s="132">
        <v>42817</v>
      </c>
      <c r="X4" s="10">
        <v>53.48</v>
      </c>
      <c r="Y4" s="10">
        <v>53.64</v>
      </c>
      <c r="Z4" s="10">
        <v>53.05</v>
      </c>
      <c r="AA4" s="10">
        <v>53.14</v>
      </c>
      <c r="AB4" s="94">
        <v>5688000</v>
      </c>
      <c r="AC4" s="10">
        <v>53.14</v>
      </c>
      <c r="AD4" s="2">
        <f t="shared" si="0"/>
        <v>0.59000000000000341</v>
      </c>
      <c r="AE4" s="137">
        <f t="shared" si="1"/>
        <v>-8.2120194102276445E-3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6968</v>
      </c>
      <c r="W5" s="132">
        <v>42816</v>
      </c>
      <c r="X5" s="10">
        <v>53.35</v>
      </c>
      <c r="Y5" s="10">
        <v>53.67</v>
      </c>
      <c r="Z5" s="10">
        <v>52.77</v>
      </c>
      <c r="AA5" s="10">
        <v>53.58</v>
      </c>
      <c r="AB5" s="94">
        <v>5831300</v>
      </c>
      <c r="AC5" s="10">
        <v>53.58</v>
      </c>
      <c r="AD5" s="2">
        <f t="shared" si="0"/>
        <v>0.89999999999999858</v>
      </c>
      <c r="AE5" s="137">
        <f t="shared" si="1"/>
        <v>3.5587188612098419E-3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42815</v>
      </c>
      <c r="X6" s="10">
        <v>54.41</v>
      </c>
      <c r="Y6" s="10">
        <v>54.46</v>
      </c>
      <c r="Z6" s="10">
        <v>53.23</v>
      </c>
      <c r="AA6" s="10">
        <v>53.39</v>
      </c>
      <c r="AB6" s="94">
        <v>9091100</v>
      </c>
      <c r="AC6" s="10">
        <v>53.39</v>
      </c>
      <c r="AD6" s="2">
        <f t="shared" si="0"/>
        <v>1.230000000000004</v>
      </c>
      <c r="AE6" s="137">
        <f t="shared" si="1"/>
        <v>-1.8024645944454631E-2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-542.39999999999964</v>
      </c>
      <c r="R7">
        <v>30</v>
      </c>
      <c r="W7" s="132">
        <v>42814</v>
      </c>
      <c r="X7" s="10">
        <v>54.55</v>
      </c>
      <c r="Y7" s="10">
        <v>54.64</v>
      </c>
      <c r="Z7" s="10">
        <v>53.94</v>
      </c>
      <c r="AA7" s="10">
        <v>54.37</v>
      </c>
      <c r="AB7" s="94">
        <v>8010500</v>
      </c>
      <c r="AC7" s="10">
        <v>54.37</v>
      </c>
      <c r="AD7" s="2">
        <f t="shared" si="0"/>
        <v>0.70000000000000284</v>
      </c>
      <c r="AE7" s="137">
        <f t="shared" si="1"/>
        <v>1.4735678762203275E-3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-542.39999999999964</v>
      </c>
      <c r="W8" s="132">
        <v>42811</v>
      </c>
      <c r="X8" s="10">
        <v>54.7</v>
      </c>
      <c r="Y8" s="10">
        <v>54.78</v>
      </c>
      <c r="Z8" s="10">
        <v>54.29</v>
      </c>
      <c r="AA8" s="10">
        <v>54.29</v>
      </c>
      <c r="AB8" s="94">
        <v>14030000</v>
      </c>
      <c r="AC8" s="10">
        <v>54.29</v>
      </c>
      <c r="AD8" s="2">
        <f t="shared" si="0"/>
        <v>0.49000000000000199</v>
      </c>
      <c r="AE8" s="137">
        <f t="shared" si="1"/>
        <v>-5.4955119985345968E-3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-7.2219855134213848E-2</v>
      </c>
      <c r="W9" s="132">
        <v>42810</v>
      </c>
      <c r="X9" s="10">
        <v>54.4</v>
      </c>
      <c r="Y9" s="10">
        <v>54.95</v>
      </c>
      <c r="Z9" s="10">
        <v>54.25</v>
      </c>
      <c r="AA9" s="10">
        <v>54.59</v>
      </c>
      <c r="AB9" s="94">
        <v>6277300</v>
      </c>
      <c r="AC9" s="10">
        <v>54.59</v>
      </c>
      <c r="AD9" s="2">
        <f t="shared" si="0"/>
        <v>0.70000000000000284</v>
      </c>
      <c r="AE9" s="137">
        <f t="shared" si="1"/>
        <v>3.6650174088337373E-4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42809</v>
      </c>
      <c r="X10" s="10">
        <v>54.6</v>
      </c>
      <c r="Y10" s="10">
        <v>54.71</v>
      </c>
      <c r="Z10" s="10">
        <v>54.12</v>
      </c>
      <c r="AA10" s="10">
        <v>54.57</v>
      </c>
      <c r="AB10" s="94">
        <v>8216900</v>
      </c>
      <c r="AC10" s="10">
        <v>54.57</v>
      </c>
      <c r="AD10" s="2">
        <f t="shared" si="0"/>
        <v>0.59000000000000341</v>
      </c>
      <c r="AE10" s="137">
        <f t="shared" si="1"/>
        <v>-3.2876712328766544E-3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4.5199999999999997E-2</v>
      </c>
      <c r="W11" s="132">
        <v>42808</v>
      </c>
      <c r="X11" s="10">
        <v>55.2</v>
      </c>
      <c r="Y11" s="10">
        <v>55.37</v>
      </c>
      <c r="Z11" s="10">
        <v>54.68</v>
      </c>
      <c r="AA11" s="10">
        <v>54.75</v>
      </c>
      <c r="AB11" s="94">
        <v>5847000</v>
      </c>
      <c r="AC11" s="10">
        <v>54.75</v>
      </c>
      <c r="AD11" s="2">
        <f t="shared" si="0"/>
        <v>0.68999999999999773</v>
      </c>
      <c r="AE11" s="137">
        <f t="shared" si="1"/>
        <v>-7.9724587787641799E-3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42807</v>
      </c>
      <c r="X12" s="10">
        <v>55.38</v>
      </c>
      <c r="Y12" s="10">
        <v>55.61</v>
      </c>
      <c r="Z12" s="10">
        <v>54.84</v>
      </c>
      <c r="AA12" s="10">
        <v>55.19</v>
      </c>
      <c r="AB12" s="94">
        <v>7492700</v>
      </c>
      <c r="AC12" s="10">
        <v>55.19</v>
      </c>
      <c r="AD12" s="2">
        <f t="shared" si="0"/>
        <v>0.76999999999999602</v>
      </c>
      <c r="AE12" s="137">
        <f t="shared" si="1"/>
        <v>-3.0708092485549621E-3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42804</v>
      </c>
      <c r="X13" s="10">
        <v>55.35</v>
      </c>
      <c r="Y13" s="10">
        <v>55.88</v>
      </c>
      <c r="Z13" s="10">
        <v>55.05</v>
      </c>
      <c r="AA13" s="10">
        <v>55.36</v>
      </c>
      <c r="AB13" s="94">
        <v>7460200</v>
      </c>
      <c r="AC13" s="10">
        <v>55.36</v>
      </c>
      <c r="AD13" s="2">
        <f t="shared" si="0"/>
        <v>0.8300000000000054</v>
      </c>
      <c r="AE13" s="137">
        <f t="shared" si="1"/>
        <v>2.8985507246375164E-3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42803</v>
      </c>
      <c r="X14" s="10">
        <v>55</v>
      </c>
      <c r="Y14" s="10">
        <v>55.35</v>
      </c>
      <c r="Z14" s="10">
        <v>54.41</v>
      </c>
      <c r="AA14" s="10">
        <v>55.2</v>
      </c>
      <c r="AB14" s="94">
        <v>10840200</v>
      </c>
      <c r="AC14" s="10">
        <v>55.2</v>
      </c>
      <c r="AD14" s="2">
        <f t="shared" si="0"/>
        <v>0.94000000000000483</v>
      </c>
      <c r="AE14" s="137">
        <f t="shared" si="1"/>
        <v>3.2715376226826187E-3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42802</v>
      </c>
      <c r="X15" s="10">
        <v>55.44</v>
      </c>
      <c r="Y15" s="10">
        <v>55.55</v>
      </c>
      <c r="Z15" s="10">
        <v>55</v>
      </c>
      <c r="AA15" s="10">
        <v>55.02</v>
      </c>
      <c r="AB15" s="94">
        <v>9404700</v>
      </c>
      <c r="AC15" s="10">
        <v>55.02</v>
      </c>
      <c r="AD15" s="2">
        <f t="shared" si="0"/>
        <v>0.54999999999999716</v>
      </c>
      <c r="AE15" s="137">
        <f t="shared" si="1"/>
        <v>-2.1762785636560977E-3</v>
      </c>
    </row>
    <row r="16" spans="1:31" x14ac:dyDescent="0.25">
      <c r="G16" s="30"/>
      <c r="H16" s="71"/>
      <c r="W16" s="132">
        <v>42801</v>
      </c>
      <c r="X16" s="10">
        <v>56.1</v>
      </c>
      <c r="Y16" s="10">
        <v>56.43</v>
      </c>
      <c r="Z16" s="10">
        <v>55.05</v>
      </c>
      <c r="AA16" s="10">
        <v>55.14</v>
      </c>
      <c r="AB16" s="94">
        <v>13217700</v>
      </c>
      <c r="AC16" s="10">
        <v>55.14</v>
      </c>
      <c r="AD16" s="2">
        <f t="shared" si="0"/>
        <v>1.3800000000000026</v>
      </c>
      <c r="AE16" s="137">
        <f t="shared" si="1"/>
        <v>-1.7112299465240621E-2</v>
      </c>
    </row>
    <row r="17" spans="1:31" x14ac:dyDescent="0.25">
      <c r="G17" s="30"/>
      <c r="W17" s="132">
        <v>42800</v>
      </c>
      <c r="X17" s="10">
        <v>57.3</v>
      </c>
      <c r="Y17" s="10">
        <v>57.35</v>
      </c>
      <c r="Z17" s="10">
        <v>56</v>
      </c>
      <c r="AA17" s="10">
        <v>56.1</v>
      </c>
      <c r="AB17" s="94">
        <v>11293100</v>
      </c>
      <c r="AC17" s="10">
        <v>56.1</v>
      </c>
      <c r="AD17" s="2">
        <f t="shared" si="0"/>
        <v>1.3500000000000014</v>
      </c>
      <c r="AE17" s="137">
        <f t="shared" si="1"/>
        <v>-2.1795989537925053E-2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42797</v>
      </c>
      <c r="X18" s="10">
        <v>58.24</v>
      </c>
      <c r="Y18" s="10">
        <v>58.28</v>
      </c>
      <c r="Z18" s="10">
        <v>57.09</v>
      </c>
      <c r="AA18" s="10">
        <v>57.35</v>
      </c>
      <c r="AB18" s="94">
        <v>9057200</v>
      </c>
      <c r="AC18" s="10">
        <v>57.35</v>
      </c>
      <c r="AD18" s="2">
        <f t="shared" si="0"/>
        <v>1.1899999999999977</v>
      </c>
      <c r="AE18" s="137">
        <f t="shared" si="1"/>
        <v>-1.035375323554788E-2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42796</v>
      </c>
      <c r="X19" s="10">
        <v>58</v>
      </c>
      <c r="Y19" s="10">
        <v>58.52</v>
      </c>
      <c r="Z19" s="10">
        <v>57.75</v>
      </c>
      <c r="AA19" s="10">
        <v>57.95</v>
      </c>
      <c r="AB19" s="94">
        <v>10957100</v>
      </c>
      <c r="AC19" s="10">
        <v>57.95</v>
      </c>
      <c r="AD19" s="2">
        <f t="shared" si="0"/>
        <v>0.77000000000000313</v>
      </c>
      <c r="AE19" s="137">
        <f t="shared" si="1"/>
        <v>2.075047553173226E-3</v>
      </c>
    </row>
    <row r="20" spans="1:31" x14ac:dyDescent="0.25">
      <c r="W20" s="132">
        <v>42795</v>
      </c>
      <c r="X20" s="10">
        <v>58.78</v>
      </c>
      <c r="Y20" s="10">
        <v>59.33</v>
      </c>
      <c r="Z20" s="10">
        <v>57.35</v>
      </c>
      <c r="AA20" s="10">
        <v>57.83</v>
      </c>
      <c r="AB20" s="94">
        <v>22760400</v>
      </c>
      <c r="AC20" s="10">
        <v>57.83</v>
      </c>
      <c r="AD20" s="2">
        <f t="shared" si="0"/>
        <v>1.9799999999999969</v>
      </c>
      <c r="AE20" s="137">
        <f t="shared" si="1"/>
        <v>-1.5994555045091063E-2</v>
      </c>
    </row>
    <row r="21" spans="1:31" x14ac:dyDescent="0.25">
      <c r="W21" s="132">
        <v>42794</v>
      </c>
      <c r="X21" s="10">
        <v>66.91</v>
      </c>
      <c r="Y21" s="10">
        <v>66.91</v>
      </c>
      <c r="Z21" s="10">
        <v>57.3</v>
      </c>
      <c r="AA21" s="10">
        <v>58.77</v>
      </c>
      <c r="AB21" s="94">
        <v>45090800</v>
      </c>
      <c r="AC21" s="10">
        <v>58.77</v>
      </c>
      <c r="AD21" s="2">
        <f t="shared" si="0"/>
        <v>9.61</v>
      </c>
      <c r="AE21" s="137">
        <f t="shared" si="1"/>
        <v>-0.12165595576147059</v>
      </c>
    </row>
    <row r="22" spans="1:31" x14ac:dyDescent="0.25">
      <c r="W22" s="132">
        <v>42793</v>
      </c>
      <c r="X22" s="10">
        <v>66.39</v>
      </c>
      <c r="Y22" s="10">
        <v>67.08</v>
      </c>
      <c r="Z22" s="10">
        <v>66.23</v>
      </c>
      <c r="AA22" s="10">
        <v>66.91</v>
      </c>
      <c r="AB22" s="94">
        <v>6825700</v>
      </c>
      <c r="AC22" s="10">
        <v>66.91</v>
      </c>
      <c r="AD22" s="2">
        <f t="shared" si="0"/>
        <v>0.84999999999999432</v>
      </c>
      <c r="AE22" s="137">
        <f t="shared" si="1"/>
        <v>6.0141332130505543E-3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42790</v>
      </c>
      <c r="X23" s="10">
        <v>65.260000000000005</v>
      </c>
      <c r="Y23" s="10">
        <v>66.64</v>
      </c>
      <c r="Z23" s="10">
        <v>64.930000000000007</v>
      </c>
      <c r="AA23" s="10">
        <v>66.510000000000005</v>
      </c>
      <c r="AB23" s="94">
        <v>6859200</v>
      </c>
      <c r="AC23" s="10">
        <v>66.510000000000005</v>
      </c>
      <c r="AD23" s="2">
        <f t="shared" si="0"/>
        <v>1.7099999999999937</v>
      </c>
      <c r="AE23" s="137">
        <f t="shared" si="1"/>
        <v>2.3545706371191244E-2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42789</v>
      </c>
      <c r="X24" s="10">
        <v>66.040000000000006</v>
      </c>
      <c r="Y24" s="10">
        <v>66.150000000000006</v>
      </c>
      <c r="Z24" s="10">
        <v>64.87</v>
      </c>
      <c r="AA24" s="10">
        <v>64.98</v>
      </c>
      <c r="AB24" s="94">
        <v>4817600</v>
      </c>
      <c r="AC24" s="10">
        <v>64.98</v>
      </c>
      <c r="AD24" s="2">
        <f t="shared" si="0"/>
        <v>1.2800000000000011</v>
      </c>
      <c r="AE24" s="137">
        <f t="shared" si="1"/>
        <v>-1.4558689717925288E-2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42788</v>
      </c>
      <c r="X25" s="10">
        <v>66.06</v>
      </c>
      <c r="Y25" s="10">
        <v>66.28</v>
      </c>
      <c r="Z25" s="10">
        <v>65.599999999999994</v>
      </c>
      <c r="AA25" s="10">
        <v>65.94</v>
      </c>
      <c r="AB25" s="94">
        <v>3019800</v>
      </c>
      <c r="AC25" s="10">
        <v>65.94</v>
      </c>
      <c r="AD25" s="2">
        <f t="shared" si="0"/>
        <v>0.68000000000000682</v>
      </c>
      <c r="AE25" s="137">
        <f t="shared" si="1"/>
        <v>-4.0779338468508453E-3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42787</v>
      </c>
      <c r="X26" s="10">
        <v>66.260000000000005</v>
      </c>
      <c r="Y26" s="10">
        <v>66.39</v>
      </c>
      <c r="Z26" s="10">
        <v>65.790000000000006</v>
      </c>
      <c r="AA26" s="10">
        <v>66.209999999999994</v>
      </c>
      <c r="AB26" s="94">
        <v>4688300</v>
      </c>
      <c r="AC26" s="10">
        <v>66.209999999999994</v>
      </c>
      <c r="AD26" s="2">
        <f t="shared" si="0"/>
        <v>0.59999999999999432</v>
      </c>
      <c r="AE26" s="137">
        <f t="shared" si="1"/>
        <v>6.3839489284083228E-3</v>
      </c>
    </row>
    <row r="27" spans="1:31" x14ac:dyDescent="0.25">
      <c r="A27" t="s">
        <v>490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42783</v>
      </c>
      <c r="X27" s="10">
        <v>65.239999999999995</v>
      </c>
      <c r="Y27" s="10">
        <v>65.900000000000006</v>
      </c>
      <c r="Z27" s="10">
        <v>64.92</v>
      </c>
      <c r="AA27" s="10">
        <v>65.790000000000006</v>
      </c>
      <c r="AB27" s="94">
        <v>4116700</v>
      </c>
      <c r="AC27" s="10">
        <v>65.790000000000006</v>
      </c>
      <c r="AD27" s="2">
        <f t="shared" si="0"/>
        <v>0.98000000000000398</v>
      </c>
      <c r="AE27" s="137">
        <f t="shared" si="1"/>
        <v>9.0490797546012303E-3</v>
      </c>
    </row>
    <row r="28" spans="1:31" x14ac:dyDescent="0.25">
      <c r="A28" t="s">
        <v>490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42782</v>
      </c>
      <c r="X28" s="10">
        <v>65.77</v>
      </c>
      <c r="Y28" s="10">
        <v>65.849999999999994</v>
      </c>
      <c r="Z28" s="10">
        <v>65.03</v>
      </c>
      <c r="AA28" s="10">
        <v>65.2</v>
      </c>
      <c r="AB28" s="94">
        <v>3294900</v>
      </c>
      <c r="AC28" s="10">
        <v>65.2</v>
      </c>
      <c r="AD28" s="2">
        <f t="shared" si="0"/>
        <v>0.81999999999999318</v>
      </c>
      <c r="AE28" s="137">
        <f t="shared" si="1"/>
        <v>-8.365019011406849E-3</v>
      </c>
    </row>
    <row r="29" spans="1:31" x14ac:dyDescent="0.25">
      <c r="A29" t="s">
        <v>522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42781</v>
      </c>
      <c r="X29" s="10">
        <v>65.5</v>
      </c>
      <c r="Y29" s="10">
        <v>65.95</v>
      </c>
      <c r="Z29" s="10">
        <v>65.239999999999995</v>
      </c>
      <c r="AA29" s="10">
        <v>65.75</v>
      </c>
      <c r="AB29" s="94">
        <v>3958500</v>
      </c>
      <c r="AC29" s="10">
        <v>65.75</v>
      </c>
      <c r="AD29" s="2">
        <f t="shared" si="0"/>
        <v>0.71000000000000796</v>
      </c>
      <c r="AE29" s="137">
        <f t="shared" si="1"/>
        <v>1.5232292460014563E-3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42780</v>
      </c>
      <c r="X30" s="10">
        <v>64.52</v>
      </c>
      <c r="Y30" s="10">
        <v>65.66</v>
      </c>
      <c r="Z30" s="10">
        <v>64.52</v>
      </c>
      <c r="AA30" s="10">
        <v>65.650000000000006</v>
      </c>
      <c r="AB30" s="94">
        <v>5115400</v>
      </c>
      <c r="AC30" s="10">
        <v>65.650000000000006</v>
      </c>
      <c r="AD30" s="2">
        <f t="shared" si="0"/>
        <v>1.1400000000000006</v>
      </c>
      <c r="AE30" s="137">
        <f t="shared" si="1"/>
        <v>1.2960962814380528E-2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42779</v>
      </c>
      <c r="X31" s="10">
        <v>65.62</v>
      </c>
      <c r="Y31" s="10">
        <v>65.7</v>
      </c>
      <c r="Z31" s="10">
        <v>64.53</v>
      </c>
      <c r="AA31" s="10">
        <v>64.81</v>
      </c>
      <c r="AB31" s="94">
        <v>4218200</v>
      </c>
      <c r="AC31" s="10">
        <v>64.81</v>
      </c>
      <c r="AD31" s="2">
        <f t="shared" si="0"/>
        <v>1.1700000000000017</v>
      </c>
      <c r="AE31" s="137" t="e">
        <f t="shared" si="1"/>
        <v>#DIV/0!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42779</v>
      </c>
      <c r="X32" s="10" t="s">
        <v>372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42776</v>
      </c>
      <c r="X33" s="10">
        <v>66.510000000000005</v>
      </c>
      <c r="Y33" s="10">
        <v>66.959999999999994</v>
      </c>
      <c r="Z33" s="10">
        <v>65.22</v>
      </c>
      <c r="AA33" s="10">
        <v>65.73</v>
      </c>
      <c r="AB33" s="94">
        <v>5520800</v>
      </c>
      <c r="AC33" s="10">
        <v>65.13</v>
      </c>
      <c r="AD33" s="2">
        <f t="shared" si="0"/>
        <v>1.7399999999999949</v>
      </c>
      <c r="AE33" s="137">
        <f t="shared" si="1"/>
        <v>-1.0182370820668751E-2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42775</v>
      </c>
      <c r="X34" s="10">
        <v>64.77</v>
      </c>
      <c r="Y34" s="10">
        <v>66.540000000000006</v>
      </c>
      <c r="Z34" s="10">
        <v>64.61</v>
      </c>
      <c r="AA34" s="10">
        <v>66.41</v>
      </c>
      <c r="AB34" s="94">
        <v>7754800</v>
      </c>
      <c r="AC34" s="10">
        <v>65.8</v>
      </c>
      <c r="AD34" s="2">
        <f t="shared" si="0"/>
        <v>1.9300000000000068</v>
      </c>
      <c r="AE34" s="137">
        <f t="shared" si="1"/>
        <v>2.5241508258024181E-2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42774</v>
      </c>
      <c r="X35" s="10">
        <v>63.51</v>
      </c>
      <c r="Y35" s="10">
        <v>64.91</v>
      </c>
      <c r="Z35" s="10">
        <v>63.38</v>
      </c>
      <c r="AA35" s="10">
        <v>64.77</v>
      </c>
      <c r="AB35" s="94">
        <v>4511000</v>
      </c>
      <c r="AC35" s="10">
        <v>64.180000000000007</v>
      </c>
      <c r="AD35" s="2">
        <f t="shared" si="0"/>
        <v>1.529999999999994</v>
      </c>
      <c r="AE35" s="137">
        <f t="shared" si="1"/>
        <v>1.8891887601206525E-2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42773</v>
      </c>
      <c r="X36" s="10">
        <v>63.88</v>
      </c>
      <c r="Y36" s="10">
        <v>64.16</v>
      </c>
      <c r="Z36" s="10">
        <v>63.45</v>
      </c>
      <c r="AA36" s="10">
        <v>63.57</v>
      </c>
      <c r="AB36" s="94">
        <v>4256000</v>
      </c>
      <c r="AC36" s="10">
        <v>62.99</v>
      </c>
      <c r="AD36" s="2">
        <f t="shared" si="0"/>
        <v>0.70999999999999375</v>
      </c>
      <c r="AE36" s="137">
        <f t="shared" si="1"/>
        <v>2.3870146403563997E-3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42772</v>
      </c>
      <c r="X37" s="10">
        <v>63.77</v>
      </c>
      <c r="Y37" s="10">
        <v>63.95</v>
      </c>
      <c r="Z37" s="10">
        <v>63.36</v>
      </c>
      <c r="AA37" s="10">
        <v>63.42</v>
      </c>
      <c r="AB37" s="94">
        <v>6003300</v>
      </c>
      <c r="AC37" s="10">
        <v>62.84</v>
      </c>
      <c r="AD37" s="2">
        <f t="shared" si="0"/>
        <v>0.59000000000000341</v>
      </c>
      <c r="AE37" s="137">
        <f t="shared" si="1"/>
        <v>-5.2239987335760407E-3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42769</v>
      </c>
      <c r="X38" s="10">
        <v>63.86</v>
      </c>
      <c r="Y38" s="10">
        <v>64.349999999999994</v>
      </c>
      <c r="Z38" s="10">
        <v>63.52</v>
      </c>
      <c r="AA38" s="10">
        <v>63.75</v>
      </c>
      <c r="AB38" s="94">
        <v>4965300</v>
      </c>
      <c r="AC38" s="10">
        <v>63.17</v>
      </c>
      <c r="AD38" s="2">
        <f t="shared" si="0"/>
        <v>0.82999999999999119</v>
      </c>
      <c r="AE38" s="137">
        <f t="shared" si="1"/>
        <v>1.1093502377179654E-3</v>
      </c>
    </row>
    <row r="39" spans="1:31" x14ac:dyDescent="0.25">
      <c r="W39" s="132">
        <v>42768</v>
      </c>
      <c r="X39" s="10">
        <v>63.91</v>
      </c>
      <c r="Y39" s="10">
        <v>64.17</v>
      </c>
      <c r="Z39" s="10">
        <v>63.66</v>
      </c>
      <c r="AA39" s="10">
        <v>63.68</v>
      </c>
      <c r="AB39" s="94">
        <v>5518400</v>
      </c>
      <c r="AC39" s="10">
        <v>63.1</v>
      </c>
      <c r="AD39" s="2">
        <f t="shared" si="0"/>
        <v>0.51000000000000512</v>
      </c>
      <c r="AE39" s="137">
        <f t="shared" si="1"/>
        <v>1.5850372483749986E-4</v>
      </c>
    </row>
    <row r="40" spans="1:31" ht="20.25" thickBot="1" x14ac:dyDescent="0.35">
      <c r="O40" s="708" t="s">
        <v>78</v>
      </c>
      <c r="P40" s="708"/>
      <c r="W40" s="132">
        <v>42767</v>
      </c>
      <c r="X40" s="10">
        <v>63.98</v>
      </c>
      <c r="Y40" s="10">
        <v>64.16</v>
      </c>
      <c r="Z40" s="10">
        <v>63.46</v>
      </c>
      <c r="AA40" s="10">
        <v>63.67</v>
      </c>
      <c r="AB40" s="94">
        <v>5307400</v>
      </c>
      <c r="AC40" s="10">
        <v>63.09</v>
      </c>
      <c r="AD40" s="2">
        <f t="shared" si="0"/>
        <v>0.69999999999999574</v>
      </c>
      <c r="AE40" s="137">
        <f t="shared" si="1"/>
        <v>-1.2521521364845745E-2</v>
      </c>
    </row>
    <row r="41" spans="1:31" ht="15.75" thickTop="1" x14ac:dyDescent="0.25">
      <c r="O41" s="82">
        <v>1.1000000000000001</v>
      </c>
      <c r="P41" s="82">
        <f>O41*$Q$4</f>
        <v>58.960000000000008</v>
      </c>
      <c r="Q41" s="2"/>
      <c r="W41" s="132">
        <v>42766</v>
      </c>
      <c r="X41" s="10">
        <v>63.8</v>
      </c>
      <c r="Y41" s="10">
        <v>64.5</v>
      </c>
      <c r="Z41" s="10">
        <v>63.45</v>
      </c>
      <c r="AA41" s="10">
        <v>64.48</v>
      </c>
      <c r="AB41" s="94">
        <v>5735100</v>
      </c>
      <c r="AC41" s="10">
        <v>63.89</v>
      </c>
      <c r="AD41" s="2">
        <f t="shared" si="0"/>
        <v>1.0499999999999972</v>
      </c>
      <c r="AE41" s="137">
        <f t="shared" si="1"/>
        <v>5.6666141980166174E-3</v>
      </c>
    </row>
    <row r="42" spans="1:31" ht="20.25" thickBot="1" x14ac:dyDescent="0.35">
      <c r="O42" s="82">
        <v>1.0900000000000001</v>
      </c>
      <c r="P42" s="82">
        <f t="shared" ref="P42:P61" si="18">O42*$Q$4</f>
        <v>58.424000000000007</v>
      </c>
      <c r="Q42" s="2"/>
      <c r="T42" s="90" t="s">
        <v>113</v>
      </c>
      <c r="W42" s="132">
        <v>42765</v>
      </c>
      <c r="X42" s="10">
        <v>63.7</v>
      </c>
      <c r="Y42" s="10">
        <v>64.14</v>
      </c>
      <c r="Z42" s="10">
        <v>63.49</v>
      </c>
      <c r="AA42" s="10">
        <v>64.12</v>
      </c>
      <c r="AB42" s="94">
        <v>5220500</v>
      </c>
      <c r="AC42" s="10">
        <v>63.53</v>
      </c>
      <c r="AD42" s="2">
        <f t="shared" si="0"/>
        <v>0.64999999999999858</v>
      </c>
      <c r="AE42" s="137">
        <f t="shared" si="1"/>
        <v>6.4955640050696761E-3</v>
      </c>
    </row>
    <row r="43" spans="1:31" ht="15.75" thickTop="1" x14ac:dyDescent="0.25">
      <c r="O43" s="82">
        <v>1.08</v>
      </c>
      <c r="P43" s="82">
        <f t="shared" si="18"/>
        <v>57.888000000000005</v>
      </c>
      <c r="Q43" s="2"/>
      <c r="T43" s="127" t="s">
        <v>98</v>
      </c>
      <c r="U43" s="128">
        <v>53.33</v>
      </c>
      <c r="W43" s="132">
        <v>42762</v>
      </c>
      <c r="X43" s="10">
        <v>64.55</v>
      </c>
      <c r="Y43" s="10">
        <v>64.77</v>
      </c>
      <c r="Z43" s="10">
        <v>62.94</v>
      </c>
      <c r="AA43" s="10">
        <v>63.7</v>
      </c>
      <c r="AB43" s="94">
        <v>7472000</v>
      </c>
      <c r="AC43" s="10">
        <v>63.12</v>
      </c>
      <c r="AD43" s="2">
        <f t="shared" si="0"/>
        <v>1.8299999999999983</v>
      </c>
      <c r="AE43" s="137">
        <f t="shared" si="1"/>
        <v>-7.2349795533186434E-3</v>
      </c>
    </row>
    <row r="44" spans="1:31" x14ac:dyDescent="0.25">
      <c r="O44" s="82">
        <v>1.07</v>
      </c>
      <c r="P44" s="82">
        <f t="shared" si="18"/>
        <v>57.352000000000004</v>
      </c>
      <c r="Q44" s="2"/>
      <c r="T44" s="92" t="s">
        <v>99</v>
      </c>
      <c r="U44" s="129">
        <v>53.19</v>
      </c>
      <c r="W44" s="132">
        <v>42761</v>
      </c>
      <c r="X44" s="10">
        <v>64.849999999999994</v>
      </c>
      <c r="Y44" s="10">
        <v>64.91</v>
      </c>
      <c r="Z44" s="10">
        <v>64.12</v>
      </c>
      <c r="AA44" s="10">
        <v>64.17</v>
      </c>
      <c r="AB44" s="94">
        <v>4393100</v>
      </c>
      <c r="AC44" s="10">
        <v>63.58</v>
      </c>
      <c r="AD44" s="2">
        <f t="shared" si="0"/>
        <v>0.78999999999999204</v>
      </c>
      <c r="AE44" s="137">
        <f t="shared" si="1"/>
        <v>-1.2886197795373366E-2</v>
      </c>
    </row>
    <row r="45" spans="1:31" x14ac:dyDescent="0.25">
      <c r="O45" s="82">
        <v>1.06</v>
      </c>
      <c r="P45" s="82">
        <f t="shared" si="18"/>
        <v>56.816000000000003</v>
      </c>
      <c r="Q45" s="2"/>
      <c r="T45" s="92" t="s">
        <v>100</v>
      </c>
      <c r="U45" s="129" t="s">
        <v>129</v>
      </c>
      <c r="W45" s="132">
        <v>42760</v>
      </c>
      <c r="X45" s="10">
        <v>64.73</v>
      </c>
      <c r="Y45" s="10">
        <v>65.17</v>
      </c>
      <c r="Z45" s="10">
        <v>64.66</v>
      </c>
      <c r="AA45" s="10">
        <v>65</v>
      </c>
      <c r="AB45" s="94">
        <v>5702500</v>
      </c>
      <c r="AC45" s="10">
        <v>64.41</v>
      </c>
      <c r="AD45" s="2">
        <f t="shared" si="0"/>
        <v>0.51000000000000512</v>
      </c>
      <c r="AE45" s="137">
        <f t="shared" si="1"/>
        <v>9.2447508617987673E-3</v>
      </c>
    </row>
    <row r="46" spans="1:31" x14ac:dyDescent="0.25">
      <c r="O46" s="82">
        <v>1.05</v>
      </c>
      <c r="P46" s="82">
        <f t="shared" si="18"/>
        <v>56.28</v>
      </c>
      <c r="Q46" s="2"/>
      <c r="T46" s="92" t="s">
        <v>101</v>
      </c>
      <c r="U46" s="129" t="s">
        <v>129</v>
      </c>
      <c r="W46" s="132">
        <v>42759</v>
      </c>
      <c r="X46" s="10">
        <v>63.85</v>
      </c>
      <c r="Y46" s="10">
        <v>64.42</v>
      </c>
      <c r="Z46" s="10">
        <v>63.61</v>
      </c>
      <c r="AA46" s="10">
        <v>64.41</v>
      </c>
      <c r="AB46" s="94">
        <v>6084400</v>
      </c>
      <c r="AC46" s="10">
        <v>63.82</v>
      </c>
      <c r="AD46" s="2">
        <f t="shared" si="0"/>
        <v>0.81000000000000227</v>
      </c>
      <c r="AE46" s="137">
        <f t="shared" si="1"/>
        <v>8.69290342974538E-3</v>
      </c>
    </row>
    <row r="47" spans="1:31" x14ac:dyDescent="0.25">
      <c r="O47" s="82">
        <v>1.04</v>
      </c>
      <c r="P47" s="82">
        <f t="shared" si="18"/>
        <v>55.744000000000007</v>
      </c>
      <c r="Q47" s="2"/>
      <c r="T47" s="92" t="s">
        <v>102</v>
      </c>
      <c r="U47" s="129">
        <v>61.81</v>
      </c>
      <c r="W47" s="132">
        <v>42758</v>
      </c>
      <c r="X47" s="10">
        <v>64.069999999999993</v>
      </c>
      <c r="Y47" s="10">
        <v>64.55</v>
      </c>
      <c r="Z47" s="10">
        <v>63.55</v>
      </c>
      <c r="AA47" s="10">
        <v>63.85</v>
      </c>
      <c r="AB47" s="94">
        <v>7909000</v>
      </c>
      <c r="AC47" s="10">
        <v>63.27</v>
      </c>
      <c r="AD47" s="2">
        <f t="shared" si="0"/>
        <v>1</v>
      </c>
      <c r="AE47" s="137">
        <f t="shared" si="1"/>
        <v>-3.7789324515823397E-3</v>
      </c>
    </row>
    <row r="48" spans="1:31" x14ac:dyDescent="0.25">
      <c r="O48" s="82">
        <v>1.03</v>
      </c>
      <c r="P48" s="82">
        <f t="shared" si="18"/>
        <v>55.208000000000006</v>
      </c>
      <c r="Q48" s="2"/>
      <c r="T48" s="92" t="s">
        <v>103</v>
      </c>
      <c r="U48" s="129">
        <v>0.22580700000000001</v>
      </c>
      <c r="W48" s="132">
        <v>42755</v>
      </c>
      <c r="X48" s="10">
        <v>65.39</v>
      </c>
      <c r="Y48" s="10">
        <v>65.41</v>
      </c>
      <c r="Z48" s="10">
        <v>63.78</v>
      </c>
      <c r="AA48" s="10">
        <v>64.099999999999994</v>
      </c>
      <c r="AB48" s="94">
        <v>12983500</v>
      </c>
      <c r="AC48" s="10">
        <v>63.51</v>
      </c>
      <c r="AD48" s="2">
        <f t="shared" si="0"/>
        <v>1.6299999999999955</v>
      </c>
      <c r="AE48" s="137">
        <f t="shared" si="1"/>
        <v>-1.9756135206050462E-2</v>
      </c>
    </row>
    <row r="49" spans="15:31" x14ac:dyDescent="0.25">
      <c r="O49" s="82">
        <v>1.02</v>
      </c>
      <c r="P49" s="82">
        <f t="shared" si="18"/>
        <v>54.672000000000004</v>
      </c>
      <c r="Q49" s="2"/>
      <c r="T49" s="92" t="s">
        <v>104</v>
      </c>
      <c r="U49" s="129" t="s">
        <v>535</v>
      </c>
      <c r="W49" s="132">
        <v>42754</v>
      </c>
      <c r="X49" s="10">
        <v>66.33</v>
      </c>
      <c r="Y49" s="10">
        <v>66.88</v>
      </c>
      <c r="Z49" s="10">
        <v>65.06</v>
      </c>
      <c r="AA49" s="10">
        <v>65.39</v>
      </c>
      <c r="AB49" s="94">
        <v>12274900</v>
      </c>
      <c r="AC49" s="10">
        <v>64.790000000000006</v>
      </c>
      <c r="AD49" s="2">
        <f t="shared" si="0"/>
        <v>1.8199999999999932</v>
      </c>
      <c r="AE49" s="137">
        <f t="shared" si="1"/>
        <v>-2.189009661835728E-2</v>
      </c>
    </row>
    <row r="50" spans="15:31" x14ac:dyDescent="0.25">
      <c r="O50" s="82">
        <v>1.01</v>
      </c>
      <c r="P50" s="82">
        <f t="shared" si="18"/>
        <v>54.136000000000003</v>
      </c>
      <c r="Q50" s="2"/>
      <c r="T50" s="92"/>
      <c r="U50" s="129"/>
      <c r="W50" s="132">
        <v>42753</v>
      </c>
      <c r="X50" s="10">
        <v>68</v>
      </c>
      <c r="Y50" s="10">
        <v>68</v>
      </c>
      <c r="Z50" s="10">
        <v>66.349999999999994</v>
      </c>
      <c r="AA50" s="10">
        <v>66.849999999999994</v>
      </c>
      <c r="AB50" s="94">
        <v>19063200</v>
      </c>
      <c r="AC50" s="10">
        <v>66.239999999999995</v>
      </c>
      <c r="AD50" s="2">
        <f t="shared" si="0"/>
        <v>1.6500000000000057</v>
      </c>
      <c r="AE50" s="137">
        <f t="shared" si="1"/>
        <v>-5.7618437900128217E-2</v>
      </c>
    </row>
    <row r="51" spans="15:31" x14ac:dyDescent="0.25">
      <c r="O51" s="82">
        <v>1</v>
      </c>
      <c r="P51" s="82">
        <f t="shared" si="18"/>
        <v>53.6</v>
      </c>
      <c r="Q51" s="2"/>
      <c r="T51" s="92" t="s">
        <v>105</v>
      </c>
      <c r="U51" s="129" t="s">
        <v>723</v>
      </c>
      <c r="W51" s="132">
        <v>42752</v>
      </c>
      <c r="X51" s="10">
        <v>70.760000000000005</v>
      </c>
      <c r="Y51" s="10">
        <v>72.08</v>
      </c>
      <c r="Z51" s="10">
        <v>70.63</v>
      </c>
      <c r="AA51" s="10">
        <v>70.94</v>
      </c>
      <c r="AB51" s="94">
        <v>5426700</v>
      </c>
      <c r="AC51" s="10">
        <v>70.290000000000006</v>
      </c>
      <c r="AD51" s="2">
        <f t="shared" si="0"/>
        <v>1.4500000000000028</v>
      </c>
      <c r="AE51" s="137">
        <f t="shared" si="1"/>
        <v>1.0639827462257445E-2</v>
      </c>
    </row>
    <row r="52" spans="15:31" x14ac:dyDescent="0.25">
      <c r="O52" s="82">
        <v>0.99</v>
      </c>
      <c r="P52" s="82">
        <f t="shared" si="18"/>
        <v>53.064</v>
      </c>
      <c r="Q52" s="2"/>
      <c r="T52" s="92" t="s">
        <v>106</v>
      </c>
      <c r="U52" s="129" t="s">
        <v>591</v>
      </c>
      <c r="W52" s="132">
        <v>42748</v>
      </c>
      <c r="X52" s="10">
        <v>71.069999999999993</v>
      </c>
      <c r="Y52" s="10">
        <v>71.38</v>
      </c>
      <c r="Z52" s="10">
        <v>70.03</v>
      </c>
      <c r="AA52" s="10">
        <v>70.19</v>
      </c>
      <c r="AB52" s="94">
        <v>5332300</v>
      </c>
      <c r="AC52" s="10">
        <v>69.55</v>
      </c>
      <c r="AD52" s="2">
        <f t="shared" si="0"/>
        <v>1.3499999999999943</v>
      </c>
      <c r="AE52" s="137">
        <f t="shared" si="1"/>
        <v>-1.4872521246458881E-2</v>
      </c>
    </row>
    <row r="53" spans="15:31" x14ac:dyDescent="0.25">
      <c r="O53" s="82">
        <v>0.98</v>
      </c>
      <c r="P53" s="82">
        <f t="shared" si="18"/>
        <v>52.527999999999999</v>
      </c>
      <c r="Q53" s="2"/>
      <c r="T53" s="92" t="s">
        <v>107</v>
      </c>
      <c r="U53" s="130">
        <v>4395777</v>
      </c>
      <c r="W53" s="132">
        <v>42747</v>
      </c>
      <c r="X53" s="10">
        <v>71.430000000000007</v>
      </c>
      <c r="Y53" s="10">
        <v>71.709999999999994</v>
      </c>
      <c r="Z53" s="10">
        <v>70.790000000000006</v>
      </c>
      <c r="AA53" s="10">
        <v>71.25</v>
      </c>
      <c r="AB53" s="94">
        <v>4163200</v>
      </c>
      <c r="AC53" s="10">
        <v>70.599999999999994</v>
      </c>
      <c r="AD53" s="2">
        <f t="shared" si="0"/>
        <v>0.91999999999998749</v>
      </c>
      <c r="AE53" s="137">
        <f t="shared" si="1"/>
        <v>-5.0732807215332354E-3</v>
      </c>
    </row>
    <row r="54" spans="15:31" x14ac:dyDescent="0.25">
      <c r="O54" s="82">
        <v>0.97</v>
      </c>
      <c r="P54" s="82">
        <f t="shared" si="18"/>
        <v>51.991999999999997</v>
      </c>
      <c r="T54" s="92" t="s">
        <v>110</v>
      </c>
      <c r="U54" s="130">
        <v>7455770</v>
      </c>
      <c r="W54" s="132">
        <v>42746</v>
      </c>
      <c r="X54" s="10">
        <v>71.680000000000007</v>
      </c>
      <c r="Y54" s="10">
        <v>71.930000000000007</v>
      </c>
      <c r="Z54" s="10">
        <v>71.33</v>
      </c>
      <c r="AA54" s="10">
        <v>71.61</v>
      </c>
      <c r="AB54" s="94">
        <v>3479900</v>
      </c>
      <c r="AC54" s="10">
        <v>70.959999999999994</v>
      </c>
      <c r="AD54" s="2">
        <f t="shared" si="0"/>
        <v>0.60000000000000853</v>
      </c>
      <c r="AE54" s="137">
        <f t="shared" si="1"/>
        <v>2.543091268719877E-3</v>
      </c>
    </row>
    <row r="55" spans="15:31" x14ac:dyDescent="0.25">
      <c r="O55" s="82">
        <v>0.96</v>
      </c>
      <c r="P55" s="82">
        <f t="shared" si="18"/>
        <v>51.455999999999996</v>
      </c>
      <c r="T55" s="92" t="s">
        <v>108</v>
      </c>
      <c r="U55" s="129" t="s">
        <v>724</v>
      </c>
      <c r="W55" s="132">
        <v>42745</v>
      </c>
      <c r="X55" s="10">
        <v>71.38</v>
      </c>
      <c r="Y55" s="10">
        <v>72.010000000000005</v>
      </c>
      <c r="Z55" s="10">
        <v>71.010000000000005</v>
      </c>
      <c r="AA55" s="10">
        <v>71.430000000000007</v>
      </c>
      <c r="AB55" s="94">
        <v>4681800</v>
      </c>
      <c r="AC55" s="10">
        <v>70.78</v>
      </c>
      <c r="AD55" s="2">
        <f t="shared" si="0"/>
        <v>1</v>
      </c>
      <c r="AE55" s="137">
        <f t="shared" si="1"/>
        <v>0</v>
      </c>
    </row>
    <row r="56" spans="15:31" x14ac:dyDescent="0.25">
      <c r="O56" s="82">
        <v>0.95</v>
      </c>
      <c r="P56" s="82">
        <f t="shared" si="18"/>
        <v>50.92</v>
      </c>
      <c r="T56" s="92" t="s">
        <v>111</v>
      </c>
      <c r="U56" s="129">
        <v>11.41</v>
      </c>
      <c r="W56" s="132">
        <v>42744</v>
      </c>
      <c r="X56" s="10">
        <v>71.55</v>
      </c>
      <c r="Y56" s="10">
        <v>71.87</v>
      </c>
      <c r="Z56" s="10">
        <v>71.36</v>
      </c>
      <c r="AA56" s="10">
        <v>71.430000000000007</v>
      </c>
      <c r="AB56" s="94">
        <v>3807100</v>
      </c>
      <c r="AC56" s="10">
        <v>70.78</v>
      </c>
      <c r="AD56" s="2">
        <f t="shared" si="0"/>
        <v>0.51000000000000512</v>
      </c>
      <c r="AE56" s="137">
        <f t="shared" si="1"/>
        <v>-1.4126289023885796E-4</v>
      </c>
    </row>
    <row r="57" spans="15:31" x14ac:dyDescent="0.25">
      <c r="O57" s="82">
        <v>0.94</v>
      </c>
      <c r="P57" s="82">
        <f t="shared" si="18"/>
        <v>50.384</v>
      </c>
      <c r="T57" s="92" t="s">
        <v>112</v>
      </c>
      <c r="U57" s="129">
        <v>4.7</v>
      </c>
      <c r="W57" s="132">
        <v>42741</v>
      </c>
      <c r="X57" s="10">
        <v>71.98</v>
      </c>
      <c r="Y57" s="10">
        <v>72.23</v>
      </c>
      <c r="Z57" s="10">
        <v>71.180000000000007</v>
      </c>
      <c r="AA57" s="10">
        <v>71.44</v>
      </c>
      <c r="AB57" s="94">
        <v>5235100</v>
      </c>
      <c r="AC57" s="10">
        <v>70.790000000000006</v>
      </c>
      <c r="AD57" s="2">
        <f t="shared" si="0"/>
        <v>1.0499999999999972</v>
      </c>
      <c r="AE57" s="137">
        <f t="shared" si="1"/>
        <v>-1.5438108484005508E-2</v>
      </c>
    </row>
    <row r="58" spans="15:31" x14ac:dyDescent="0.25">
      <c r="O58" s="82">
        <v>0.93</v>
      </c>
      <c r="P58" s="82">
        <f t="shared" si="18"/>
        <v>49.848000000000006</v>
      </c>
      <c r="T58" s="92" t="s">
        <v>109</v>
      </c>
      <c r="U58" s="129" t="s">
        <v>725</v>
      </c>
      <c r="W58" s="132">
        <v>42740</v>
      </c>
      <c r="X58" s="10">
        <v>72.33</v>
      </c>
      <c r="Y58" s="10">
        <v>72.72</v>
      </c>
      <c r="Z58" s="10">
        <v>70.849999999999994</v>
      </c>
      <c r="AA58" s="10">
        <v>72.56</v>
      </c>
      <c r="AB58" s="94">
        <v>7096300</v>
      </c>
      <c r="AC58" s="10">
        <v>71.900000000000006</v>
      </c>
      <c r="AD58" s="2">
        <f t="shared" si="0"/>
        <v>1.8700000000000045</v>
      </c>
      <c r="AE58" s="137">
        <f t="shared" si="1"/>
        <v>-1.6953787257314668E-2</v>
      </c>
    </row>
    <row r="59" spans="15:31" x14ac:dyDescent="0.25">
      <c r="O59" s="82">
        <v>0.92</v>
      </c>
      <c r="P59" s="82">
        <f t="shared" si="18"/>
        <v>49.312000000000005</v>
      </c>
      <c r="W59" s="132">
        <v>42739</v>
      </c>
      <c r="X59" s="10">
        <v>73.099999999999994</v>
      </c>
      <c r="Y59" s="10">
        <v>74.239999999999995</v>
      </c>
      <c r="Z59" s="10">
        <v>73.099999999999994</v>
      </c>
      <c r="AA59" s="10">
        <v>73.81</v>
      </c>
      <c r="AB59" s="94">
        <v>5316200</v>
      </c>
      <c r="AC59" s="10">
        <v>73.14</v>
      </c>
      <c r="AD59" s="2">
        <f t="shared" si="0"/>
        <v>1.1400000000000006</v>
      </c>
      <c r="AE59" s="137">
        <f t="shared" si="1"/>
        <v>1.4565126924677374E-2</v>
      </c>
    </row>
    <row r="60" spans="15:31" x14ac:dyDescent="0.25">
      <c r="O60" s="82">
        <v>0.91</v>
      </c>
      <c r="P60" s="82">
        <f t="shared" si="18"/>
        <v>48.776000000000003</v>
      </c>
      <c r="W60" s="132">
        <v>42738</v>
      </c>
      <c r="X60" s="10">
        <v>72.66</v>
      </c>
      <c r="Y60" s="10">
        <v>72.89</v>
      </c>
      <c r="Z60" s="10">
        <v>71.989999999999995</v>
      </c>
      <c r="AA60" s="10">
        <v>72.75</v>
      </c>
      <c r="AB60" s="94">
        <v>3907100</v>
      </c>
      <c r="AC60" s="10">
        <v>72.09</v>
      </c>
      <c r="AD60" s="2">
        <f t="shared" si="0"/>
        <v>0.90000000000000568</v>
      </c>
      <c r="AE60" s="137">
        <f t="shared" si="1"/>
        <v>7.2656140841136363E-3</v>
      </c>
    </row>
    <row r="61" spans="15:31" x14ac:dyDescent="0.25">
      <c r="O61" s="82">
        <v>0.9</v>
      </c>
      <c r="P61" s="82">
        <f t="shared" si="18"/>
        <v>48.24</v>
      </c>
      <c r="W61" s="132">
        <v>42734</v>
      </c>
      <c r="X61" s="10">
        <v>72.709999999999994</v>
      </c>
      <c r="Y61" s="10">
        <v>72.930000000000007</v>
      </c>
      <c r="Z61" s="10">
        <v>71.88</v>
      </c>
      <c r="AA61" s="10">
        <v>72.23</v>
      </c>
      <c r="AB61" s="94">
        <v>3069200</v>
      </c>
      <c r="AC61" s="10">
        <v>71.569999999999993</v>
      </c>
      <c r="AD61" s="2">
        <f t="shared" si="0"/>
        <v>1.0500000000000114</v>
      </c>
      <c r="AE61" s="137">
        <f t="shared" si="1"/>
        <v>-5.4196775986659063E-3</v>
      </c>
    </row>
    <row r="62" spans="15:31" x14ac:dyDescent="0.25">
      <c r="W62" s="132">
        <v>42733</v>
      </c>
      <c r="X62" s="10">
        <v>72.78</v>
      </c>
      <c r="Y62" s="10">
        <v>73.17</v>
      </c>
      <c r="Z62" s="10">
        <v>72.430000000000007</v>
      </c>
      <c r="AA62" s="10">
        <v>72.62</v>
      </c>
      <c r="AB62" s="94">
        <v>2795300</v>
      </c>
      <c r="AC62" s="10">
        <v>71.959999999999994</v>
      </c>
      <c r="AD62" s="2">
        <f t="shared" si="0"/>
        <v>0.73999999999999488</v>
      </c>
      <c r="AE62" s="137">
        <f t="shared" si="1"/>
        <v>-2.9097963142581396E-3</v>
      </c>
    </row>
    <row r="63" spans="15:31" x14ac:dyDescent="0.25">
      <c r="W63" s="132">
        <v>42732</v>
      </c>
      <c r="X63" s="10">
        <v>73.75</v>
      </c>
      <c r="Y63" s="10">
        <v>73.98</v>
      </c>
      <c r="Z63" s="10">
        <v>72.75</v>
      </c>
      <c r="AA63" s="10">
        <v>72.83</v>
      </c>
      <c r="AB63" s="94">
        <v>2648500</v>
      </c>
      <c r="AC63" s="10">
        <v>72.17</v>
      </c>
      <c r="AD63" s="2">
        <f t="shared" si="0"/>
        <v>1.230000000000004</v>
      </c>
      <c r="AE63" s="137">
        <f t="shared" si="1"/>
        <v>-1.1775982472956303E-2</v>
      </c>
    </row>
    <row r="64" spans="15:31" x14ac:dyDescent="0.25">
      <c r="W64" s="132">
        <v>42731</v>
      </c>
      <c r="X64" s="10">
        <v>73.83</v>
      </c>
      <c r="Y64" s="10">
        <v>74.23</v>
      </c>
      <c r="Z64" s="10">
        <v>73.56</v>
      </c>
      <c r="AA64" s="10">
        <v>73.7</v>
      </c>
      <c r="AB64" s="94">
        <v>2200300</v>
      </c>
      <c r="AC64" s="10">
        <v>73.03</v>
      </c>
      <c r="AD64" s="2">
        <f t="shared" si="0"/>
        <v>0.67000000000000171</v>
      </c>
      <c r="AE64" s="137">
        <f t="shared" si="1"/>
        <v>2.7461211039407907E-3</v>
      </c>
    </row>
    <row r="65" spans="23:31" x14ac:dyDescent="0.25">
      <c r="W65" s="132">
        <v>42727</v>
      </c>
      <c r="X65" s="10">
        <v>73.98</v>
      </c>
      <c r="Y65" s="10">
        <v>74.48</v>
      </c>
      <c r="Z65" s="10">
        <v>73.290000000000006</v>
      </c>
      <c r="AA65" s="10">
        <v>73.5</v>
      </c>
      <c r="AB65" s="94">
        <v>3333700</v>
      </c>
      <c r="AC65" s="10">
        <v>72.83</v>
      </c>
      <c r="AD65" s="2">
        <f t="shared" si="0"/>
        <v>1.1899999999999977</v>
      </c>
      <c r="AE65" s="137">
        <f t="shared" si="1"/>
        <v>-3.2845216915285969E-3</v>
      </c>
    </row>
    <row r="66" spans="23:31" x14ac:dyDescent="0.25">
      <c r="W66" s="132">
        <v>42726</v>
      </c>
      <c r="X66" s="10">
        <v>76.849999999999994</v>
      </c>
      <c r="Y66" s="10">
        <v>77</v>
      </c>
      <c r="Z66" s="10">
        <v>73.41</v>
      </c>
      <c r="AA66" s="10">
        <v>73.739999999999995</v>
      </c>
      <c r="AB66" s="94">
        <v>8438800</v>
      </c>
      <c r="AC66" s="10">
        <v>73.069999999999993</v>
      </c>
      <c r="AD66" s="2">
        <f t="shared" si="0"/>
        <v>3.5900000000000034</v>
      </c>
      <c r="AE66" s="137">
        <f t="shared" si="1"/>
        <v>-4.3961795106633672E-2</v>
      </c>
    </row>
    <row r="67" spans="23:31" x14ac:dyDescent="0.25">
      <c r="W67" s="132">
        <v>42725</v>
      </c>
      <c r="X67" s="10">
        <v>77.37</v>
      </c>
      <c r="Y67" s="10">
        <v>77.87</v>
      </c>
      <c r="Z67" s="10">
        <v>77.12</v>
      </c>
      <c r="AA67" s="10">
        <v>77.13</v>
      </c>
      <c r="AB67" s="94">
        <v>2152400</v>
      </c>
      <c r="AC67" s="10">
        <v>76.430000000000007</v>
      </c>
      <c r="AD67" s="2">
        <f>Y67-Z67</f>
        <v>0.75</v>
      </c>
      <c r="AE67" s="137" t="e">
        <f>AC67/#REF!-1</f>
        <v>#REF!</v>
      </c>
    </row>
    <row r="68" spans="23:31" x14ac:dyDescent="0.25">
      <c r="W68" s="132">
        <v>42724</v>
      </c>
      <c r="X68" s="10">
        <v>77.349999999999994</v>
      </c>
      <c r="Y68" s="10">
        <v>78</v>
      </c>
      <c r="Z68" s="10">
        <v>77.260000000000005</v>
      </c>
      <c r="AA68" s="10">
        <v>77.650000000000006</v>
      </c>
      <c r="AB68" s="94">
        <v>3504600</v>
      </c>
      <c r="AC68" s="10">
        <v>76.94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42821</v>
      </c>
      <c r="X2" s="10">
        <v>47.46</v>
      </c>
      <c r="Y2" s="10">
        <v>47.8</v>
      </c>
      <c r="Z2" s="10">
        <v>46.95</v>
      </c>
      <c r="AA2" s="10">
        <v>47.71</v>
      </c>
      <c r="AB2" s="94">
        <v>4295800</v>
      </c>
      <c r="AC2" s="10">
        <v>47.71</v>
      </c>
      <c r="AD2" s="2">
        <f>Y2-Z2</f>
        <v>0.84999999999999432</v>
      </c>
      <c r="AE2" s="137">
        <f>AC2/AC3-1</f>
        <v>8.3910216068794341E-4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47.7</v>
      </c>
      <c r="T3" s="1">
        <v>42312</v>
      </c>
      <c r="U3" t="s">
        <v>149</v>
      </c>
      <c r="W3" s="132">
        <v>42818</v>
      </c>
      <c r="X3" s="10">
        <v>47.9</v>
      </c>
      <c r="Y3" s="10">
        <v>48.13</v>
      </c>
      <c r="Z3" s="10">
        <v>47.56</v>
      </c>
      <c r="AA3" s="10">
        <v>47.67</v>
      </c>
      <c r="AB3" s="94">
        <v>2422800</v>
      </c>
      <c r="AC3" s="10">
        <v>47.67</v>
      </c>
      <c r="AD3" s="2">
        <f t="shared" ref="AD3:AD66" si="0">Y3-Z3</f>
        <v>0.57000000000000028</v>
      </c>
      <c r="AE3" s="137">
        <f t="shared" ref="AE3:AE66" si="1">AC3/AC4-1</f>
        <v>-4.5938609313008749E-3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47.7</v>
      </c>
      <c r="R4" s="499">
        <v>-2.0000000000000001E-4</v>
      </c>
      <c r="W4" s="132">
        <v>42817</v>
      </c>
      <c r="X4" s="10">
        <v>47.9</v>
      </c>
      <c r="Y4" s="10">
        <v>48.37</v>
      </c>
      <c r="Z4" s="10">
        <v>47.57</v>
      </c>
      <c r="AA4" s="10">
        <v>47.89</v>
      </c>
      <c r="AB4" s="94">
        <v>3874000</v>
      </c>
      <c r="AC4" s="10">
        <v>47.89</v>
      </c>
      <c r="AD4" s="2">
        <f t="shared" si="0"/>
        <v>0.79999999999999716</v>
      </c>
      <c r="AE4" s="137">
        <f t="shared" si="1"/>
        <v>-4.1588687876897845E-3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48.45</v>
      </c>
      <c r="Y5" s="10">
        <v>48.52</v>
      </c>
      <c r="Z5" s="10">
        <v>47.71</v>
      </c>
      <c r="AA5" s="10">
        <v>48.09</v>
      </c>
      <c r="AB5" s="94">
        <v>2852900</v>
      </c>
      <c r="AC5" s="10">
        <v>48.09</v>
      </c>
      <c r="AD5" s="2">
        <f t="shared" si="0"/>
        <v>0.81000000000000227</v>
      </c>
      <c r="AE5" s="137">
        <f t="shared" si="1"/>
        <v>-8.0445544554453852E-3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48.88</v>
      </c>
      <c r="Y6" s="10">
        <v>49.13</v>
      </c>
      <c r="Z6" s="10">
        <v>48.4</v>
      </c>
      <c r="AA6" s="10">
        <v>48.48</v>
      </c>
      <c r="AB6" s="94">
        <v>3093800</v>
      </c>
      <c r="AC6" s="10">
        <v>48.48</v>
      </c>
      <c r="AD6" s="2">
        <f t="shared" si="0"/>
        <v>0.73000000000000398</v>
      </c>
      <c r="AE6" s="137">
        <f t="shared" si="1"/>
        <v>-1.8529956763434496E-3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42814</v>
      </c>
      <c r="X7" s="10">
        <v>48.49</v>
      </c>
      <c r="Y7" s="10">
        <v>48.78</v>
      </c>
      <c r="Z7" s="10">
        <v>48.29</v>
      </c>
      <c r="AA7" s="10">
        <v>48.57</v>
      </c>
      <c r="AB7" s="94">
        <v>2116000</v>
      </c>
      <c r="AC7" s="10">
        <v>48.57</v>
      </c>
      <c r="AD7" s="2">
        <f t="shared" si="0"/>
        <v>0.49000000000000199</v>
      </c>
      <c r="AE7" s="137">
        <f t="shared" si="1"/>
        <v>3.0978934324659146E-3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42811</v>
      </c>
      <c r="X8" s="10">
        <v>48.68</v>
      </c>
      <c r="Y8" s="10">
        <v>48.75</v>
      </c>
      <c r="Z8" s="10">
        <v>48.28</v>
      </c>
      <c r="AA8" s="10">
        <v>48.42</v>
      </c>
      <c r="AB8" s="94">
        <v>3295200</v>
      </c>
      <c r="AC8" s="10">
        <v>48.42</v>
      </c>
      <c r="AD8" s="2">
        <f t="shared" si="0"/>
        <v>0.46999999999999886</v>
      </c>
      <c r="AE8" s="137">
        <f t="shared" si="1"/>
        <v>2.0656889072512286E-4</v>
      </c>
    </row>
    <row r="9" spans="1:41" x14ac:dyDescent="0.25">
      <c r="O9" s="11" t="s">
        <v>213</v>
      </c>
      <c r="Q9" s="137">
        <f>IF(Q2=0, 0, Q8/Q6)</f>
        <v>0</v>
      </c>
      <c r="W9" s="132">
        <v>42810</v>
      </c>
      <c r="X9" s="10">
        <v>48.96</v>
      </c>
      <c r="Y9" s="10">
        <v>49.19</v>
      </c>
      <c r="Z9" s="10">
        <v>47.99</v>
      </c>
      <c r="AA9" s="10">
        <v>48.41</v>
      </c>
      <c r="AB9" s="94">
        <v>2709100</v>
      </c>
      <c r="AC9" s="10">
        <v>48.41</v>
      </c>
      <c r="AD9" s="2">
        <f t="shared" si="0"/>
        <v>1.1999999999999957</v>
      </c>
      <c r="AE9" s="137">
        <f t="shared" si="1"/>
        <v>-1.1233660130719025E-2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42809</v>
      </c>
      <c r="X10" s="10">
        <v>48.02</v>
      </c>
      <c r="Y10" s="10">
        <v>49.16</v>
      </c>
      <c r="Z10" s="10">
        <v>48.01</v>
      </c>
      <c r="AA10" s="10">
        <v>48.96</v>
      </c>
      <c r="AB10" s="94">
        <v>2976500</v>
      </c>
      <c r="AC10" s="10">
        <v>48.96</v>
      </c>
      <c r="AD10" s="2">
        <f t="shared" si="0"/>
        <v>1.1499999999999986</v>
      </c>
      <c r="AE10" s="137">
        <f t="shared" si="1"/>
        <v>2.1276595744680993E-2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1.5900000000000001E-2</v>
      </c>
      <c r="W11" s="132">
        <v>42808</v>
      </c>
      <c r="X11" s="10">
        <v>48.37</v>
      </c>
      <c r="Y11" s="10">
        <v>48.53</v>
      </c>
      <c r="Z11" s="10">
        <v>47.91</v>
      </c>
      <c r="AA11" s="10">
        <v>47.94</v>
      </c>
      <c r="AB11" s="94">
        <v>5678900</v>
      </c>
      <c r="AC11" s="10">
        <v>47.94</v>
      </c>
      <c r="AD11" s="2">
        <f t="shared" si="0"/>
        <v>0.62000000000000455</v>
      </c>
      <c r="AE11" s="137">
        <f t="shared" si="1"/>
        <v>-1.2564366632337731E-2</v>
      </c>
    </row>
    <row r="12" spans="1:41" x14ac:dyDescent="0.25">
      <c r="W12" s="132">
        <v>42807</v>
      </c>
      <c r="X12" s="10">
        <v>48.54</v>
      </c>
      <c r="Y12" s="10">
        <v>48.96</v>
      </c>
      <c r="Z12" s="10">
        <v>48.17</v>
      </c>
      <c r="AA12" s="10">
        <v>48.55</v>
      </c>
      <c r="AB12" s="94">
        <v>2647800</v>
      </c>
      <c r="AC12" s="10">
        <v>48.55</v>
      </c>
      <c r="AD12" s="2">
        <f t="shared" si="0"/>
        <v>0.78999999999999915</v>
      </c>
      <c r="AE12" s="137">
        <f t="shared" si="1"/>
        <v>-2.4655845490035855E-3</v>
      </c>
    </row>
    <row r="13" spans="1:41" x14ac:dyDescent="0.25">
      <c r="W13" s="132">
        <v>42804</v>
      </c>
      <c r="X13" s="10">
        <v>48.84</v>
      </c>
      <c r="Y13" s="10">
        <v>48.94</v>
      </c>
      <c r="Z13" s="10">
        <v>48.16</v>
      </c>
      <c r="AA13" s="10">
        <v>48.67</v>
      </c>
      <c r="AB13" s="94">
        <v>3617100</v>
      </c>
      <c r="AC13" s="10">
        <v>48.67</v>
      </c>
      <c r="AD13" s="2">
        <f t="shared" si="0"/>
        <v>0.78000000000000114</v>
      </c>
      <c r="AE13" s="137">
        <f t="shared" si="1"/>
        <v>4.7481420313790768E-3</v>
      </c>
    </row>
    <row r="14" spans="1:41" x14ac:dyDescent="0.25">
      <c r="W14" s="132">
        <v>42803</v>
      </c>
      <c r="X14" s="10">
        <v>48.68</v>
      </c>
      <c r="Y14" s="10">
        <v>48.9</v>
      </c>
      <c r="Z14" s="10">
        <v>48.17</v>
      </c>
      <c r="AA14" s="10">
        <v>48.44</v>
      </c>
      <c r="AB14" s="94">
        <v>2298100</v>
      </c>
      <c r="AC14" s="10">
        <v>48.44</v>
      </c>
      <c r="AD14" s="2">
        <f t="shared" si="0"/>
        <v>0.72999999999999687</v>
      </c>
      <c r="AE14" s="137">
        <f t="shared" si="1"/>
        <v>-6.3589743589743675E-3</v>
      </c>
    </row>
    <row r="15" spans="1:41" x14ac:dyDescent="0.25">
      <c r="W15" s="132">
        <v>42802</v>
      </c>
      <c r="X15" s="10">
        <v>48.44</v>
      </c>
      <c r="Y15" s="10">
        <v>48.77</v>
      </c>
      <c r="Z15" s="10">
        <v>48.05</v>
      </c>
      <c r="AA15" s="10">
        <v>48.75</v>
      </c>
      <c r="AB15" s="94">
        <v>2560700</v>
      </c>
      <c r="AC15" s="10">
        <v>48.75</v>
      </c>
      <c r="AD15" s="2">
        <f t="shared" si="0"/>
        <v>0.72000000000000597</v>
      </c>
      <c r="AE15" s="137">
        <f t="shared" si="1"/>
        <v>4.5332783845044577E-3</v>
      </c>
    </row>
    <row r="16" spans="1:41" x14ac:dyDescent="0.25">
      <c r="W16" s="132">
        <v>42801</v>
      </c>
      <c r="X16" s="10">
        <v>48.8</v>
      </c>
      <c r="Y16" s="10">
        <v>48.9</v>
      </c>
      <c r="Z16" s="10">
        <v>48.38</v>
      </c>
      <c r="AA16" s="10">
        <v>48.53</v>
      </c>
      <c r="AB16" s="94">
        <v>4031800</v>
      </c>
      <c r="AC16" s="10">
        <v>48.53</v>
      </c>
      <c r="AD16" s="2">
        <f t="shared" si="0"/>
        <v>0.51999999999999602</v>
      </c>
      <c r="AE16" s="137">
        <f t="shared" si="1"/>
        <v>-9.1874234381379427E-3</v>
      </c>
    </row>
    <row r="17" spans="1:31" x14ac:dyDescent="0.25">
      <c r="W17" s="132">
        <v>42800</v>
      </c>
      <c r="X17" s="10">
        <v>49.07</v>
      </c>
      <c r="Y17" s="10">
        <v>49.21</v>
      </c>
      <c r="Z17" s="10">
        <v>48.89</v>
      </c>
      <c r="AA17" s="10">
        <v>48.98</v>
      </c>
      <c r="AB17" s="94">
        <v>2203500</v>
      </c>
      <c r="AC17" s="10">
        <v>48.98</v>
      </c>
      <c r="AD17" s="2">
        <f t="shared" si="0"/>
        <v>0.32000000000000028</v>
      </c>
      <c r="AE17" s="137">
        <f t="shared" si="1"/>
        <v>-7.2963113092826548E-3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42797</v>
      </c>
      <c r="X18" s="10">
        <v>49.3</v>
      </c>
      <c r="Y18" s="10">
        <v>49.44</v>
      </c>
      <c r="Z18" s="10">
        <v>49.06</v>
      </c>
      <c r="AA18" s="10">
        <v>49.34</v>
      </c>
      <c r="AB18" s="94">
        <v>2620600</v>
      </c>
      <c r="AC18" s="10">
        <v>49.34</v>
      </c>
      <c r="AD18" s="2">
        <f t="shared" si="0"/>
        <v>0.37999999999999545</v>
      </c>
      <c r="AE18" s="137">
        <f t="shared" si="1"/>
        <v>2.0271639975688593E-4</v>
      </c>
    </row>
    <row r="19" spans="1:31" x14ac:dyDescent="0.25">
      <c r="G19" s="2"/>
      <c r="W19" s="132">
        <v>42796</v>
      </c>
      <c r="X19" s="10">
        <v>49.7</v>
      </c>
      <c r="Y19" s="10">
        <v>49.77</v>
      </c>
      <c r="Z19" s="10">
        <v>49.27</v>
      </c>
      <c r="AA19" s="10">
        <v>49.33</v>
      </c>
      <c r="AB19" s="94">
        <v>2375500</v>
      </c>
      <c r="AC19" s="10">
        <v>49.33</v>
      </c>
      <c r="AD19" s="2">
        <f t="shared" si="0"/>
        <v>0.5</v>
      </c>
      <c r="AE19" s="137">
        <f t="shared" si="1"/>
        <v>-5.4435483870968193E-3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42795</v>
      </c>
      <c r="X20" s="10">
        <v>49.42</v>
      </c>
      <c r="Y20" s="10">
        <v>49.68</v>
      </c>
      <c r="Z20" s="10">
        <v>49.1</v>
      </c>
      <c r="AA20" s="10">
        <v>49.6</v>
      </c>
      <c r="AB20" s="94">
        <v>5008900</v>
      </c>
      <c r="AC20" s="10">
        <v>49.6</v>
      </c>
      <c r="AD20" s="2">
        <f t="shared" si="0"/>
        <v>0.57999999999999829</v>
      </c>
      <c r="AE20" s="137">
        <f t="shared" si="1"/>
        <v>1.162553538649802E-2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42794</v>
      </c>
      <c r="X21" s="10">
        <v>49.49</v>
      </c>
      <c r="Y21" s="10">
        <v>49.77</v>
      </c>
      <c r="Z21" s="10">
        <v>49.03</v>
      </c>
      <c r="AA21" s="10">
        <v>49.03</v>
      </c>
      <c r="AB21" s="94">
        <v>4434700</v>
      </c>
      <c r="AC21" s="10">
        <v>49.03</v>
      </c>
      <c r="AD21" s="2">
        <f t="shared" si="0"/>
        <v>0.74000000000000199</v>
      </c>
      <c r="AE21" s="137">
        <f t="shared" si="1"/>
        <v>-9.2948070317235842E-3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42793</v>
      </c>
      <c r="X22" s="10">
        <v>48.75</v>
      </c>
      <c r="Y22" s="10">
        <v>50.17</v>
      </c>
      <c r="Z22" s="10">
        <v>48.63</v>
      </c>
      <c r="AA22" s="10">
        <v>49.49</v>
      </c>
      <c r="AB22" s="94">
        <v>7966300</v>
      </c>
      <c r="AC22" s="10">
        <v>49.49</v>
      </c>
      <c r="AD22" s="2">
        <f t="shared" si="0"/>
        <v>1.5399999999999991</v>
      </c>
      <c r="AE22" s="137">
        <f t="shared" si="1"/>
        <v>1.6848161084857205E-2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42790</v>
      </c>
      <c r="X23" s="10">
        <v>46.78</v>
      </c>
      <c r="Y23" s="10">
        <v>48.83</v>
      </c>
      <c r="Z23" s="10">
        <v>46.53</v>
      </c>
      <c r="AA23" s="10">
        <v>48.67</v>
      </c>
      <c r="AB23" s="94">
        <v>8205300</v>
      </c>
      <c r="AC23" s="10">
        <v>48.67</v>
      </c>
      <c r="AD23" s="2">
        <f t="shared" si="0"/>
        <v>2.2999999999999972</v>
      </c>
      <c r="AE23" s="137" t="e">
        <f t="shared" si="1"/>
        <v>#DIV/0!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42790</v>
      </c>
      <c r="X24" s="10" t="s">
        <v>180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42789</v>
      </c>
      <c r="X25" s="10">
        <v>47.21</v>
      </c>
      <c r="Y25" s="10">
        <v>47.37</v>
      </c>
      <c r="Z25" s="10">
        <v>46.76</v>
      </c>
      <c r="AA25" s="10">
        <v>46.99</v>
      </c>
      <c r="AB25" s="94">
        <v>4076100</v>
      </c>
      <c r="AC25" s="10">
        <v>46.8</v>
      </c>
      <c r="AD25" s="2">
        <f t="shared" si="0"/>
        <v>0.60999999999999943</v>
      </c>
      <c r="AE25" s="137">
        <f t="shared" si="1"/>
        <v>-5.5248618784531356E-3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42788</v>
      </c>
      <c r="X26" s="10">
        <v>46.43</v>
      </c>
      <c r="Y26" s="10">
        <v>47.31</v>
      </c>
      <c r="Z26" s="10">
        <v>46.41</v>
      </c>
      <c r="AA26" s="10">
        <v>47.25</v>
      </c>
      <c r="AB26" s="94">
        <v>3314300</v>
      </c>
      <c r="AC26" s="10">
        <v>47.06</v>
      </c>
      <c r="AD26" s="2">
        <f t="shared" si="0"/>
        <v>0.90000000000000568</v>
      </c>
      <c r="AE26" s="137">
        <f t="shared" si="1"/>
        <v>1.6414686825054092E-2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42787</v>
      </c>
      <c r="X27" s="10">
        <v>46.78</v>
      </c>
      <c r="Y27" s="10">
        <v>46.88</v>
      </c>
      <c r="Z27" s="10">
        <v>46.31</v>
      </c>
      <c r="AA27" s="10">
        <v>46.49</v>
      </c>
      <c r="AB27" s="94">
        <v>3299400</v>
      </c>
      <c r="AC27" s="10">
        <v>46.3</v>
      </c>
      <c r="AD27" s="2">
        <f t="shared" si="0"/>
        <v>0.57000000000000028</v>
      </c>
      <c r="AE27" s="137">
        <f t="shared" si="1"/>
        <v>-3.2292787944027124E-3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42783</v>
      </c>
      <c r="X28" s="10">
        <v>46.77</v>
      </c>
      <c r="Y28" s="10">
        <v>47.24</v>
      </c>
      <c r="Z28" s="10">
        <v>46.53</v>
      </c>
      <c r="AA28" s="10">
        <v>46.64</v>
      </c>
      <c r="AB28" s="94">
        <v>3771700</v>
      </c>
      <c r="AC28" s="10">
        <v>46.45</v>
      </c>
      <c r="AD28" s="2">
        <f t="shared" si="0"/>
        <v>0.71000000000000085</v>
      </c>
      <c r="AE28" s="137">
        <f t="shared" si="1"/>
        <v>-5.140286999357313E-3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42782</v>
      </c>
      <c r="X29" s="10">
        <v>47.32</v>
      </c>
      <c r="Y29" s="10">
        <v>47.81</v>
      </c>
      <c r="Z29" s="10">
        <v>46.84</v>
      </c>
      <c r="AA29" s="10">
        <v>46.88</v>
      </c>
      <c r="AB29" s="94">
        <v>2478300</v>
      </c>
      <c r="AC29" s="10">
        <v>46.69</v>
      </c>
      <c r="AD29" s="2">
        <f t="shared" si="0"/>
        <v>0.96999999999999886</v>
      </c>
      <c r="AE29" s="137">
        <f t="shared" si="1"/>
        <v>-8.2837723024639098E-3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42781</v>
      </c>
      <c r="X30" s="10">
        <v>47.48</v>
      </c>
      <c r="Y30" s="10">
        <v>47.6</v>
      </c>
      <c r="Z30" s="10">
        <v>47.12</v>
      </c>
      <c r="AA30" s="10">
        <v>47.27</v>
      </c>
      <c r="AB30" s="94">
        <v>3219700</v>
      </c>
      <c r="AC30" s="10">
        <v>47.08</v>
      </c>
      <c r="AD30" s="2">
        <f t="shared" si="0"/>
        <v>0.48000000000000398</v>
      </c>
      <c r="AE30" s="137">
        <f t="shared" si="1"/>
        <v>-5.4921841994086673E-3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42780</v>
      </c>
      <c r="X31" s="10">
        <v>46.9</v>
      </c>
      <c r="Y31" s="10">
        <v>47.56</v>
      </c>
      <c r="Z31" s="10">
        <v>46.87</v>
      </c>
      <c r="AA31" s="10">
        <v>47.53</v>
      </c>
      <c r="AB31" s="94">
        <v>3489000</v>
      </c>
      <c r="AC31" s="10">
        <v>47.34</v>
      </c>
      <c r="AD31" s="2">
        <f t="shared" si="0"/>
        <v>0.69000000000000483</v>
      </c>
      <c r="AE31" s="137">
        <f t="shared" si="1"/>
        <v>1.0027736291871259E-2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42779</v>
      </c>
      <c r="X32" s="10">
        <v>47.2</v>
      </c>
      <c r="Y32" s="10">
        <v>47.53</v>
      </c>
      <c r="Z32" s="10">
        <v>46.56</v>
      </c>
      <c r="AA32" s="10">
        <v>47.06</v>
      </c>
      <c r="AB32" s="94">
        <v>3372400</v>
      </c>
      <c r="AC32" s="10">
        <v>46.87</v>
      </c>
      <c r="AD32" s="2">
        <f t="shared" si="0"/>
        <v>0.96999999999999886</v>
      </c>
      <c r="AE32" s="137">
        <f t="shared" si="1"/>
        <v>1.4957264957264904E-3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42776</v>
      </c>
      <c r="X33" s="10">
        <v>46.38</v>
      </c>
      <c r="Y33" s="10">
        <v>47.2</v>
      </c>
      <c r="Z33" s="10">
        <v>45.93</v>
      </c>
      <c r="AA33" s="10">
        <v>46.99</v>
      </c>
      <c r="AB33" s="94">
        <v>7859000</v>
      </c>
      <c r="AC33" s="10">
        <v>46.8</v>
      </c>
      <c r="AD33" s="2">
        <f t="shared" si="0"/>
        <v>1.2700000000000031</v>
      </c>
      <c r="AE33" s="137">
        <f t="shared" si="1"/>
        <v>1.4304291287386084E-2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42775</v>
      </c>
      <c r="X34" s="10">
        <v>46.17</v>
      </c>
      <c r="Y34" s="10">
        <v>46.52</v>
      </c>
      <c r="Z34" s="10">
        <v>45.82</v>
      </c>
      <c r="AA34" s="10">
        <v>46.33</v>
      </c>
      <c r="AB34" s="94">
        <v>4018800</v>
      </c>
      <c r="AC34" s="10">
        <v>46.14</v>
      </c>
      <c r="AD34" s="2">
        <f t="shared" si="0"/>
        <v>0.70000000000000284</v>
      </c>
      <c r="AE34" s="137">
        <f t="shared" si="1"/>
        <v>3.4797738147021029E-3</v>
      </c>
    </row>
    <row r="35" spans="1:31" x14ac:dyDescent="0.25">
      <c r="W35" s="132">
        <v>42774</v>
      </c>
      <c r="X35" s="10">
        <v>45.84</v>
      </c>
      <c r="Y35" s="10">
        <v>46.31</v>
      </c>
      <c r="Z35" s="10">
        <v>45.35</v>
      </c>
      <c r="AA35" s="10">
        <v>46.17</v>
      </c>
      <c r="AB35" s="94">
        <v>5961200</v>
      </c>
      <c r="AC35" s="10">
        <v>45.98</v>
      </c>
      <c r="AD35" s="2">
        <f t="shared" si="0"/>
        <v>0.96000000000000085</v>
      </c>
      <c r="AE35" s="137">
        <f t="shared" si="1"/>
        <v>1.4115571239523561E-2</v>
      </c>
    </row>
    <row r="36" spans="1:31" x14ac:dyDescent="0.25">
      <c r="L36" t="s">
        <v>214</v>
      </c>
      <c r="M36" s="2">
        <f>M50+K50-F50</f>
        <v>75.019999999999982</v>
      </c>
      <c r="W36" s="132">
        <v>42773</v>
      </c>
      <c r="X36" s="10">
        <v>44.44</v>
      </c>
      <c r="Y36" s="10">
        <v>45.94</v>
      </c>
      <c r="Z36" s="10">
        <v>44.39</v>
      </c>
      <c r="AA36" s="10">
        <v>45.52</v>
      </c>
      <c r="AB36" s="94">
        <v>8683300</v>
      </c>
      <c r="AC36" s="10">
        <v>45.34</v>
      </c>
      <c r="AD36" s="2">
        <f t="shared" si="0"/>
        <v>1.5499999999999972</v>
      </c>
      <c r="AE36" s="137">
        <f t="shared" si="1"/>
        <v>2.9284903518728811E-2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42772</v>
      </c>
      <c r="X37" s="10">
        <v>44.95</v>
      </c>
      <c r="Y37" s="10">
        <v>45.22</v>
      </c>
      <c r="Z37" s="10">
        <v>43.43</v>
      </c>
      <c r="AA37" s="10">
        <v>44.23</v>
      </c>
      <c r="AB37" s="94">
        <v>15093600</v>
      </c>
      <c r="AC37" s="10">
        <v>44.05</v>
      </c>
      <c r="AD37" s="2">
        <f t="shared" si="0"/>
        <v>1.7899999999999991</v>
      </c>
      <c r="AE37" s="137">
        <f t="shared" si="1"/>
        <v>-5.6745182012848061E-2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42769</v>
      </c>
      <c r="X38" s="10">
        <v>47.68</v>
      </c>
      <c r="Y38" s="10">
        <v>47.83</v>
      </c>
      <c r="Z38" s="10">
        <v>46.81</v>
      </c>
      <c r="AA38" s="10">
        <v>46.89</v>
      </c>
      <c r="AB38" s="94">
        <v>6916100</v>
      </c>
      <c r="AC38" s="10">
        <v>46.7</v>
      </c>
      <c r="AD38" s="2">
        <f t="shared" si="0"/>
        <v>1.019999999999996</v>
      </c>
      <c r="AE38" s="137">
        <f t="shared" si="1"/>
        <v>-1.9319613607727715E-2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42768</v>
      </c>
      <c r="X39" s="10">
        <v>47.42</v>
      </c>
      <c r="Y39" s="10">
        <v>47.97</v>
      </c>
      <c r="Z39" s="10">
        <v>47.09</v>
      </c>
      <c r="AA39" s="10">
        <v>47.81</v>
      </c>
      <c r="AB39" s="94">
        <v>4524800</v>
      </c>
      <c r="AC39" s="10">
        <v>47.62</v>
      </c>
      <c r="AD39" s="2">
        <f t="shared" si="0"/>
        <v>0.87999999999999545</v>
      </c>
      <c r="AE39" s="137">
        <f t="shared" si="1"/>
        <v>7.6174354633939956E-3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42767</v>
      </c>
      <c r="X40" s="10">
        <v>47.3</v>
      </c>
      <c r="Y40" s="10">
        <v>47.58</v>
      </c>
      <c r="Z40" s="10">
        <v>46.91</v>
      </c>
      <c r="AA40" s="10">
        <v>47.45</v>
      </c>
      <c r="AB40" s="94">
        <v>3928000</v>
      </c>
      <c r="AC40" s="10">
        <v>47.26</v>
      </c>
      <c r="AD40" s="2">
        <f t="shared" si="0"/>
        <v>0.67000000000000171</v>
      </c>
      <c r="AE40" s="137">
        <f t="shared" si="1"/>
        <v>2.545608824777279E-3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42766</v>
      </c>
      <c r="X41" s="10">
        <v>46.02</v>
      </c>
      <c r="Y41" s="10">
        <v>47.34</v>
      </c>
      <c r="Z41" s="10">
        <v>45.95</v>
      </c>
      <c r="AA41" s="10">
        <v>47.33</v>
      </c>
      <c r="AB41" s="94">
        <v>3931700</v>
      </c>
      <c r="AC41" s="10">
        <v>47.14</v>
      </c>
      <c r="AD41" s="2">
        <f t="shared" si="0"/>
        <v>1.3900000000000006</v>
      </c>
      <c r="AE41" s="137">
        <f t="shared" si="1"/>
        <v>2.2781514428292349E-2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42765</v>
      </c>
      <c r="X42" s="10">
        <v>46.1</v>
      </c>
      <c r="Y42" s="10">
        <v>46.3</v>
      </c>
      <c r="Z42" s="10">
        <v>45.52</v>
      </c>
      <c r="AA42" s="10">
        <v>46.28</v>
      </c>
      <c r="AB42" s="94">
        <v>3931900</v>
      </c>
      <c r="AC42" s="10">
        <v>46.09</v>
      </c>
      <c r="AD42" s="2">
        <f t="shared" si="0"/>
        <v>0.77999999999999403</v>
      </c>
      <c r="AE42" s="137">
        <f t="shared" si="1"/>
        <v>3.2651284283848891E-3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52.470000000000006</v>
      </c>
      <c r="Q43" s="34"/>
      <c r="R43" s="34"/>
      <c r="T43" s="127" t="s">
        <v>98</v>
      </c>
      <c r="U43" s="97">
        <v>47.71</v>
      </c>
      <c r="W43" s="132">
        <v>42762</v>
      </c>
      <c r="X43" s="10">
        <v>46.26</v>
      </c>
      <c r="Y43" s="10">
        <v>46.33</v>
      </c>
      <c r="Z43" s="10">
        <v>45.68</v>
      </c>
      <c r="AA43" s="10">
        <v>46.13</v>
      </c>
      <c r="AB43" s="94">
        <v>4259800</v>
      </c>
      <c r="AC43" s="10">
        <v>45.94</v>
      </c>
      <c r="AD43" s="2">
        <f t="shared" si="0"/>
        <v>0.64999999999999858</v>
      </c>
      <c r="AE43" s="137">
        <f t="shared" si="1"/>
        <v>-4.7660311958405144E-3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51.993000000000009</v>
      </c>
      <c r="Q44" s="34"/>
      <c r="R44" s="34"/>
      <c r="T44" s="92" t="s">
        <v>99</v>
      </c>
      <c r="U44" s="87">
        <v>47.67</v>
      </c>
      <c r="W44" s="132">
        <v>42761</v>
      </c>
      <c r="X44" s="10">
        <v>46.86</v>
      </c>
      <c r="Y44" s="10">
        <v>47</v>
      </c>
      <c r="Z44" s="10">
        <v>46.18</v>
      </c>
      <c r="AA44" s="10">
        <v>46.35</v>
      </c>
      <c r="AB44" s="94">
        <v>3665300</v>
      </c>
      <c r="AC44" s="10">
        <v>46.16</v>
      </c>
      <c r="AD44" s="2">
        <f t="shared" si="0"/>
        <v>0.82000000000000028</v>
      </c>
      <c r="AE44" s="137">
        <f t="shared" si="1"/>
        <v>-1.2197731649903676E-2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51.516000000000005</v>
      </c>
      <c r="Q45" s="34"/>
      <c r="R45" s="34"/>
      <c r="T45" s="92" t="s">
        <v>100</v>
      </c>
      <c r="U45" s="87" t="s">
        <v>129</v>
      </c>
      <c r="W45" s="132">
        <v>42760</v>
      </c>
      <c r="X45" s="10">
        <v>47.36</v>
      </c>
      <c r="Y45" s="10">
        <v>47.54</v>
      </c>
      <c r="Z45" s="10">
        <v>46.75</v>
      </c>
      <c r="AA45" s="10">
        <v>46.92</v>
      </c>
      <c r="AB45" s="94">
        <v>5380100</v>
      </c>
      <c r="AC45" s="10">
        <v>46.73</v>
      </c>
      <c r="AD45" s="2">
        <f t="shared" si="0"/>
        <v>0.78999999999999915</v>
      </c>
      <c r="AE45" s="137">
        <f t="shared" si="1"/>
        <v>-5.5330921472654948E-3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51.039000000000009</v>
      </c>
      <c r="Q46" s="82"/>
      <c r="R46" s="34"/>
      <c r="T46" s="92" t="s">
        <v>101</v>
      </c>
      <c r="U46" s="87" t="s">
        <v>129</v>
      </c>
      <c r="W46" s="132">
        <v>42759</v>
      </c>
      <c r="X46" s="10">
        <v>46.57</v>
      </c>
      <c r="Y46" s="10">
        <v>47.57</v>
      </c>
      <c r="Z46" s="10">
        <v>46.42</v>
      </c>
      <c r="AA46" s="10">
        <v>47.18</v>
      </c>
      <c r="AB46" s="94">
        <v>3770000</v>
      </c>
      <c r="AC46" s="10">
        <v>46.99</v>
      </c>
      <c r="AD46" s="2">
        <f t="shared" si="0"/>
        <v>1.1499999999999986</v>
      </c>
      <c r="AE46" s="137">
        <f t="shared" si="1"/>
        <v>1.6439541423318271E-2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50.562000000000005</v>
      </c>
      <c r="Q47" s="82"/>
      <c r="R47" s="34"/>
      <c r="T47" s="92" t="s">
        <v>102</v>
      </c>
      <c r="U47" s="87">
        <v>57.29</v>
      </c>
      <c r="W47" s="132">
        <v>42758</v>
      </c>
      <c r="X47" s="10">
        <v>45.91</v>
      </c>
      <c r="Y47" s="10">
        <v>46.57</v>
      </c>
      <c r="Z47" s="10">
        <v>45.75</v>
      </c>
      <c r="AA47" s="10">
        <v>46.42</v>
      </c>
      <c r="AB47" s="94">
        <v>3628900</v>
      </c>
      <c r="AC47" s="10">
        <v>46.23</v>
      </c>
      <c r="AD47" s="2">
        <f t="shared" si="0"/>
        <v>0.82000000000000028</v>
      </c>
      <c r="AE47" s="137">
        <f t="shared" si="1"/>
        <v>7.4090215733273457E-3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50.085000000000008</v>
      </c>
      <c r="Q48" s="82"/>
      <c r="R48" s="34"/>
      <c r="T48" s="92" t="s">
        <v>103</v>
      </c>
      <c r="U48" s="87">
        <v>1.14788</v>
      </c>
      <c r="W48" s="132">
        <v>42755</v>
      </c>
      <c r="X48" s="10">
        <v>46.29</v>
      </c>
      <c r="Y48" s="10">
        <v>46.72</v>
      </c>
      <c r="Z48" s="10">
        <v>45.88</v>
      </c>
      <c r="AA48" s="10">
        <v>46.08</v>
      </c>
      <c r="AB48" s="94">
        <v>3264100</v>
      </c>
      <c r="AC48" s="10">
        <v>45.89</v>
      </c>
      <c r="AD48" s="2">
        <f t="shared" si="0"/>
        <v>0.83999999999999631</v>
      </c>
      <c r="AE48" s="137">
        <f t="shared" si="1"/>
        <v>2.4027959807775279E-3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49.608000000000004</v>
      </c>
      <c r="Q49" s="82"/>
      <c r="R49" s="34"/>
      <c r="T49" s="92" t="s">
        <v>122</v>
      </c>
      <c r="U49" s="87" t="s">
        <v>461</v>
      </c>
      <c r="W49" s="132">
        <v>42754</v>
      </c>
      <c r="X49" s="10">
        <v>47.59</v>
      </c>
      <c r="Y49" s="10">
        <v>47.65</v>
      </c>
      <c r="Z49" s="10">
        <v>45.82</v>
      </c>
      <c r="AA49" s="10">
        <v>45.97</v>
      </c>
      <c r="AB49" s="94">
        <v>4074900</v>
      </c>
      <c r="AC49" s="10">
        <v>45.78</v>
      </c>
      <c r="AD49" s="2">
        <f t="shared" si="0"/>
        <v>1.8299999999999983</v>
      </c>
      <c r="AE49" s="137">
        <f t="shared" si="1"/>
        <v>-3.3361486486486402E-2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49.131000000000007</v>
      </c>
      <c r="Q50" s="82"/>
      <c r="R50" s="34"/>
      <c r="T50" s="92"/>
      <c r="U50" s="87"/>
      <c r="W50" s="132">
        <v>42753</v>
      </c>
      <c r="X50" s="10">
        <v>47.71</v>
      </c>
      <c r="Y50" s="10">
        <v>47.75</v>
      </c>
      <c r="Z50" s="10">
        <v>47.05</v>
      </c>
      <c r="AA50" s="10">
        <v>47.55</v>
      </c>
      <c r="AB50" s="94">
        <v>2855100</v>
      </c>
      <c r="AC50" s="10">
        <v>47.36</v>
      </c>
      <c r="AD50" s="2">
        <f t="shared" si="0"/>
        <v>0.70000000000000284</v>
      </c>
      <c r="AE50" s="137">
        <f t="shared" si="1"/>
        <v>-3.3670033670034627E-3</v>
      </c>
    </row>
    <row r="51" spans="1:31" x14ac:dyDescent="0.25">
      <c r="G51" s="2"/>
      <c r="O51" s="82">
        <v>1.02</v>
      </c>
      <c r="P51" s="82">
        <f t="shared" si="5"/>
        <v>48.654000000000003</v>
      </c>
      <c r="Q51" s="82"/>
      <c r="R51" s="34"/>
      <c r="T51" s="92" t="s">
        <v>105</v>
      </c>
      <c r="U51" s="87" t="s">
        <v>726</v>
      </c>
      <c r="W51" s="132">
        <v>42752</v>
      </c>
      <c r="X51" s="10">
        <v>46.75</v>
      </c>
      <c r="Y51" s="10">
        <v>47.72</v>
      </c>
      <c r="Z51" s="10">
        <v>46.6</v>
      </c>
      <c r="AA51" s="10">
        <v>47.71</v>
      </c>
      <c r="AB51" s="94">
        <v>3271100</v>
      </c>
      <c r="AC51" s="10">
        <v>47.52</v>
      </c>
      <c r="AD51" s="2">
        <f t="shared" si="0"/>
        <v>1.1199999999999974</v>
      </c>
      <c r="AE51" s="137">
        <f t="shared" si="1"/>
        <v>1.5167699209570618E-2</v>
      </c>
    </row>
    <row r="52" spans="1:31" x14ac:dyDescent="0.25">
      <c r="O52" s="82">
        <v>1.01</v>
      </c>
      <c r="P52" s="82">
        <f t="shared" si="5"/>
        <v>48.177000000000007</v>
      </c>
      <c r="Q52" s="82"/>
      <c r="R52" s="34"/>
      <c r="T52" s="92" t="s">
        <v>106</v>
      </c>
      <c r="U52" s="87" t="s">
        <v>603</v>
      </c>
      <c r="W52" s="132">
        <v>42748</v>
      </c>
      <c r="X52" s="10">
        <v>47.02</v>
      </c>
      <c r="Y52" s="10">
        <v>47.4</v>
      </c>
      <c r="Z52" s="10">
        <v>46.74</v>
      </c>
      <c r="AA52" s="10">
        <v>47</v>
      </c>
      <c r="AB52" s="94">
        <v>3650300</v>
      </c>
      <c r="AC52" s="10">
        <v>46.81</v>
      </c>
      <c r="AD52" s="2">
        <f t="shared" si="0"/>
        <v>0.65999999999999659</v>
      </c>
      <c r="AE52" s="137">
        <f t="shared" si="1"/>
        <v>-2.5569997869165917E-3</v>
      </c>
    </row>
    <row r="53" spans="1:31" x14ac:dyDescent="0.25">
      <c r="O53" s="82">
        <v>1</v>
      </c>
      <c r="P53" s="82">
        <f t="shared" si="5"/>
        <v>47.7</v>
      </c>
      <c r="Q53" s="82"/>
      <c r="R53" s="34"/>
      <c r="T53" s="92" t="s">
        <v>107</v>
      </c>
      <c r="U53" s="89">
        <v>2227664</v>
      </c>
      <c r="W53" s="132">
        <v>42747</v>
      </c>
      <c r="X53" s="10">
        <v>46.65</v>
      </c>
      <c r="Y53" s="10">
        <v>47.32</v>
      </c>
      <c r="Z53" s="10">
        <v>46.55</v>
      </c>
      <c r="AA53" s="10">
        <v>47.12</v>
      </c>
      <c r="AB53" s="94">
        <v>3148500</v>
      </c>
      <c r="AC53" s="10">
        <v>46.93</v>
      </c>
      <c r="AD53" s="2">
        <f t="shared" si="0"/>
        <v>0.77000000000000313</v>
      </c>
      <c r="AE53" s="137">
        <f t="shared" si="1"/>
        <v>5.1402869993575351E-3</v>
      </c>
    </row>
    <row r="54" spans="1:31" x14ac:dyDescent="0.25">
      <c r="O54" s="82">
        <v>0.99</v>
      </c>
      <c r="P54" s="82">
        <f t="shared" si="5"/>
        <v>47.222999999999999</v>
      </c>
      <c r="Q54" s="82"/>
      <c r="R54" s="34"/>
      <c r="T54" s="92" t="s">
        <v>110</v>
      </c>
      <c r="U54" s="89">
        <v>4029940</v>
      </c>
      <c r="W54" s="132">
        <v>42746</v>
      </c>
      <c r="X54" s="10">
        <v>46.85</v>
      </c>
      <c r="Y54" s="10">
        <v>47.02</v>
      </c>
      <c r="Z54" s="10">
        <v>46.61</v>
      </c>
      <c r="AA54" s="10">
        <v>46.88</v>
      </c>
      <c r="AB54" s="94">
        <v>4427500</v>
      </c>
      <c r="AC54" s="10">
        <v>46.69</v>
      </c>
      <c r="AD54" s="2">
        <f t="shared" si="0"/>
        <v>0.41000000000000369</v>
      </c>
      <c r="AE54" s="137">
        <f t="shared" si="1"/>
        <v>-1.923899102180493E-3</v>
      </c>
    </row>
    <row r="55" spans="1:31" x14ac:dyDescent="0.25">
      <c r="O55" s="82">
        <v>0.98</v>
      </c>
      <c r="P55" s="82">
        <f t="shared" si="5"/>
        <v>46.746000000000002</v>
      </c>
      <c r="Q55" s="82"/>
      <c r="T55" s="92" t="s">
        <v>108</v>
      </c>
      <c r="U55" s="87" t="s">
        <v>727</v>
      </c>
      <c r="W55" s="132">
        <v>42745</v>
      </c>
      <c r="X55" s="10">
        <v>47.09</v>
      </c>
      <c r="Y55" s="10">
        <v>47.2</v>
      </c>
      <c r="Z55" s="10">
        <v>46.73</v>
      </c>
      <c r="AA55" s="10">
        <v>46.97</v>
      </c>
      <c r="AB55" s="94">
        <v>4216400</v>
      </c>
      <c r="AC55" s="10">
        <v>46.78</v>
      </c>
      <c r="AD55" s="2">
        <f t="shared" si="0"/>
        <v>0.47000000000000597</v>
      </c>
      <c r="AE55" s="137">
        <f t="shared" si="1"/>
        <v>6.4171122994660657E-4</v>
      </c>
    </row>
    <row r="56" spans="1:31" x14ac:dyDescent="0.25">
      <c r="O56" s="82">
        <v>0.97</v>
      </c>
      <c r="P56" s="82">
        <f t="shared" si="5"/>
        <v>46.268999999999998</v>
      </c>
      <c r="Q56" s="82"/>
      <c r="T56" s="92" t="s">
        <v>111</v>
      </c>
      <c r="U56" s="87">
        <v>38.22</v>
      </c>
      <c r="W56" s="132">
        <v>42744</v>
      </c>
      <c r="X56" s="10">
        <v>46.67</v>
      </c>
      <c r="Y56" s="10">
        <v>47.13</v>
      </c>
      <c r="Z56" s="10">
        <v>46.53</v>
      </c>
      <c r="AA56" s="10">
        <v>46.94</v>
      </c>
      <c r="AB56" s="94">
        <v>3543600</v>
      </c>
      <c r="AC56" s="10">
        <v>46.75</v>
      </c>
      <c r="AD56" s="2">
        <f t="shared" si="0"/>
        <v>0.60000000000000142</v>
      </c>
      <c r="AE56" s="137">
        <f t="shared" si="1"/>
        <v>1.7141632740518276E-3</v>
      </c>
    </row>
    <row r="57" spans="1:31" x14ac:dyDescent="0.25">
      <c r="O57" s="82">
        <v>0.96</v>
      </c>
      <c r="P57" s="82">
        <f t="shared" si="5"/>
        <v>45.792000000000002</v>
      </c>
      <c r="Q57" s="82"/>
      <c r="T57" s="92" t="s">
        <v>112</v>
      </c>
      <c r="U57" s="87">
        <v>1.25</v>
      </c>
      <c r="W57" s="132">
        <v>42741</v>
      </c>
      <c r="X57" s="10">
        <v>46.64</v>
      </c>
      <c r="Y57" s="10">
        <v>47.03</v>
      </c>
      <c r="Z57" s="10">
        <v>46.19</v>
      </c>
      <c r="AA57" s="10">
        <v>46.86</v>
      </c>
      <c r="AB57" s="94">
        <v>3605100</v>
      </c>
      <c r="AC57" s="10">
        <v>46.67</v>
      </c>
      <c r="AD57" s="2">
        <f t="shared" si="0"/>
        <v>0.84000000000000341</v>
      </c>
      <c r="AE57" s="137">
        <f t="shared" si="1"/>
        <v>3.8718003871800466E-3</v>
      </c>
    </row>
    <row r="58" spans="1:31" x14ac:dyDescent="0.25">
      <c r="O58" s="82">
        <v>0.95</v>
      </c>
      <c r="P58" s="82">
        <f t="shared" si="5"/>
        <v>45.314999999999998</v>
      </c>
      <c r="Q58" s="82"/>
      <c r="T58" s="92" t="s">
        <v>109</v>
      </c>
      <c r="U58" s="87" t="s">
        <v>728</v>
      </c>
      <c r="W58" s="132">
        <v>42740</v>
      </c>
      <c r="X58" s="10">
        <v>46.25</v>
      </c>
      <c r="Y58" s="10">
        <v>46.76</v>
      </c>
      <c r="Z58" s="10">
        <v>46.11</v>
      </c>
      <c r="AA58" s="10">
        <v>46.68</v>
      </c>
      <c r="AB58" s="94">
        <v>3151100</v>
      </c>
      <c r="AC58" s="10">
        <v>46.49</v>
      </c>
      <c r="AD58" s="2">
        <f t="shared" si="0"/>
        <v>0.64999999999999858</v>
      </c>
      <c r="AE58" s="137">
        <f t="shared" si="1"/>
        <v>3.6701208981002598E-3</v>
      </c>
    </row>
    <row r="59" spans="1:31" x14ac:dyDescent="0.25">
      <c r="O59" s="82">
        <v>0.94</v>
      </c>
      <c r="P59" s="82">
        <f t="shared" si="5"/>
        <v>44.838000000000001</v>
      </c>
      <c r="Q59" s="82"/>
      <c r="W59" s="132">
        <v>42739</v>
      </c>
      <c r="X59" s="10">
        <v>45</v>
      </c>
      <c r="Y59" s="10">
        <v>46.61</v>
      </c>
      <c r="Z59" s="10">
        <v>44.98</v>
      </c>
      <c r="AA59" s="10">
        <v>46.51</v>
      </c>
      <c r="AB59" s="94">
        <v>5471200</v>
      </c>
      <c r="AC59" s="10">
        <v>46.32</v>
      </c>
      <c r="AD59" s="2">
        <f t="shared" si="0"/>
        <v>1.6300000000000026</v>
      </c>
      <c r="AE59" s="137">
        <f t="shared" si="1"/>
        <v>3.5315154224407674E-2</v>
      </c>
    </row>
    <row r="60" spans="1:31" x14ac:dyDescent="0.25">
      <c r="O60" s="82">
        <v>0.93</v>
      </c>
      <c r="P60" s="82">
        <f t="shared" si="5"/>
        <v>44.361000000000004</v>
      </c>
      <c r="Q60" s="82"/>
      <c r="W60" s="132">
        <v>42738</v>
      </c>
      <c r="X60" s="10">
        <v>45</v>
      </c>
      <c r="Y60" s="10">
        <v>45.55</v>
      </c>
      <c r="Z60" s="10">
        <v>44.75</v>
      </c>
      <c r="AA60" s="10">
        <v>44.92</v>
      </c>
      <c r="AB60" s="94">
        <v>3827600</v>
      </c>
      <c r="AC60" s="10">
        <v>44.74</v>
      </c>
      <c r="AD60" s="2">
        <f t="shared" si="0"/>
        <v>0.79999999999999716</v>
      </c>
      <c r="AE60" s="137">
        <f t="shared" si="1"/>
        <v>6.0715088823926067E-3</v>
      </c>
    </row>
    <row r="61" spans="1:31" x14ac:dyDescent="0.25">
      <c r="O61" s="82">
        <v>0.92</v>
      </c>
      <c r="P61" s="82">
        <f t="shared" si="5"/>
        <v>43.884000000000007</v>
      </c>
      <c r="Q61" s="82"/>
      <c r="W61" s="132">
        <v>42734</v>
      </c>
      <c r="X61" s="10">
        <v>45.43</v>
      </c>
      <c r="Y61" s="10">
        <v>45.43</v>
      </c>
      <c r="Z61" s="10">
        <v>44.5</v>
      </c>
      <c r="AA61" s="10">
        <v>44.65</v>
      </c>
      <c r="AB61" s="94">
        <v>2071400</v>
      </c>
      <c r="AC61" s="10">
        <v>44.47</v>
      </c>
      <c r="AD61" s="2">
        <f t="shared" si="0"/>
        <v>0.92999999999999972</v>
      </c>
      <c r="AE61" s="137">
        <f t="shared" si="1"/>
        <v>-1.4406028368794344E-2</v>
      </c>
    </row>
    <row r="62" spans="1:31" x14ac:dyDescent="0.25">
      <c r="O62" s="82">
        <v>0.91</v>
      </c>
      <c r="P62" s="82">
        <f t="shared" si="5"/>
        <v>43.407000000000004</v>
      </c>
      <c r="Q62" s="82"/>
      <c r="W62" s="132">
        <v>42733</v>
      </c>
      <c r="X62" s="10">
        <v>45.31</v>
      </c>
      <c r="Y62" s="10">
        <v>45.49</v>
      </c>
      <c r="Z62" s="10">
        <v>44.98</v>
      </c>
      <c r="AA62" s="10">
        <v>45.3</v>
      </c>
      <c r="AB62" s="94">
        <v>1812900</v>
      </c>
      <c r="AC62" s="10">
        <v>45.12</v>
      </c>
      <c r="AD62" s="2">
        <f t="shared" si="0"/>
        <v>0.51000000000000512</v>
      </c>
      <c r="AE62" s="137">
        <f t="shared" si="1"/>
        <v>-1.5490152688647507E-3</v>
      </c>
    </row>
    <row r="63" spans="1:31" x14ac:dyDescent="0.25">
      <c r="O63" s="82">
        <v>0.9</v>
      </c>
      <c r="P63" s="82">
        <f t="shared" si="5"/>
        <v>42.930000000000007</v>
      </c>
      <c r="Q63" s="82"/>
      <c r="W63" s="132">
        <v>42732</v>
      </c>
      <c r="X63" s="10">
        <v>45.75</v>
      </c>
      <c r="Y63" s="10">
        <v>45.84</v>
      </c>
      <c r="Z63" s="10">
        <v>45.3</v>
      </c>
      <c r="AA63" s="10">
        <v>45.37</v>
      </c>
      <c r="AB63" s="94">
        <v>1608900</v>
      </c>
      <c r="AC63" s="10">
        <v>45.19</v>
      </c>
      <c r="AD63" s="2">
        <f t="shared" si="0"/>
        <v>0.54000000000000625</v>
      </c>
      <c r="AE63" s="137">
        <f t="shared" si="1"/>
        <v>-2.6484219819025157E-3</v>
      </c>
    </row>
    <row r="64" spans="1:31" x14ac:dyDescent="0.25">
      <c r="O64" s="34"/>
      <c r="W64" s="132">
        <v>42731</v>
      </c>
      <c r="X64" s="10">
        <v>45.55</v>
      </c>
      <c r="Y64" s="10">
        <v>45.62</v>
      </c>
      <c r="Z64" s="10">
        <v>45.26</v>
      </c>
      <c r="AA64" s="10">
        <v>45.49</v>
      </c>
      <c r="AB64" s="94">
        <v>1522400</v>
      </c>
      <c r="AC64" s="10">
        <v>45.31</v>
      </c>
      <c r="AD64" s="2">
        <f t="shared" si="0"/>
        <v>0.35999999999999943</v>
      </c>
      <c r="AE64" s="137">
        <f t="shared" si="1"/>
        <v>2.2119000221190177E-3</v>
      </c>
    </row>
    <row r="65" spans="15:31" x14ac:dyDescent="0.25">
      <c r="W65" s="132">
        <v>42727</v>
      </c>
      <c r="X65" s="10">
        <v>45.56</v>
      </c>
      <c r="Y65" s="10">
        <v>45.66</v>
      </c>
      <c r="Z65" s="10">
        <v>45.2</v>
      </c>
      <c r="AA65" s="10">
        <v>45.39</v>
      </c>
      <c r="AB65" s="94">
        <v>1814000</v>
      </c>
      <c r="AC65" s="10">
        <v>45.21</v>
      </c>
      <c r="AD65" s="2">
        <f t="shared" si="0"/>
        <v>0.45999999999999375</v>
      </c>
      <c r="AE65" s="137">
        <f t="shared" si="1"/>
        <v>-3.3068783068782581E-3</v>
      </c>
    </row>
    <row r="66" spans="15:31" x14ac:dyDescent="0.25">
      <c r="W66" s="132">
        <v>42726</v>
      </c>
      <c r="X66" s="10">
        <v>46.15</v>
      </c>
      <c r="Y66" s="10">
        <v>46.36</v>
      </c>
      <c r="Z66" s="10">
        <v>45.51</v>
      </c>
      <c r="AA66" s="10">
        <v>45.54</v>
      </c>
      <c r="AB66" s="94">
        <v>2591900</v>
      </c>
      <c r="AC66" s="10">
        <v>45.36</v>
      </c>
      <c r="AD66" s="2">
        <f t="shared" si="0"/>
        <v>0.85000000000000142</v>
      </c>
      <c r="AE66" s="137">
        <f t="shared" si="1"/>
        <v>-1.3484123531970371E-2</v>
      </c>
    </row>
    <row r="67" spans="15:31" x14ac:dyDescent="0.25">
      <c r="W67" s="132">
        <v>42725</v>
      </c>
      <c r="X67" s="10">
        <v>45.89</v>
      </c>
      <c r="Y67" s="10">
        <v>46.47</v>
      </c>
      <c r="Z67" s="10">
        <v>45.81</v>
      </c>
      <c r="AA67" s="10">
        <v>46.17</v>
      </c>
      <c r="AB67" s="94">
        <v>3425900</v>
      </c>
      <c r="AC67" s="10">
        <v>45.98</v>
      </c>
      <c r="AD67" s="2">
        <f>Y67-Z67</f>
        <v>0.65999999999999659</v>
      </c>
      <c r="AE67" s="137">
        <f>AC67/AC68-1</f>
        <v>1.2106537530266248E-2</v>
      </c>
    </row>
    <row r="68" spans="15:31" x14ac:dyDescent="0.25">
      <c r="W68" s="132">
        <v>42724</v>
      </c>
      <c r="X68" s="10">
        <v>45.78</v>
      </c>
      <c r="Y68" s="10">
        <v>46.08</v>
      </c>
      <c r="Z68" s="10">
        <v>45.47</v>
      </c>
      <c r="AA68" s="10">
        <v>45.61</v>
      </c>
      <c r="AB68" s="94">
        <v>4515500</v>
      </c>
      <c r="AC68" s="10">
        <v>45.43</v>
      </c>
      <c r="AD68" s="2">
        <f>Y68-Z68</f>
        <v>0.60999999999999943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42821</v>
      </c>
      <c r="X2" s="10">
        <v>37.299999999999997</v>
      </c>
      <c r="Y2" s="10">
        <v>38.17</v>
      </c>
      <c r="Z2" s="10">
        <v>37.270000000000003</v>
      </c>
      <c r="AA2" s="10">
        <v>37.799999999999997</v>
      </c>
      <c r="AB2" s="94">
        <v>1756900</v>
      </c>
      <c r="AC2" s="10">
        <v>37.799999999999997</v>
      </c>
      <c r="AD2" s="2">
        <f>Y2-Z2</f>
        <v>0.89999999999999858</v>
      </c>
      <c r="AE2" s="137">
        <f>AC2/AC3-1</f>
        <v>6.389776357827337E-3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38.35</v>
      </c>
      <c r="T3" s="1">
        <v>42312</v>
      </c>
      <c r="U3" t="s">
        <v>149</v>
      </c>
      <c r="W3" s="132">
        <v>42818</v>
      </c>
      <c r="X3" s="10">
        <v>37.229999999999997</v>
      </c>
      <c r="Y3" s="10">
        <v>37.67</v>
      </c>
      <c r="Z3" s="10">
        <v>37.020000000000003</v>
      </c>
      <c r="AA3" s="10">
        <v>37.56</v>
      </c>
      <c r="AB3" s="94">
        <v>1157900</v>
      </c>
      <c r="AC3" s="10">
        <v>37.56</v>
      </c>
      <c r="AD3" s="2">
        <f t="shared" ref="AD3:AD66" si="0">Y3-Z3</f>
        <v>0.64999999999999858</v>
      </c>
      <c r="AE3" s="137">
        <f t="shared" ref="AE3:AE66" si="1">AC3/AC4-1</f>
        <v>8.8638195004029363E-3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38.35</v>
      </c>
      <c r="R4" s="499">
        <v>1.46E-2</v>
      </c>
      <c r="W4" s="132">
        <v>42817</v>
      </c>
      <c r="X4" s="10">
        <v>36.97</v>
      </c>
      <c r="Y4" s="10">
        <v>37.61</v>
      </c>
      <c r="Z4" s="10">
        <v>36.94</v>
      </c>
      <c r="AA4" s="10">
        <v>37.229999999999997</v>
      </c>
      <c r="AB4" s="94">
        <v>1537800</v>
      </c>
      <c r="AC4" s="10">
        <v>37.229999999999997</v>
      </c>
      <c r="AD4" s="2">
        <f t="shared" si="0"/>
        <v>0.67000000000000171</v>
      </c>
      <c r="AE4" s="137">
        <f t="shared" si="1"/>
        <v>1.7769272826681171E-2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36.54</v>
      </c>
      <c r="Y5" s="10">
        <v>36.630000000000003</v>
      </c>
      <c r="Z5" s="10">
        <v>36.1</v>
      </c>
      <c r="AA5" s="10">
        <v>36.58</v>
      </c>
      <c r="AB5" s="94">
        <v>1480900</v>
      </c>
      <c r="AC5" s="10">
        <v>36.58</v>
      </c>
      <c r="AD5" s="2">
        <f t="shared" si="0"/>
        <v>0.53000000000000114</v>
      </c>
      <c r="AE5" s="137">
        <f t="shared" si="1"/>
        <v>-4.354926510615198E-3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37.4</v>
      </c>
      <c r="Y6" s="10">
        <v>37.549999999999997</v>
      </c>
      <c r="Z6" s="10">
        <v>36.36</v>
      </c>
      <c r="AA6" s="10">
        <v>36.74</v>
      </c>
      <c r="AB6" s="94">
        <v>2442600</v>
      </c>
      <c r="AC6" s="10">
        <v>36.74</v>
      </c>
      <c r="AD6" s="2">
        <f t="shared" si="0"/>
        <v>1.1899999999999977</v>
      </c>
      <c r="AE6" s="137">
        <f t="shared" si="1"/>
        <v>-1.7384327360256746E-2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42814</v>
      </c>
      <c r="X7" s="10">
        <v>37.82</v>
      </c>
      <c r="Y7" s="10">
        <v>37.94</v>
      </c>
      <c r="Z7" s="10">
        <v>37.130000000000003</v>
      </c>
      <c r="AA7" s="10">
        <v>37.39</v>
      </c>
      <c r="AB7" s="94">
        <v>1575500</v>
      </c>
      <c r="AC7" s="10">
        <v>37.39</v>
      </c>
      <c r="AD7" s="2">
        <f t="shared" si="0"/>
        <v>0.80999999999999517</v>
      </c>
      <c r="AE7" s="137">
        <f t="shared" si="1"/>
        <v>-1.163098070314561E-2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37.72</v>
      </c>
      <c r="Y8" s="10">
        <v>37.99</v>
      </c>
      <c r="Z8" s="10">
        <v>37.39</v>
      </c>
      <c r="AA8" s="10">
        <v>37.83</v>
      </c>
      <c r="AB8" s="94">
        <v>2640700</v>
      </c>
      <c r="AC8" s="10">
        <v>37.83</v>
      </c>
      <c r="AD8" s="2">
        <f t="shared" si="0"/>
        <v>0.60000000000000142</v>
      </c>
      <c r="AE8" s="137">
        <f t="shared" si="1"/>
        <v>2.3847376788552754E-3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37.54</v>
      </c>
      <c r="Y9" s="10">
        <v>38.159999999999997</v>
      </c>
      <c r="Z9" s="10">
        <v>37.42</v>
      </c>
      <c r="AA9" s="10">
        <v>37.74</v>
      </c>
      <c r="AB9" s="94">
        <v>2637900</v>
      </c>
      <c r="AC9" s="10">
        <v>37.74</v>
      </c>
      <c r="AD9" s="2">
        <f t="shared" si="0"/>
        <v>0.73999999999999488</v>
      </c>
      <c r="AE9" s="137">
        <f t="shared" si="1"/>
        <v>3.4565275192768308E-3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42809</v>
      </c>
      <c r="X10" s="10">
        <v>37.17</v>
      </c>
      <c r="Y10" s="10">
        <v>37.83</v>
      </c>
      <c r="Z10" s="10">
        <v>37.03</v>
      </c>
      <c r="AA10" s="10">
        <v>37.61</v>
      </c>
      <c r="AB10" s="94">
        <v>2194500</v>
      </c>
      <c r="AC10" s="10">
        <v>37.61</v>
      </c>
      <c r="AD10" s="2">
        <f t="shared" si="0"/>
        <v>0.79999999999999716</v>
      </c>
      <c r="AE10" s="137">
        <f t="shared" si="1"/>
        <v>1.0749798441279212E-2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36.72</v>
      </c>
      <c r="Y11" s="10">
        <v>37.81</v>
      </c>
      <c r="Z11" s="10">
        <v>36.72</v>
      </c>
      <c r="AA11" s="10">
        <v>37.21</v>
      </c>
      <c r="AB11" s="94">
        <v>2608700</v>
      </c>
      <c r="AC11" s="10">
        <v>37.21</v>
      </c>
      <c r="AD11" s="2">
        <f t="shared" si="0"/>
        <v>1.0900000000000034</v>
      </c>
      <c r="AE11" s="137">
        <f t="shared" si="1"/>
        <v>7.8548212351028379E-3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42807</v>
      </c>
      <c r="X12" s="10">
        <v>36.93</v>
      </c>
      <c r="Y12" s="10">
        <v>37.29</v>
      </c>
      <c r="Z12" s="10">
        <v>36.799999999999997</v>
      </c>
      <c r="AA12" s="10">
        <v>36.92</v>
      </c>
      <c r="AB12" s="94">
        <v>2801700</v>
      </c>
      <c r="AC12" s="10">
        <v>36.92</v>
      </c>
      <c r="AD12" s="2">
        <f t="shared" si="0"/>
        <v>0.49000000000000199</v>
      </c>
      <c r="AE12" s="137">
        <f t="shared" si="1"/>
        <v>1.8995929443690329E-3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42804</v>
      </c>
      <c r="X13" s="10">
        <v>36.65</v>
      </c>
      <c r="Y13" s="10">
        <v>37.090000000000003</v>
      </c>
      <c r="Z13" s="10">
        <v>36.58</v>
      </c>
      <c r="AA13" s="10">
        <v>36.85</v>
      </c>
      <c r="AB13" s="94">
        <v>2944800</v>
      </c>
      <c r="AC13" s="10">
        <v>36.85</v>
      </c>
      <c r="AD13" s="2">
        <f t="shared" si="0"/>
        <v>0.51000000000000512</v>
      </c>
      <c r="AE13" s="137">
        <f t="shared" si="1"/>
        <v>1.0696653867251715E-2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42803</v>
      </c>
      <c r="X14" s="10">
        <v>36.5</v>
      </c>
      <c r="Y14" s="10">
        <v>36.65</v>
      </c>
      <c r="Z14" s="10">
        <v>36.03</v>
      </c>
      <c r="AA14" s="10">
        <v>36.46</v>
      </c>
      <c r="AB14" s="94">
        <v>3547400</v>
      </c>
      <c r="AC14" s="10">
        <v>36.46</v>
      </c>
      <c r="AD14" s="2">
        <f t="shared" si="0"/>
        <v>0.61999999999999744</v>
      </c>
      <c r="AE14" s="137">
        <f t="shared" si="1"/>
        <v>1.6483516483516425E-3</v>
      </c>
    </row>
    <row r="15" spans="1:43" x14ac:dyDescent="0.25">
      <c r="W15" s="132">
        <v>42802</v>
      </c>
      <c r="X15" s="10">
        <v>36.229999999999997</v>
      </c>
      <c r="Y15" s="10">
        <v>36.590000000000003</v>
      </c>
      <c r="Z15" s="10">
        <v>36.04</v>
      </c>
      <c r="AA15" s="10">
        <v>36.4</v>
      </c>
      <c r="AB15" s="94">
        <v>2508200</v>
      </c>
      <c r="AC15" s="10">
        <v>36.4</v>
      </c>
      <c r="AD15" s="2">
        <f t="shared" si="0"/>
        <v>0.55000000000000426</v>
      </c>
      <c r="AE15" s="137">
        <f t="shared" si="1"/>
        <v>1.0549694614103045E-2</v>
      </c>
    </row>
    <row r="16" spans="1:43" x14ac:dyDescent="0.25">
      <c r="W16" s="132">
        <v>42801</v>
      </c>
      <c r="X16" s="10">
        <v>36.39</v>
      </c>
      <c r="Y16" s="10">
        <v>36.58</v>
      </c>
      <c r="Z16" s="10">
        <v>35.909999999999997</v>
      </c>
      <c r="AA16" s="10">
        <v>36.020000000000003</v>
      </c>
      <c r="AB16" s="94">
        <v>2144600</v>
      </c>
      <c r="AC16" s="10">
        <v>36.020000000000003</v>
      </c>
      <c r="AD16" s="2">
        <f t="shared" si="0"/>
        <v>0.67000000000000171</v>
      </c>
      <c r="AE16" s="137">
        <f t="shared" si="1"/>
        <v>-1.3420980553272899E-2</v>
      </c>
    </row>
    <row r="17" spans="1:31" x14ac:dyDescent="0.25">
      <c r="B17" s="1"/>
      <c r="C17" s="4"/>
      <c r="W17" s="132">
        <v>42800</v>
      </c>
      <c r="X17" s="10">
        <v>36.43</v>
      </c>
      <c r="Y17" s="10">
        <v>36.799999999999997</v>
      </c>
      <c r="Z17" s="10">
        <v>36.26</v>
      </c>
      <c r="AA17" s="10">
        <v>36.51</v>
      </c>
      <c r="AB17" s="94">
        <v>2019500</v>
      </c>
      <c r="AC17" s="10">
        <v>36.51</v>
      </c>
      <c r="AD17" s="2">
        <f t="shared" si="0"/>
        <v>0.53999999999999915</v>
      </c>
      <c r="AE17" s="137">
        <f t="shared" si="1"/>
        <v>2.7464982147762385E-3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42797</v>
      </c>
      <c r="X18" s="10">
        <v>37.25</v>
      </c>
      <c r="Y18" s="10">
        <v>37.44</v>
      </c>
      <c r="Z18" s="10">
        <v>36.17</v>
      </c>
      <c r="AA18" s="10">
        <v>36.409999999999997</v>
      </c>
      <c r="AB18" s="94">
        <v>1729700</v>
      </c>
      <c r="AC18" s="10">
        <v>36.409999999999997</v>
      </c>
      <c r="AD18" s="2">
        <f t="shared" si="0"/>
        <v>1.269999999999996</v>
      </c>
      <c r="AE18" s="137">
        <f t="shared" si="1"/>
        <v>-1.674318120442897E-2</v>
      </c>
    </row>
    <row r="19" spans="1:31" x14ac:dyDescent="0.25">
      <c r="W19" s="132">
        <v>42796</v>
      </c>
      <c r="X19" s="10">
        <v>36.93</v>
      </c>
      <c r="Y19" s="10">
        <v>37.119999999999997</v>
      </c>
      <c r="Z19" s="10">
        <v>36.71</v>
      </c>
      <c r="AA19" s="10">
        <v>37.03</v>
      </c>
      <c r="AB19" s="94">
        <v>3020300</v>
      </c>
      <c r="AC19" s="10">
        <v>37.03</v>
      </c>
      <c r="AD19" s="2">
        <f t="shared" si="0"/>
        <v>0.40999999999999659</v>
      </c>
      <c r="AE19" s="137">
        <f t="shared" si="1"/>
        <v>3.523035230352356E-3</v>
      </c>
    </row>
    <row r="20" spans="1:31" x14ac:dyDescent="0.25">
      <c r="W20" s="132">
        <v>42795</v>
      </c>
      <c r="X20" s="10">
        <v>36.869999999999997</v>
      </c>
      <c r="Y20" s="10">
        <v>37.06</v>
      </c>
      <c r="Z20" s="10">
        <v>36.44</v>
      </c>
      <c r="AA20" s="10">
        <v>36.9</v>
      </c>
      <c r="AB20" s="94">
        <v>6996800</v>
      </c>
      <c r="AC20" s="10">
        <v>36.9</v>
      </c>
      <c r="AD20" s="2">
        <f t="shared" si="0"/>
        <v>0.62000000000000455</v>
      </c>
      <c r="AE20" s="137">
        <f t="shared" si="1"/>
        <v>1.0958904109588996E-2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42794</v>
      </c>
      <c r="X21" s="10">
        <v>37.5</v>
      </c>
      <c r="Y21" s="10">
        <v>37.57</v>
      </c>
      <c r="Z21" s="10">
        <v>36.369999999999997</v>
      </c>
      <c r="AA21" s="10">
        <v>36.5</v>
      </c>
      <c r="AB21" s="94">
        <v>3556400</v>
      </c>
      <c r="AC21" s="10">
        <v>36.5</v>
      </c>
      <c r="AD21" s="2">
        <f t="shared" si="0"/>
        <v>1.2000000000000028</v>
      </c>
      <c r="AE21" s="137">
        <f t="shared" si="1"/>
        <v>-2.9255319148936199E-2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42793</v>
      </c>
      <c r="X22" s="10">
        <v>37.450000000000003</v>
      </c>
      <c r="Y22" s="10">
        <v>37.99</v>
      </c>
      <c r="Z22" s="10">
        <v>37.35</v>
      </c>
      <c r="AA22" s="10">
        <v>37.6</v>
      </c>
      <c r="AB22" s="94">
        <v>4209300</v>
      </c>
      <c r="AC22" s="10">
        <v>37.6</v>
      </c>
      <c r="AD22" s="2">
        <f t="shared" si="0"/>
        <v>0.64000000000000057</v>
      </c>
      <c r="AE22" s="137">
        <f t="shared" si="1"/>
        <v>8.0428954423592547E-3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42790</v>
      </c>
      <c r="X23" s="10">
        <v>37.369999999999997</v>
      </c>
      <c r="Y23" s="10">
        <v>37.78</v>
      </c>
      <c r="Z23" s="10">
        <v>37.020000000000003</v>
      </c>
      <c r="AA23" s="10">
        <v>37.299999999999997</v>
      </c>
      <c r="AB23" s="94">
        <v>2631700</v>
      </c>
      <c r="AC23" s="10">
        <v>37.299999999999997</v>
      </c>
      <c r="AD23" s="2">
        <f t="shared" si="0"/>
        <v>0.75999999999999801</v>
      </c>
      <c r="AE23" s="137">
        <f t="shared" si="1"/>
        <v>5.3648068669520654E-4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42789</v>
      </c>
      <c r="X24" s="10">
        <v>38.159999999999997</v>
      </c>
      <c r="Y24" s="10">
        <v>38.44</v>
      </c>
      <c r="Z24" s="10">
        <v>37.21</v>
      </c>
      <c r="AA24" s="10">
        <v>37.28</v>
      </c>
      <c r="AB24" s="94">
        <v>3655400</v>
      </c>
      <c r="AC24" s="10">
        <v>37.28</v>
      </c>
      <c r="AD24" s="2">
        <f t="shared" si="0"/>
        <v>1.2299999999999969</v>
      </c>
      <c r="AE24" s="137">
        <f t="shared" si="1"/>
        <v>-1.6877637130801704E-2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42788</v>
      </c>
      <c r="X25" s="10">
        <v>38.29</v>
      </c>
      <c r="Y25" s="10">
        <v>38.42</v>
      </c>
      <c r="Z25" s="10">
        <v>37.71</v>
      </c>
      <c r="AA25" s="10">
        <v>37.92</v>
      </c>
      <c r="AB25" s="94">
        <v>1929300</v>
      </c>
      <c r="AC25" s="10">
        <v>37.92</v>
      </c>
      <c r="AD25" s="2">
        <f t="shared" si="0"/>
        <v>0.71000000000000085</v>
      </c>
      <c r="AE25" s="137">
        <f t="shared" si="1"/>
        <v>-1.018010963194993E-2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42787</v>
      </c>
      <c r="X26" s="10">
        <v>38.299999999999997</v>
      </c>
      <c r="Y26" s="10">
        <v>39.64</v>
      </c>
      <c r="Z26" s="10">
        <v>38.049999999999997</v>
      </c>
      <c r="AA26" s="10">
        <v>38.31</v>
      </c>
      <c r="AB26" s="94">
        <v>2676100</v>
      </c>
      <c r="AC26" s="10">
        <v>38.31</v>
      </c>
      <c r="AD26" s="2">
        <f t="shared" si="0"/>
        <v>1.5900000000000034</v>
      </c>
      <c r="AE26" s="137">
        <f t="shared" si="1"/>
        <v>2.6109660574435978E-4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42783</v>
      </c>
      <c r="X27" s="10">
        <v>37.950000000000003</v>
      </c>
      <c r="Y27" s="10">
        <v>38.44</v>
      </c>
      <c r="Z27" s="10">
        <v>37.81</v>
      </c>
      <c r="AA27" s="10">
        <v>38.299999999999997</v>
      </c>
      <c r="AB27" s="94">
        <v>2464400</v>
      </c>
      <c r="AC27" s="10">
        <v>38.299999999999997</v>
      </c>
      <c r="AD27" s="2">
        <f t="shared" si="0"/>
        <v>0.62999999999999545</v>
      </c>
      <c r="AE27" s="137">
        <f t="shared" si="1"/>
        <v>2.3554043444122819E-3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42782</v>
      </c>
      <c r="X28" s="10">
        <v>38.6</v>
      </c>
      <c r="Y28" s="10">
        <v>39.22</v>
      </c>
      <c r="Z28" s="10">
        <v>37.799999999999997</v>
      </c>
      <c r="AA28" s="10">
        <v>38.21</v>
      </c>
      <c r="AB28" s="94">
        <v>2931600</v>
      </c>
      <c r="AC28" s="10">
        <v>38.21</v>
      </c>
      <c r="AD28" s="2">
        <f t="shared" si="0"/>
        <v>1.4200000000000017</v>
      </c>
      <c r="AE28" s="137">
        <f t="shared" si="1"/>
        <v>4.2049934296979341E-3</v>
      </c>
    </row>
    <row r="29" spans="1:31" x14ac:dyDescent="0.25">
      <c r="W29" s="132">
        <v>42781</v>
      </c>
      <c r="X29" s="10">
        <v>37.83</v>
      </c>
      <c r="Y29" s="10">
        <v>38.32</v>
      </c>
      <c r="Z29" s="10">
        <v>37.83</v>
      </c>
      <c r="AA29" s="10">
        <v>38.049999999999997</v>
      </c>
      <c r="AB29" s="94">
        <v>2608100</v>
      </c>
      <c r="AC29" s="10">
        <v>38.049999999999997</v>
      </c>
      <c r="AD29" s="2">
        <f t="shared" si="0"/>
        <v>0.49000000000000199</v>
      </c>
      <c r="AE29" s="137">
        <f t="shared" si="1"/>
        <v>-1.312335958005395E-3</v>
      </c>
    </row>
    <row r="30" spans="1:31" x14ac:dyDescent="0.25">
      <c r="L30" t="s">
        <v>212</v>
      </c>
      <c r="M30" s="2">
        <f>M52+K52-F52</f>
        <v>937.36999999999534</v>
      </c>
      <c r="W30" s="132">
        <v>42780</v>
      </c>
      <c r="X30" s="10">
        <v>37.64</v>
      </c>
      <c r="Y30" s="10">
        <v>38.299999999999997</v>
      </c>
      <c r="Z30" s="10">
        <v>37.630000000000003</v>
      </c>
      <c r="AA30" s="10">
        <v>38.1</v>
      </c>
      <c r="AB30" s="94">
        <v>3072000</v>
      </c>
      <c r="AC30" s="10">
        <v>38.1</v>
      </c>
      <c r="AD30" s="2">
        <f t="shared" si="0"/>
        <v>0.6699999999999946</v>
      </c>
      <c r="AE30" s="137">
        <f t="shared" si="1"/>
        <v>1.3297872340425565E-2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42779</v>
      </c>
      <c r="X31" s="10">
        <v>38.29</v>
      </c>
      <c r="Y31" s="10">
        <v>38.450000000000003</v>
      </c>
      <c r="Z31" s="10">
        <v>37.57</v>
      </c>
      <c r="AA31" s="10">
        <v>37.6</v>
      </c>
      <c r="AB31" s="94">
        <v>3579800</v>
      </c>
      <c r="AC31" s="10">
        <v>37.6</v>
      </c>
      <c r="AD31" s="2">
        <f t="shared" si="0"/>
        <v>0.88000000000000256</v>
      </c>
      <c r="AE31" s="137">
        <f t="shared" si="1"/>
        <v>-2.0323084940072955E-2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42776</v>
      </c>
      <c r="X32" s="10">
        <v>38.479999999999997</v>
      </c>
      <c r="Y32" s="10">
        <v>38.909999999999997</v>
      </c>
      <c r="Z32" s="10">
        <v>37.96</v>
      </c>
      <c r="AA32" s="10">
        <v>38.380000000000003</v>
      </c>
      <c r="AB32" s="94">
        <v>3836100</v>
      </c>
      <c r="AC32" s="10">
        <v>38.380000000000003</v>
      </c>
      <c r="AD32" s="2">
        <f t="shared" si="0"/>
        <v>0.94999999999999574</v>
      </c>
      <c r="AE32" s="137">
        <f t="shared" si="1"/>
        <v>2.8743140841389625E-3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42775</v>
      </c>
      <c r="X33" s="10">
        <v>37.869999999999997</v>
      </c>
      <c r="Y33" s="10">
        <v>38.869999999999997</v>
      </c>
      <c r="Z33" s="10">
        <v>37.869999999999997</v>
      </c>
      <c r="AA33" s="10">
        <v>38.270000000000003</v>
      </c>
      <c r="AB33" s="94">
        <v>3724200</v>
      </c>
      <c r="AC33" s="10">
        <v>38.270000000000003</v>
      </c>
      <c r="AD33" s="2">
        <f t="shared" si="0"/>
        <v>1</v>
      </c>
      <c r="AE33" s="137">
        <f t="shared" si="1"/>
        <v>1.0562450488513564E-2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42774</v>
      </c>
      <c r="X34" s="10">
        <v>36.76</v>
      </c>
      <c r="Y34" s="10">
        <v>38.659999999999997</v>
      </c>
      <c r="Z34" s="10">
        <v>36.42</v>
      </c>
      <c r="AA34" s="10">
        <v>37.869999999999997</v>
      </c>
      <c r="AB34" s="94">
        <v>9795800</v>
      </c>
      <c r="AC34" s="10">
        <v>37.869999999999997</v>
      </c>
      <c r="AD34" s="2">
        <f t="shared" si="0"/>
        <v>2.2399999999999949</v>
      </c>
      <c r="AE34" s="137">
        <f t="shared" si="1"/>
        <v>2.8517110266159662E-2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42773</v>
      </c>
      <c r="X35" s="10">
        <v>36.090000000000003</v>
      </c>
      <c r="Y35" s="10">
        <v>36.82</v>
      </c>
      <c r="Z35" s="10">
        <v>34.92</v>
      </c>
      <c r="AA35" s="10">
        <v>36.82</v>
      </c>
      <c r="AB35" s="94">
        <v>21436400</v>
      </c>
      <c r="AC35" s="10">
        <v>36.82</v>
      </c>
      <c r="AD35" s="2">
        <f t="shared" si="0"/>
        <v>1.8999999999999986</v>
      </c>
      <c r="AE35" s="137">
        <f t="shared" si="1"/>
        <v>-0.1080426356589147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42772</v>
      </c>
      <c r="X36" s="10">
        <v>41.05</v>
      </c>
      <c r="Y36" s="10">
        <v>41.36</v>
      </c>
      <c r="Z36" s="10">
        <v>40.75</v>
      </c>
      <c r="AA36" s="10">
        <v>41.28</v>
      </c>
      <c r="AB36" s="94">
        <v>2858900</v>
      </c>
      <c r="AC36" s="10">
        <v>41.28</v>
      </c>
      <c r="AD36" s="2">
        <f t="shared" si="0"/>
        <v>0.60999999999999943</v>
      </c>
      <c r="AE36" s="137">
        <f t="shared" si="1"/>
        <v>6.3383715260847406E-3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42769</v>
      </c>
      <c r="X37" s="10">
        <v>40.85</v>
      </c>
      <c r="Y37" s="10">
        <v>41.55</v>
      </c>
      <c r="Z37" s="10">
        <v>40.43</v>
      </c>
      <c r="AA37" s="10">
        <v>41.02</v>
      </c>
      <c r="AB37" s="94">
        <v>1714600</v>
      </c>
      <c r="AC37" s="10">
        <v>41.02</v>
      </c>
      <c r="AD37" s="2">
        <f t="shared" si="0"/>
        <v>1.1199999999999974</v>
      </c>
      <c r="AE37" s="137">
        <f t="shared" si="1"/>
        <v>3.1792614331132008E-3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42768</v>
      </c>
      <c r="X38" s="10">
        <v>41.12</v>
      </c>
      <c r="Y38" s="10">
        <v>41.56</v>
      </c>
      <c r="Z38" s="10">
        <v>40.880000000000003</v>
      </c>
      <c r="AA38" s="10">
        <v>40.89</v>
      </c>
      <c r="AB38" s="94">
        <v>2177400</v>
      </c>
      <c r="AC38" s="10">
        <v>40.89</v>
      </c>
      <c r="AD38" s="2">
        <f t="shared" si="0"/>
        <v>0.67999999999999972</v>
      </c>
      <c r="AE38" s="137">
        <f t="shared" si="1"/>
        <v>-1.0885341074020394E-2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42767</v>
      </c>
      <c r="X39" s="10">
        <v>42.18</v>
      </c>
      <c r="Y39" s="10">
        <v>42.32</v>
      </c>
      <c r="Z39" s="10">
        <v>41.2</v>
      </c>
      <c r="AA39" s="10">
        <v>41.34</v>
      </c>
      <c r="AB39" s="94">
        <v>2425900</v>
      </c>
      <c r="AC39" s="10">
        <v>41.34</v>
      </c>
      <c r="AD39" s="2">
        <f t="shared" si="0"/>
        <v>1.1199999999999974</v>
      </c>
      <c r="AE39" s="137">
        <f t="shared" si="1"/>
        <v>-3.4337771548703544E-2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42766</v>
      </c>
      <c r="X40" s="10">
        <v>41.55</v>
      </c>
      <c r="Y40" s="10">
        <v>42.82</v>
      </c>
      <c r="Z40" s="10">
        <v>41.21</v>
      </c>
      <c r="AA40" s="10">
        <v>42.81</v>
      </c>
      <c r="AB40" s="94">
        <v>2580300</v>
      </c>
      <c r="AC40" s="10">
        <v>42.81</v>
      </c>
      <c r="AD40" s="2">
        <f t="shared" si="0"/>
        <v>1.6099999999999994</v>
      </c>
      <c r="AE40" s="137">
        <f t="shared" si="1"/>
        <v>2.4407753050969205E-2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42765</v>
      </c>
      <c r="X41" s="10">
        <v>41.58</v>
      </c>
      <c r="Y41" s="10">
        <v>41.88</v>
      </c>
      <c r="Z41" s="10">
        <v>41.19</v>
      </c>
      <c r="AA41" s="10">
        <v>41.79</v>
      </c>
      <c r="AB41" s="94">
        <v>1240200</v>
      </c>
      <c r="AC41" s="10">
        <v>41.79</v>
      </c>
      <c r="AD41" s="2">
        <f t="shared" si="0"/>
        <v>0.69000000000000483</v>
      </c>
      <c r="AE41" s="137">
        <f t="shared" si="1"/>
        <v>6.2605345533348622E-3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42762</v>
      </c>
      <c r="X42" s="10">
        <v>42.12</v>
      </c>
      <c r="Y42" s="10">
        <v>42.31</v>
      </c>
      <c r="Z42" s="10">
        <v>41.4</v>
      </c>
      <c r="AA42" s="10">
        <v>41.53</v>
      </c>
      <c r="AB42" s="94">
        <v>1220500</v>
      </c>
      <c r="AC42" s="10">
        <v>41.53</v>
      </c>
      <c r="AD42" s="2">
        <f t="shared" si="0"/>
        <v>0.91000000000000369</v>
      </c>
      <c r="AE42" s="137">
        <f t="shared" si="1"/>
        <v>-1.2601046124583903E-2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42.185000000000002</v>
      </c>
      <c r="T43" s="127" t="s">
        <v>98</v>
      </c>
      <c r="U43" s="97">
        <v>37.799999999999997</v>
      </c>
      <c r="W43" s="132">
        <v>42761</v>
      </c>
      <c r="X43" s="10">
        <v>42.98</v>
      </c>
      <c r="Y43" s="10">
        <v>43.07</v>
      </c>
      <c r="Z43" s="10">
        <v>41.91</v>
      </c>
      <c r="AA43" s="10">
        <v>42.06</v>
      </c>
      <c r="AB43" s="94">
        <v>1899900</v>
      </c>
      <c r="AC43" s="10">
        <v>42.06</v>
      </c>
      <c r="AD43" s="2">
        <f t="shared" si="0"/>
        <v>1.1600000000000037</v>
      </c>
      <c r="AE43" s="137">
        <f t="shared" si="1"/>
        <v>-1.7289719626168099E-2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41.801500000000004</v>
      </c>
      <c r="T44" s="92" t="s">
        <v>99</v>
      </c>
      <c r="U44" s="87">
        <v>37.79</v>
      </c>
      <c r="W44" s="132">
        <v>42760</v>
      </c>
      <c r="X44" s="10">
        <v>43.68</v>
      </c>
      <c r="Y44" s="10">
        <v>43.73</v>
      </c>
      <c r="Z44" s="10">
        <v>42.77</v>
      </c>
      <c r="AA44" s="10">
        <v>42.8</v>
      </c>
      <c r="AB44" s="94">
        <v>1670400</v>
      </c>
      <c r="AC44" s="10">
        <v>42.8</v>
      </c>
      <c r="AD44" s="2">
        <f t="shared" si="0"/>
        <v>0.95999999999999375</v>
      </c>
      <c r="AE44" s="137">
        <f t="shared" si="1"/>
        <v>-1.3824884792626779E-2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41.418000000000006</v>
      </c>
      <c r="R45" s="34"/>
      <c r="T45" s="92" t="s">
        <v>100</v>
      </c>
      <c r="U45" s="87" t="s">
        <v>129</v>
      </c>
      <c r="W45" s="132">
        <v>42759</v>
      </c>
      <c r="X45" s="10">
        <v>42.7</v>
      </c>
      <c r="Y45" s="10">
        <v>43.43</v>
      </c>
      <c r="Z45" s="10">
        <v>42.36</v>
      </c>
      <c r="AA45" s="10">
        <v>43.4</v>
      </c>
      <c r="AB45" s="94">
        <v>2404600</v>
      </c>
      <c r="AC45" s="10">
        <v>43.4</v>
      </c>
      <c r="AD45" s="2">
        <f t="shared" si="0"/>
        <v>1.0700000000000003</v>
      </c>
      <c r="AE45" s="137">
        <f t="shared" si="1"/>
        <v>1.9736842105263053E-2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41.034500000000001</v>
      </c>
      <c r="Q46" s="34"/>
      <c r="R46" s="34"/>
      <c r="T46" s="92" t="s">
        <v>101</v>
      </c>
      <c r="U46" s="87" t="s">
        <v>129</v>
      </c>
      <c r="W46" s="132">
        <v>42758</v>
      </c>
      <c r="X46" s="10">
        <v>42.21</v>
      </c>
      <c r="Y46" s="10">
        <v>42.96</v>
      </c>
      <c r="Z46" s="10">
        <v>42.01</v>
      </c>
      <c r="AA46" s="10">
        <v>42.56</v>
      </c>
      <c r="AB46" s="94">
        <v>1412700</v>
      </c>
      <c r="AC46" s="10">
        <v>42.56</v>
      </c>
      <c r="AD46" s="2">
        <f t="shared" si="0"/>
        <v>0.95000000000000284</v>
      </c>
      <c r="AE46" s="137">
        <f t="shared" si="1"/>
        <v>2.3551577955722713E-3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40.651000000000003</v>
      </c>
      <c r="Q47" s="34"/>
      <c r="R47" s="34"/>
      <c r="T47" s="92" t="s">
        <v>102</v>
      </c>
      <c r="U47" s="87">
        <v>41.67</v>
      </c>
      <c r="W47" s="132">
        <v>42755</v>
      </c>
      <c r="X47" s="10">
        <v>42.23</v>
      </c>
      <c r="Y47" s="10">
        <v>42.61</v>
      </c>
      <c r="Z47" s="10">
        <v>41.65</v>
      </c>
      <c r="AA47" s="10">
        <v>42.46</v>
      </c>
      <c r="AB47" s="94">
        <v>2363100</v>
      </c>
      <c r="AC47" s="10">
        <v>42.46</v>
      </c>
      <c r="AD47" s="2">
        <f t="shared" si="0"/>
        <v>0.96000000000000085</v>
      </c>
      <c r="AE47" s="137">
        <f t="shared" si="1"/>
        <v>1.023078753271478E-2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40.267500000000005</v>
      </c>
      <c r="Q48" s="34"/>
      <c r="R48" s="34"/>
      <c r="T48" s="92" t="s">
        <v>103</v>
      </c>
      <c r="U48" s="87">
        <v>-0.439272</v>
      </c>
      <c r="W48" s="132">
        <v>42754</v>
      </c>
      <c r="X48" s="10">
        <v>43.15</v>
      </c>
      <c r="Y48" s="10">
        <v>43.47</v>
      </c>
      <c r="Z48" s="10">
        <v>42.02</v>
      </c>
      <c r="AA48" s="10">
        <v>42.03</v>
      </c>
      <c r="AB48" s="94">
        <v>1935200</v>
      </c>
      <c r="AC48" s="10">
        <v>42.03</v>
      </c>
      <c r="AD48" s="2">
        <f t="shared" si="0"/>
        <v>1.4499999999999957</v>
      </c>
      <c r="AE48" s="137">
        <f t="shared" si="1"/>
        <v>-2.7758501040943684E-2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39.884</v>
      </c>
      <c r="Q49" s="34"/>
      <c r="R49" s="34"/>
      <c r="T49" s="92" t="s">
        <v>122</v>
      </c>
      <c r="U49" s="87" t="s">
        <v>521</v>
      </c>
      <c r="W49" s="132">
        <v>42753</v>
      </c>
      <c r="X49" s="10">
        <v>43.85</v>
      </c>
      <c r="Y49" s="10">
        <v>43.85</v>
      </c>
      <c r="Z49" s="10">
        <v>42.31</v>
      </c>
      <c r="AA49" s="10">
        <v>43.23</v>
      </c>
      <c r="AB49" s="94">
        <v>2159000</v>
      </c>
      <c r="AC49" s="10">
        <v>43.23</v>
      </c>
      <c r="AD49" s="2">
        <f t="shared" si="0"/>
        <v>1.5399999999999991</v>
      </c>
      <c r="AE49" s="137">
        <f t="shared" si="1"/>
        <v>-7.5757575757576801E-3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39.500500000000002</v>
      </c>
      <c r="Q50" s="82"/>
      <c r="R50" s="34"/>
      <c r="T50" s="92"/>
      <c r="U50" s="87"/>
      <c r="W50" s="132">
        <v>42752</v>
      </c>
      <c r="X50" s="10">
        <v>42.33</v>
      </c>
      <c r="Y50" s="10">
        <v>44.25</v>
      </c>
      <c r="Z50" s="10">
        <v>42.26</v>
      </c>
      <c r="AA50" s="10">
        <v>43.56</v>
      </c>
      <c r="AB50" s="94">
        <v>2291800</v>
      </c>
      <c r="AC50" s="10">
        <v>43.56</v>
      </c>
      <c r="AD50" s="2">
        <f t="shared" si="0"/>
        <v>1.990000000000002</v>
      </c>
      <c r="AE50" s="137">
        <f t="shared" si="1"/>
        <v>2.7600849256900206E-2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39.117000000000004</v>
      </c>
      <c r="Q51" s="82"/>
      <c r="R51" s="34"/>
      <c r="T51" s="92" t="s">
        <v>105</v>
      </c>
      <c r="U51" s="87" t="s">
        <v>729</v>
      </c>
      <c r="W51" s="132">
        <v>42748</v>
      </c>
      <c r="X51" s="10">
        <v>42.69</v>
      </c>
      <c r="Y51" s="10">
        <v>43.18</v>
      </c>
      <c r="Z51" s="10">
        <v>42.29</v>
      </c>
      <c r="AA51" s="10">
        <v>42.39</v>
      </c>
      <c r="AB51" s="94">
        <v>1359100</v>
      </c>
      <c r="AC51" s="10">
        <v>42.39</v>
      </c>
      <c r="AD51" s="2">
        <f t="shared" si="0"/>
        <v>0.89000000000000057</v>
      </c>
      <c r="AE51" s="137">
        <f t="shared" si="1"/>
        <v>-6.096131301289498E-3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38.733499999999999</v>
      </c>
      <c r="Q52" s="82"/>
      <c r="R52" s="34"/>
      <c r="T52" s="92" t="s">
        <v>106</v>
      </c>
      <c r="U52" s="87" t="s">
        <v>567</v>
      </c>
      <c r="W52" s="132">
        <v>42747</v>
      </c>
      <c r="X52" s="10">
        <v>42.67</v>
      </c>
      <c r="Y52" s="10">
        <v>43.2</v>
      </c>
      <c r="Z52" s="10">
        <v>42.51</v>
      </c>
      <c r="AA52" s="10">
        <v>42.65</v>
      </c>
      <c r="AB52" s="94">
        <v>1332900</v>
      </c>
      <c r="AC52" s="10">
        <v>42.65</v>
      </c>
      <c r="AD52" s="2">
        <f t="shared" si="0"/>
        <v>0.69000000000000483</v>
      </c>
      <c r="AE52" s="137">
        <f t="shared" si="1"/>
        <v>-5.1317937951947945E-3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38.35</v>
      </c>
      <c r="Q53" s="82"/>
      <c r="R53" s="34"/>
      <c r="T53" s="92" t="s">
        <v>107</v>
      </c>
      <c r="U53" s="89">
        <v>1739629</v>
      </c>
      <c r="W53" s="132">
        <v>42746</v>
      </c>
      <c r="X53" s="10">
        <v>43.72</v>
      </c>
      <c r="Y53" s="10">
        <v>43.72</v>
      </c>
      <c r="Z53" s="10">
        <v>42.75</v>
      </c>
      <c r="AA53" s="10">
        <v>42.87</v>
      </c>
      <c r="AB53" s="94">
        <v>2081700</v>
      </c>
      <c r="AC53" s="10">
        <v>42.87</v>
      </c>
      <c r="AD53" s="2">
        <f t="shared" si="0"/>
        <v>0.96999999999999886</v>
      </c>
      <c r="AE53" s="137">
        <f t="shared" si="1"/>
        <v>-1.1756569847856224E-2</v>
      </c>
    </row>
    <row r="54" spans="1:31" x14ac:dyDescent="0.25">
      <c r="O54" s="82">
        <v>0.99</v>
      </c>
      <c r="P54" s="82">
        <f t="shared" si="4"/>
        <v>37.966500000000003</v>
      </c>
      <c r="Q54" s="82"/>
      <c r="R54" s="34"/>
      <c r="T54" s="92" t="s">
        <v>110</v>
      </c>
      <c r="U54" s="89">
        <v>2890050</v>
      </c>
      <c r="W54" s="132">
        <v>42745</v>
      </c>
      <c r="X54" s="10">
        <v>42.04</v>
      </c>
      <c r="Y54" s="10">
        <v>43.88</v>
      </c>
      <c r="Z54" s="10">
        <v>42.04</v>
      </c>
      <c r="AA54" s="10">
        <v>43.38</v>
      </c>
      <c r="AB54" s="94">
        <v>2952300</v>
      </c>
      <c r="AC54" s="10">
        <v>43.38</v>
      </c>
      <c r="AD54" s="2">
        <f t="shared" si="0"/>
        <v>1.8400000000000034</v>
      </c>
      <c r="AE54" s="137">
        <f t="shared" si="1"/>
        <v>3.1874405328258915E-2</v>
      </c>
    </row>
    <row r="55" spans="1:31" x14ac:dyDescent="0.25">
      <c r="O55" s="82">
        <v>0.98</v>
      </c>
      <c r="P55" s="82">
        <f t="shared" si="4"/>
        <v>37.582999999999998</v>
      </c>
      <c r="Q55" s="82"/>
      <c r="R55" s="34"/>
      <c r="T55" s="92" t="s">
        <v>108</v>
      </c>
      <c r="U55" s="87" t="s">
        <v>730</v>
      </c>
      <c r="W55" s="132">
        <v>42744</v>
      </c>
      <c r="X55" s="10">
        <v>42.44</v>
      </c>
      <c r="Y55" s="10">
        <v>42.56</v>
      </c>
      <c r="Z55" s="10">
        <v>41.85</v>
      </c>
      <c r="AA55" s="10">
        <v>42.04</v>
      </c>
      <c r="AB55" s="94">
        <v>2137700</v>
      </c>
      <c r="AC55" s="10">
        <v>42.04</v>
      </c>
      <c r="AD55" s="2">
        <f t="shared" si="0"/>
        <v>0.71000000000000085</v>
      </c>
      <c r="AE55" s="137">
        <f t="shared" si="1"/>
        <v>-1.0124793972215662E-2</v>
      </c>
    </row>
    <row r="56" spans="1:31" x14ac:dyDescent="0.25">
      <c r="O56" s="82">
        <v>0.97</v>
      </c>
      <c r="P56" s="82">
        <f t="shared" si="4"/>
        <v>37.1995</v>
      </c>
      <c r="Q56" s="82"/>
      <c r="R56" s="34"/>
      <c r="T56" s="92" t="s">
        <v>111</v>
      </c>
      <c r="U56" s="87">
        <v>8.77</v>
      </c>
      <c r="W56" s="132">
        <v>42741</v>
      </c>
      <c r="X56" s="10">
        <v>42.18</v>
      </c>
      <c r="Y56" s="10">
        <v>42.76</v>
      </c>
      <c r="Z56" s="10">
        <v>42.12</v>
      </c>
      <c r="AA56" s="10">
        <v>42.47</v>
      </c>
      <c r="AB56" s="94">
        <v>2562300</v>
      </c>
      <c r="AC56" s="10">
        <v>42.47</v>
      </c>
      <c r="AD56" s="2">
        <f t="shared" si="0"/>
        <v>0.64000000000000057</v>
      </c>
      <c r="AE56" s="137">
        <f t="shared" si="1"/>
        <v>8.7885985748217266E-3</v>
      </c>
    </row>
    <row r="57" spans="1:31" x14ac:dyDescent="0.25">
      <c r="O57" s="82">
        <v>0.96</v>
      </c>
      <c r="P57" s="82">
        <f t="shared" si="4"/>
        <v>36.816000000000003</v>
      </c>
      <c r="Q57" s="82"/>
      <c r="R57" s="34"/>
      <c r="T57" s="92" t="s">
        <v>112</v>
      </c>
      <c r="U57" s="87">
        <v>4.38</v>
      </c>
      <c r="W57" s="132">
        <v>42740</v>
      </c>
      <c r="X57" s="10">
        <v>42.65</v>
      </c>
      <c r="Y57" s="10">
        <v>42.71</v>
      </c>
      <c r="Z57" s="10">
        <v>40.81</v>
      </c>
      <c r="AA57" s="10">
        <v>42.1</v>
      </c>
      <c r="AB57" s="94">
        <v>3695900</v>
      </c>
      <c r="AC57" s="10">
        <v>42.1</v>
      </c>
      <c r="AD57" s="2">
        <f t="shared" si="0"/>
        <v>1.8999999999999986</v>
      </c>
      <c r="AE57" s="137">
        <f t="shared" si="1"/>
        <v>-3.2183908045976928E-2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36.432499999999997</v>
      </c>
      <c r="Q58" s="82"/>
      <c r="R58" s="34"/>
      <c r="T58" s="92" t="s">
        <v>109</v>
      </c>
      <c r="U58" s="87" t="s">
        <v>123</v>
      </c>
      <c r="W58" s="132">
        <v>42739</v>
      </c>
      <c r="X58" s="10">
        <v>43.2</v>
      </c>
      <c r="Y58" s="10">
        <v>43.93</v>
      </c>
      <c r="Z58" s="10">
        <v>43.2</v>
      </c>
      <c r="AA58" s="10">
        <v>43.5</v>
      </c>
      <c r="AB58" s="94">
        <v>2141200</v>
      </c>
      <c r="AC58" s="10">
        <v>43.5</v>
      </c>
      <c r="AD58" s="2">
        <f t="shared" si="0"/>
        <v>0.72999999999999687</v>
      </c>
      <c r="AE58" s="137">
        <f t="shared" si="1"/>
        <v>9.7493036211699913E-3</v>
      </c>
    </row>
    <row r="59" spans="1:31" x14ac:dyDescent="0.25">
      <c r="A59" t="s">
        <v>366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36.048999999999999</v>
      </c>
      <c r="Q59" s="82"/>
      <c r="W59" s="132">
        <v>42738</v>
      </c>
      <c r="X59" s="10">
        <v>42.78</v>
      </c>
      <c r="Y59" s="10">
        <v>43.45</v>
      </c>
      <c r="Z59" s="10">
        <v>42.1</v>
      </c>
      <c r="AA59" s="10">
        <v>43.08</v>
      </c>
      <c r="AB59" s="94">
        <v>1929500</v>
      </c>
      <c r="AC59" s="10">
        <v>43.08</v>
      </c>
      <c r="AD59" s="2">
        <f t="shared" si="0"/>
        <v>1.3500000000000014</v>
      </c>
      <c r="AE59" s="137">
        <f t="shared" si="1"/>
        <v>2.32666356444855E-3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35.665500000000002</v>
      </c>
      <c r="Q60" s="82"/>
      <c r="W60" s="132">
        <v>42734</v>
      </c>
      <c r="X60" s="10">
        <v>42.78</v>
      </c>
      <c r="Y60" s="10">
        <v>43.2</v>
      </c>
      <c r="Z60" s="10">
        <v>42.67</v>
      </c>
      <c r="AA60" s="10">
        <v>42.98</v>
      </c>
      <c r="AB60" s="94">
        <v>1454800</v>
      </c>
      <c r="AC60" s="10">
        <v>42.98</v>
      </c>
      <c r="AD60" s="2">
        <f t="shared" si="0"/>
        <v>0.53000000000000114</v>
      </c>
      <c r="AE60" s="137">
        <f t="shared" si="1"/>
        <v>3.2679738562089167E-3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35.282000000000004</v>
      </c>
      <c r="Q61" s="82"/>
      <c r="W61" s="132">
        <v>42733</v>
      </c>
      <c r="X61" s="10">
        <v>43.08</v>
      </c>
      <c r="Y61" s="10">
        <v>43.38</v>
      </c>
      <c r="Z61" s="10">
        <v>42.45</v>
      </c>
      <c r="AA61" s="10">
        <v>42.84</v>
      </c>
      <c r="AB61" s="94">
        <v>1232600</v>
      </c>
      <c r="AC61" s="10">
        <v>42.84</v>
      </c>
      <c r="AD61" s="2">
        <f t="shared" si="0"/>
        <v>0.92999999999999972</v>
      </c>
      <c r="AE61" s="137">
        <f t="shared" si="1"/>
        <v>-6.9541029207231819E-3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34.898500000000006</v>
      </c>
      <c r="Q62" s="82"/>
      <c r="W62" s="132">
        <v>42732</v>
      </c>
      <c r="X62" s="10">
        <v>43.06</v>
      </c>
      <c r="Y62" s="10">
        <v>43.33</v>
      </c>
      <c r="Z62" s="10">
        <v>41.95</v>
      </c>
      <c r="AA62" s="10">
        <v>43.14</v>
      </c>
      <c r="AB62" s="94">
        <v>2247500</v>
      </c>
      <c r="AC62" s="10">
        <v>43.14</v>
      </c>
      <c r="AD62" s="2">
        <f t="shared" si="0"/>
        <v>1.3799999999999955</v>
      </c>
      <c r="AE62" s="137">
        <f t="shared" si="1"/>
        <v>5.1258154706430581E-3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34.515000000000001</v>
      </c>
      <c r="Q63" s="82"/>
      <c r="W63" s="132">
        <v>42731</v>
      </c>
      <c r="X63" s="10">
        <v>42.48</v>
      </c>
      <c r="Y63" s="10">
        <v>43.6</v>
      </c>
      <c r="Z63" s="10">
        <v>42.34</v>
      </c>
      <c r="AA63" s="10">
        <v>42.92</v>
      </c>
      <c r="AB63" s="94">
        <v>1204700</v>
      </c>
      <c r="AC63" s="10">
        <v>42.92</v>
      </c>
      <c r="AD63" s="2">
        <f t="shared" si="0"/>
        <v>1.259999999999998</v>
      </c>
      <c r="AE63" s="137">
        <f t="shared" si="1"/>
        <v>1.8674136321195078E-3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42727</v>
      </c>
      <c r="X64" s="10">
        <v>42.81</v>
      </c>
      <c r="Y64" s="10">
        <v>43.56</v>
      </c>
      <c r="Z64" s="10">
        <v>42.59</v>
      </c>
      <c r="AA64" s="10">
        <v>42.84</v>
      </c>
      <c r="AB64" s="94">
        <v>1407700</v>
      </c>
      <c r="AC64" s="10">
        <v>42.84</v>
      </c>
      <c r="AD64" s="2">
        <f t="shared" si="0"/>
        <v>0.96999999999999886</v>
      </c>
      <c r="AE64" s="137">
        <f t="shared" si="1"/>
        <v>2.1052631578948322E-3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42726</v>
      </c>
      <c r="X65" s="10">
        <v>44.02</v>
      </c>
      <c r="Y65" s="10">
        <v>44.25</v>
      </c>
      <c r="Z65" s="10">
        <v>42.64</v>
      </c>
      <c r="AA65" s="10">
        <v>42.75</v>
      </c>
      <c r="AB65" s="94">
        <v>3058600</v>
      </c>
      <c r="AC65" s="10">
        <v>42.75</v>
      </c>
      <c r="AD65" s="2">
        <f t="shared" si="0"/>
        <v>1.6099999999999994</v>
      </c>
      <c r="AE65" s="137">
        <f t="shared" si="1"/>
        <v>-3.3024202669079461E-2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42725</v>
      </c>
      <c r="X66" s="10">
        <v>44.37</v>
      </c>
      <c r="Y66" s="10">
        <v>44.4</v>
      </c>
      <c r="Z66" s="10">
        <v>43.55</v>
      </c>
      <c r="AA66" s="10">
        <v>44.21</v>
      </c>
      <c r="AB66" s="94">
        <v>1932200</v>
      </c>
      <c r="AC66" s="10">
        <v>44.21</v>
      </c>
      <c r="AD66" s="2">
        <f t="shared" si="0"/>
        <v>0.85000000000000142</v>
      </c>
      <c r="AE66" s="137">
        <f t="shared" si="1"/>
        <v>-1.1296882060550795E-3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42724</v>
      </c>
      <c r="X67" s="10">
        <v>44.94</v>
      </c>
      <c r="Y67" s="10">
        <v>45</v>
      </c>
      <c r="Z67" s="10">
        <v>43.87</v>
      </c>
      <c r="AA67" s="10">
        <v>44.26</v>
      </c>
      <c r="AB67" s="94">
        <v>2391300</v>
      </c>
      <c r="AC67" s="10">
        <v>44.26</v>
      </c>
      <c r="AD67" s="2">
        <f>Y67-Z67</f>
        <v>1.1300000000000026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42821</v>
      </c>
      <c r="Y2" s="9">
        <v>80.37</v>
      </c>
      <c r="Z2" s="9">
        <v>81.319999999999993</v>
      </c>
      <c r="AA2" s="9">
        <v>80.069999999999993</v>
      </c>
      <c r="AB2" s="9">
        <v>81.09</v>
      </c>
      <c r="AC2" s="103">
        <v>1428200</v>
      </c>
      <c r="AD2" s="9">
        <v>81.09</v>
      </c>
      <c r="AE2" s="2">
        <f>Z2-AA2</f>
        <v>1.25</v>
      </c>
      <c r="AF2" s="137">
        <f>AD2/AD3-1</f>
        <v>1.2347203358440417E-3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81.89</v>
      </c>
      <c r="T3" s="84"/>
      <c r="X3" s="109">
        <v>42818</v>
      </c>
      <c r="Y3" s="9">
        <v>81.27</v>
      </c>
      <c r="Z3" s="9">
        <v>81.510000000000005</v>
      </c>
      <c r="AA3" s="9">
        <v>80.63</v>
      </c>
      <c r="AB3" s="9">
        <v>80.989999999999995</v>
      </c>
      <c r="AC3" s="103">
        <v>1358100</v>
      </c>
      <c r="AD3" s="9">
        <v>80.989999999999995</v>
      </c>
      <c r="AE3" s="2">
        <f t="shared" ref="AE3:AE66" si="0">Z3-AA3</f>
        <v>0.88000000000000966</v>
      </c>
      <c r="AF3" s="137">
        <f t="shared" ref="AF3:AF66" si="1">AD3/AD4-1</f>
        <v>-3.3226679793257885E-3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81.89</v>
      </c>
      <c r="R4" s="499">
        <v>9.9000000000000008E-3</v>
      </c>
      <c r="X4" s="109">
        <v>42817</v>
      </c>
      <c r="Y4" s="9">
        <v>81.5</v>
      </c>
      <c r="Z4" s="9">
        <v>81.92</v>
      </c>
      <c r="AA4" s="9">
        <v>81.16</v>
      </c>
      <c r="AB4" s="9">
        <v>81.260000000000005</v>
      </c>
      <c r="AC4" s="103">
        <v>1480700</v>
      </c>
      <c r="AD4" s="9">
        <v>81.260000000000005</v>
      </c>
      <c r="AE4" s="2">
        <f t="shared" si="0"/>
        <v>0.76000000000000512</v>
      </c>
      <c r="AF4" s="137">
        <f t="shared" si="1"/>
        <v>-1.4745637748831975E-3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42816</v>
      </c>
      <c r="Y5" s="9">
        <v>81.59</v>
      </c>
      <c r="Z5" s="9">
        <v>81.819999999999993</v>
      </c>
      <c r="AA5" s="9">
        <v>81.33</v>
      </c>
      <c r="AB5" s="9">
        <v>81.38</v>
      </c>
      <c r="AC5" s="103">
        <v>1667400</v>
      </c>
      <c r="AD5" s="9">
        <v>81.38</v>
      </c>
      <c r="AE5" s="2">
        <f t="shared" si="0"/>
        <v>0.48999999999999488</v>
      </c>
      <c r="AF5" s="137">
        <f t="shared" si="1"/>
        <v>-3.7948341290243714E-3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42815</v>
      </c>
      <c r="Y6" s="9">
        <v>82.46</v>
      </c>
      <c r="Z6" s="9">
        <v>82.7</v>
      </c>
      <c r="AA6" s="9">
        <v>81.59</v>
      </c>
      <c r="AB6" s="9">
        <v>81.69</v>
      </c>
      <c r="AC6" s="103">
        <v>2172300</v>
      </c>
      <c r="AD6" s="9">
        <v>81.69</v>
      </c>
      <c r="AE6" s="2">
        <f t="shared" si="0"/>
        <v>1.1099999999999994</v>
      </c>
      <c r="AF6" s="137">
        <f t="shared" si="1"/>
        <v>-8.255432803205176E-3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42814</v>
      </c>
      <c r="Y7" s="9">
        <v>82.85</v>
      </c>
      <c r="Z7" s="9">
        <v>83.06</v>
      </c>
      <c r="AA7" s="9">
        <v>82.3</v>
      </c>
      <c r="AB7" s="9">
        <v>82.37</v>
      </c>
      <c r="AC7" s="103">
        <v>1272500</v>
      </c>
      <c r="AD7" s="9">
        <v>82.37</v>
      </c>
      <c r="AE7" s="2">
        <f t="shared" si="0"/>
        <v>0.76000000000000512</v>
      </c>
      <c r="AF7" s="137">
        <f t="shared" si="1"/>
        <v>-5.7936028968013087E-3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42811</v>
      </c>
      <c r="Y8" s="9">
        <v>82.9</v>
      </c>
      <c r="Z8" s="9">
        <v>83.09</v>
      </c>
      <c r="AA8" s="9">
        <v>82.6</v>
      </c>
      <c r="AB8" s="9">
        <v>82.85</v>
      </c>
      <c r="AC8" s="103">
        <v>2301800</v>
      </c>
      <c r="AD8" s="9">
        <v>82.85</v>
      </c>
      <c r="AE8" s="2">
        <f t="shared" si="0"/>
        <v>0.49000000000000909</v>
      </c>
      <c r="AF8" s="137">
        <f t="shared" si="1"/>
        <v>-4.8256725781159471E-4</v>
      </c>
    </row>
    <row r="9" spans="1:32" x14ac:dyDescent="0.25">
      <c r="O9" s="11" t="s">
        <v>213</v>
      </c>
      <c r="Q9" s="137">
        <f>IF(Q2=0, 0, Q8/Q6)</f>
        <v>0</v>
      </c>
      <c r="X9" s="109">
        <v>42810</v>
      </c>
      <c r="Y9" s="9">
        <v>82.56</v>
      </c>
      <c r="Z9" s="9">
        <v>83</v>
      </c>
      <c r="AA9" s="9">
        <v>82.46</v>
      </c>
      <c r="AB9" s="9">
        <v>82.89</v>
      </c>
      <c r="AC9" s="103">
        <v>1761600</v>
      </c>
      <c r="AD9" s="9">
        <v>82.89</v>
      </c>
      <c r="AE9" s="2">
        <f t="shared" si="0"/>
        <v>0.54000000000000625</v>
      </c>
      <c r="AF9" s="137">
        <f t="shared" si="1"/>
        <v>3.2679738562091387E-3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42809</v>
      </c>
      <c r="Y10" s="9">
        <v>82.04</v>
      </c>
      <c r="Z10" s="9">
        <v>82.75</v>
      </c>
      <c r="AA10" s="9">
        <v>82.04</v>
      </c>
      <c r="AB10" s="9">
        <v>82.62</v>
      </c>
      <c r="AC10" s="103">
        <v>1403500</v>
      </c>
      <c r="AD10" s="9">
        <v>82.62</v>
      </c>
      <c r="AE10" s="2">
        <f t="shared" si="0"/>
        <v>0.70999999999999375</v>
      </c>
      <c r="AF10" s="137">
        <f t="shared" si="1"/>
        <v>5.3541007544415375E-3</v>
      </c>
    </row>
    <row r="11" spans="1:32" x14ac:dyDescent="0.25">
      <c r="O11" s="11" t="s">
        <v>178</v>
      </c>
      <c r="P11" s="34"/>
      <c r="Q11" s="137">
        <f>VALUE(TRIM(CLEAN(MID(U55, FIND("(", U55)+1, 5))))</f>
        <v>1.6799999999999999E-2</v>
      </c>
      <c r="T11" s="120"/>
      <c r="U11" s="68"/>
      <c r="X11" s="109">
        <v>42808</v>
      </c>
      <c r="Y11" s="9">
        <v>82.05</v>
      </c>
      <c r="Z11" s="9">
        <v>82.31</v>
      </c>
      <c r="AA11" s="9">
        <v>81.83</v>
      </c>
      <c r="AB11" s="9">
        <v>82.18</v>
      </c>
      <c r="AC11" s="103">
        <v>1437100</v>
      </c>
      <c r="AD11" s="9">
        <v>82.18</v>
      </c>
      <c r="AE11" s="2">
        <f t="shared" si="0"/>
        <v>0.48000000000000398</v>
      </c>
      <c r="AF11" s="137">
        <f t="shared" si="1"/>
        <v>9.7442143727177744E-4</v>
      </c>
    </row>
    <row r="12" spans="1:32" x14ac:dyDescent="0.25">
      <c r="X12" s="109">
        <v>42807</v>
      </c>
      <c r="Y12" s="9">
        <v>81.87</v>
      </c>
      <c r="Z12" s="9">
        <v>82.13</v>
      </c>
      <c r="AA12" s="9">
        <v>81.72</v>
      </c>
      <c r="AB12" s="9">
        <v>82.1</v>
      </c>
      <c r="AC12" s="103">
        <v>1256700</v>
      </c>
      <c r="AD12" s="9">
        <v>82.1</v>
      </c>
      <c r="AE12" s="2">
        <f t="shared" si="0"/>
        <v>0.40999999999999659</v>
      </c>
      <c r="AF12" s="137">
        <f t="shared" si="1"/>
        <v>6.0938452163306067E-4</v>
      </c>
    </row>
    <row r="13" spans="1:32" x14ac:dyDescent="0.25">
      <c r="Q13" s="2"/>
      <c r="X13" s="109">
        <v>42804</v>
      </c>
      <c r="Y13" s="9">
        <v>81.819999999999993</v>
      </c>
      <c r="Z13" s="9">
        <v>82.11</v>
      </c>
      <c r="AA13" s="9">
        <v>81.569999999999993</v>
      </c>
      <c r="AB13" s="9">
        <v>82.05</v>
      </c>
      <c r="AC13" s="103">
        <v>1560600</v>
      </c>
      <c r="AD13" s="9">
        <v>82.05</v>
      </c>
      <c r="AE13" s="2">
        <f t="shared" si="0"/>
        <v>0.54000000000000625</v>
      </c>
      <c r="AF13" s="137">
        <f t="shared" si="1"/>
        <v>5.8845163663112654E-3</v>
      </c>
    </row>
    <row r="14" spans="1:32" x14ac:dyDescent="0.25">
      <c r="X14" s="109">
        <v>42803</v>
      </c>
      <c r="Y14" s="9">
        <v>81.319999999999993</v>
      </c>
      <c r="Z14" s="9">
        <v>81.63</v>
      </c>
      <c r="AA14" s="9">
        <v>81.069999999999993</v>
      </c>
      <c r="AB14" s="9">
        <v>81.569999999999993</v>
      </c>
      <c r="AC14" s="103">
        <v>1708500</v>
      </c>
      <c r="AD14" s="9">
        <v>81.569999999999993</v>
      </c>
      <c r="AE14" s="2">
        <f t="shared" si="0"/>
        <v>0.56000000000000227</v>
      </c>
      <c r="AF14" s="137">
        <f t="shared" si="1"/>
        <v>5.4233945519537308E-3</v>
      </c>
    </row>
    <row r="15" spans="1:32" x14ac:dyDescent="0.25">
      <c r="X15" s="109">
        <v>42802</v>
      </c>
      <c r="Y15" s="9">
        <v>81.87</v>
      </c>
      <c r="Z15" s="9">
        <v>81.97</v>
      </c>
      <c r="AA15" s="9">
        <v>80.94</v>
      </c>
      <c r="AB15" s="9">
        <v>81.13</v>
      </c>
      <c r="AC15" s="103">
        <v>1661400</v>
      </c>
      <c r="AD15" s="9">
        <v>81.13</v>
      </c>
      <c r="AE15" s="2">
        <f t="shared" si="0"/>
        <v>1.0300000000000011</v>
      </c>
      <c r="AF15" s="137">
        <f t="shared" si="1"/>
        <v>-4.0510680088386986E-3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42801</v>
      </c>
      <c r="Y16" s="9">
        <v>81.319999999999993</v>
      </c>
      <c r="Z16" s="9">
        <v>81.7</v>
      </c>
      <c r="AA16" s="9">
        <v>81.14</v>
      </c>
      <c r="AB16" s="9">
        <v>81.459999999999994</v>
      </c>
      <c r="AC16" s="103">
        <v>1554100</v>
      </c>
      <c r="AD16" s="9">
        <v>81.459999999999994</v>
      </c>
      <c r="AE16" s="2">
        <f t="shared" si="0"/>
        <v>0.56000000000000227</v>
      </c>
      <c r="AF16" s="137">
        <f t="shared" si="1"/>
        <v>1.4752889107449985E-3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42800</v>
      </c>
      <c r="Y17" s="9">
        <v>81.489999999999995</v>
      </c>
      <c r="Z17" s="9">
        <v>81.75</v>
      </c>
      <c r="AA17" s="9">
        <v>81.14</v>
      </c>
      <c r="AB17" s="9">
        <v>81.34</v>
      </c>
      <c r="AC17" s="103">
        <v>1656100</v>
      </c>
      <c r="AD17" s="9">
        <v>81.34</v>
      </c>
      <c r="AE17" s="2">
        <f t="shared" si="0"/>
        <v>0.60999999999999943</v>
      </c>
      <c r="AF17" s="137">
        <f t="shared" si="1"/>
        <v>-6.3523088199364253E-3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42797</v>
      </c>
      <c r="Y18" s="9">
        <v>81.83</v>
      </c>
      <c r="Z18" s="9">
        <v>82</v>
      </c>
      <c r="AA18" s="9">
        <v>81.400000000000006</v>
      </c>
      <c r="AB18" s="9">
        <v>81.86</v>
      </c>
      <c r="AC18" s="103">
        <v>2331400</v>
      </c>
      <c r="AD18" s="9">
        <v>81.86</v>
      </c>
      <c r="AE18" s="2">
        <f t="shared" si="0"/>
        <v>0.59999999999999432</v>
      </c>
      <c r="AF18" s="137">
        <f t="shared" si="1"/>
        <v>1.345565749235389E-3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42796</v>
      </c>
      <c r="Y19" s="9">
        <v>82.89</v>
      </c>
      <c r="Z19" s="9">
        <v>83.05</v>
      </c>
      <c r="AA19" s="9">
        <v>81.739999999999995</v>
      </c>
      <c r="AB19" s="9">
        <v>81.75</v>
      </c>
      <c r="AC19" s="103">
        <v>2628200</v>
      </c>
      <c r="AD19" s="9">
        <v>81.75</v>
      </c>
      <c r="AE19" s="2">
        <f t="shared" si="0"/>
        <v>1.3100000000000023</v>
      </c>
      <c r="AF19" s="137">
        <f t="shared" si="1"/>
        <v>-1.1367759100253894E-2</v>
      </c>
    </row>
    <row r="20" spans="1:32" x14ac:dyDescent="0.25">
      <c r="X20" s="109">
        <v>42795</v>
      </c>
      <c r="Y20" s="9">
        <v>82.52</v>
      </c>
      <c r="Z20" s="9">
        <v>82.83</v>
      </c>
      <c r="AA20" s="9">
        <v>82.1</v>
      </c>
      <c r="AB20" s="9">
        <v>82.69</v>
      </c>
      <c r="AC20" s="103">
        <v>2721300</v>
      </c>
      <c r="AD20" s="9">
        <v>82.69</v>
      </c>
      <c r="AE20" s="2">
        <f t="shared" si="0"/>
        <v>0.73000000000000398</v>
      </c>
      <c r="AF20" s="137">
        <f t="shared" si="1"/>
        <v>6.4508276533592479E-3</v>
      </c>
    </row>
    <row r="21" spans="1:32" x14ac:dyDescent="0.25">
      <c r="X21" s="109">
        <v>42794</v>
      </c>
      <c r="Y21" s="9">
        <v>81.290000000000006</v>
      </c>
      <c r="Z21" s="9">
        <v>82.29</v>
      </c>
      <c r="AA21" s="9">
        <v>81</v>
      </c>
      <c r="AB21" s="9">
        <v>82.16</v>
      </c>
      <c r="AC21" s="103">
        <v>2550500</v>
      </c>
      <c r="AD21" s="9">
        <v>82.16</v>
      </c>
      <c r="AE21" s="2">
        <f t="shared" si="0"/>
        <v>1.2900000000000063</v>
      </c>
      <c r="AF21" s="137">
        <f t="shared" si="1"/>
        <v>1.0081140890090934E-2</v>
      </c>
    </row>
    <row r="22" spans="1:32" x14ac:dyDescent="0.25">
      <c r="X22" s="109">
        <v>42793</v>
      </c>
      <c r="Y22" s="9">
        <v>80.94</v>
      </c>
      <c r="Z22" s="9">
        <v>81.510000000000005</v>
      </c>
      <c r="AA22" s="9">
        <v>80.84</v>
      </c>
      <c r="AB22" s="9">
        <v>81.34</v>
      </c>
      <c r="AC22" s="103">
        <v>2103000</v>
      </c>
      <c r="AD22" s="9">
        <v>81.34</v>
      </c>
      <c r="AE22" s="2">
        <f t="shared" si="0"/>
        <v>0.67000000000000171</v>
      </c>
      <c r="AF22" s="137">
        <f t="shared" si="1"/>
        <v>5.3145470275615114E-3</v>
      </c>
    </row>
    <row r="23" spans="1:32" x14ac:dyDescent="0.25">
      <c r="X23" s="109">
        <v>42790</v>
      </c>
      <c r="Y23" s="9">
        <v>80.180000000000007</v>
      </c>
      <c r="Z23" s="9">
        <v>80.91</v>
      </c>
      <c r="AA23" s="9">
        <v>79.89</v>
      </c>
      <c r="AB23" s="9">
        <v>80.91</v>
      </c>
      <c r="AC23" s="103">
        <v>1973300</v>
      </c>
      <c r="AD23" s="9">
        <v>80.91</v>
      </c>
      <c r="AE23" s="2">
        <f t="shared" si="0"/>
        <v>1.019999999999996</v>
      </c>
      <c r="AF23" s="137" t="e">
        <f t="shared" si="1"/>
        <v>#DIV/0!</v>
      </c>
    </row>
    <row r="24" spans="1:32" x14ac:dyDescent="0.25">
      <c r="X24" s="109">
        <v>42790</v>
      </c>
      <c r="Y24" s="9" t="s">
        <v>492</v>
      </c>
      <c r="Z24" s="9"/>
      <c r="AA24" s="9"/>
      <c r="AB24" s="9"/>
      <c r="AC24" s="103"/>
      <c r="AD24" s="9"/>
      <c r="AE24" s="2">
        <f t="shared" si="0"/>
        <v>0</v>
      </c>
      <c r="AF24" s="137">
        <f t="shared" si="1"/>
        <v>-1</v>
      </c>
    </row>
    <row r="25" spans="1:32" x14ac:dyDescent="0.25">
      <c r="X25" s="109">
        <v>42789</v>
      </c>
      <c r="Y25" s="9">
        <v>80.400000000000006</v>
      </c>
      <c r="Z25" s="9">
        <v>80.900000000000006</v>
      </c>
      <c r="AA25" s="9">
        <v>80.31</v>
      </c>
      <c r="AB25" s="9">
        <v>80.55</v>
      </c>
      <c r="AC25" s="103">
        <v>3190200</v>
      </c>
      <c r="AD25" s="9">
        <v>80.180000000000007</v>
      </c>
      <c r="AE25" s="2">
        <f t="shared" si="0"/>
        <v>0.59000000000000341</v>
      </c>
      <c r="AF25" s="137">
        <f t="shared" si="1"/>
        <v>-3.740182022190508E-4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42788</v>
      </c>
      <c r="Y26" s="9">
        <v>80.13</v>
      </c>
      <c r="Z26" s="9">
        <v>80.78</v>
      </c>
      <c r="AA26" s="9">
        <v>80.06</v>
      </c>
      <c r="AB26" s="9">
        <v>80.58</v>
      </c>
      <c r="AC26" s="103">
        <v>2438500</v>
      </c>
      <c r="AD26" s="9">
        <v>80.209999999999994</v>
      </c>
      <c r="AE26" s="2">
        <f t="shared" si="0"/>
        <v>0.71999999999999886</v>
      </c>
      <c r="AF26" s="137">
        <f t="shared" si="1"/>
        <v>-4.984423676013261E-4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42787</v>
      </c>
      <c r="Y27" s="9">
        <v>80.56</v>
      </c>
      <c r="Z27" s="9">
        <v>80.8</v>
      </c>
      <c r="AA27" s="9">
        <v>80.31</v>
      </c>
      <c r="AB27" s="9">
        <v>80.62</v>
      </c>
      <c r="AC27" s="103">
        <v>2436700</v>
      </c>
      <c r="AD27" s="9">
        <v>80.25</v>
      </c>
      <c r="AE27" s="2">
        <f t="shared" si="0"/>
        <v>0.48999999999999488</v>
      </c>
      <c r="AF27" s="137">
        <f t="shared" si="1"/>
        <v>2.2480329711502822E-3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42783</v>
      </c>
      <c r="Y28" s="9">
        <v>80.47</v>
      </c>
      <c r="Z28" s="9">
        <v>80.48</v>
      </c>
      <c r="AA28" s="9">
        <v>80.08</v>
      </c>
      <c r="AB28" s="9">
        <v>80.44</v>
      </c>
      <c r="AC28" s="103">
        <v>1920300</v>
      </c>
      <c r="AD28" s="9">
        <v>80.069999999999993</v>
      </c>
      <c r="AE28" s="2">
        <f t="shared" si="0"/>
        <v>0.40000000000000568</v>
      </c>
      <c r="AF28" s="137">
        <f t="shared" si="1"/>
        <v>-4.4759418127565676E-3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42782</v>
      </c>
      <c r="Y29" s="9">
        <v>80.62</v>
      </c>
      <c r="Z29" s="9">
        <v>80.819999999999993</v>
      </c>
      <c r="AA29" s="9">
        <v>80.400000000000006</v>
      </c>
      <c r="AB29" s="9">
        <v>80.8</v>
      </c>
      <c r="AC29" s="103">
        <v>1779000</v>
      </c>
      <c r="AD29" s="9">
        <v>80.430000000000007</v>
      </c>
      <c r="AE29" s="2">
        <f t="shared" si="0"/>
        <v>0.41999999999998749</v>
      </c>
      <c r="AF29" s="137">
        <f t="shared" si="1"/>
        <v>1.1202389843167904E-3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42781</v>
      </c>
      <c r="Y30" s="9">
        <v>80</v>
      </c>
      <c r="Z30" s="9">
        <v>80.72</v>
      </c>
      <c r="AA30" s="9">
        <v>79.59</v>
      </c>
      <c r="AB30" s="9">
        <v>80.709999999999994</v>
      </c>
      <c r="AC30" s="103">
        <v>1820200</v>
      </c>
      <c r="AD30" s="9">
        <v>80.34</v>
      </c>
      <c r="AE30" s="2">
        <f t="shared" si="0"/>
        <v>1.1299999999999955</v>
      </c>
      <c r="AF30" s="137">
        <f t="shared" si="1"/>
        <v>1.1456628477904962E-2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42780</v>
      </c>
      <c r="Y31" s="9">
        <v>79.72</v>
      </c>
      <c r="Z31" s="9">
        <v>79.819999999999993</v>
      </c>
      <c r="AA31" s="9">
        <v>79.099999999999994</v>
      </c>
      <c r="AB31" s="9">
        <v>79.8</v>
      </c>
      <c r="AC31" s="103">
        <v>1798000</v>
      </c>
      <c r="AD31" s="9">
        <v>79.430000000000007</v>
      </c>
      <c r="AE31" s="2">
        <f t="shared" si="0"/>
        <v>0.71999999999999886</v>
      </c>
      <c r="AF31" s="137">
        <f t="shared" si="1"/>
        <v>2.3977788995457328E-3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42779</v>
      </c>
      <c r="Y32" s="9">
        <v>78.95</v>
      </c>
      <c r="Z32" s="9">
        <v>79.64</v>
      </c>
      <c r="AA32" s="9">
        <v>78.81</v>
      </c>
      <c r="AB32" s="9">
        <v>79.61</v>
      </c>
      <c r="AC32" s="103">
        <v>1427500</v>
      </c>
      <c r="AD32" s="9">
        <v>79.239999999999995</v>
      </c>
      <c r="AE32" s="2">
        <f t="shared" si="0"/>
        <v>0.82999999999999829</v>
      </c>
      <c r="AF32" s="137">
        <f t="shared" si="1"/>
        <v>9.1696383087112032E-3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42776</v>
      </c>
      <c r="Y33" s="9">
        <v>78.55</v>
      </c>
      <c r="Z33" s="9">
        <v>79.31</v>
      </c>
      <c r="AA33" s="9">
        <v>78.13</v>
      </c>
      <c r="AB33" s="9">
        <v>78.88</v>
      </c>
      <c r="AC33" s="103">
        <v>1636700</v>
      </c>
      <c r="AD33" s="9">
        <v>78.52</v>
      </c>
      <c r="AE33" s="2">
        <f t="shared" si="0"/>
        <v>1.1800000000000068</v>
      </c>
      <c r="AF33" s="137">
        <f t="shared" si="1"/>
        <v>6.7957430439800071E-3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42775</v>
      </c>
      <c r="Y34" s="9">
        <v>77.989999999999995</v>
      </c>
      <c r="Z34" s="9">
        <v>78.39</v>
      </c>
      <c r="AA34" s="9">
        <v>77.73</v>
      </c>
      <c r="AB34" s="9">
        <v>78.349999999999994</v>
      </c>
      <c r="AC34" s="103">
        <v>1912700</v>
      </c>
      <c r="AD34" s="9">
        <v>77.989999999999995</v>
      </c>
      <c r="AE34" s="2">
        <f t="shared" si="0"/>
        <v>0.65999999999999659</v>
      </c>
      <c r="AF34" s="137">
        <f t="shared" si="1"/>
        <v>4.6373824552363718E-3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8" t="s">
        <v>78</v>
      </c>
      <c r="P35" s="708"/>
      <c r="X35" s="109">
        <v>42774</v>
      </c>
      <c r="Y35" s="9">
        <v>78.099999999999994</v>
      </c>
      <c r="Z35" s="9">
        <v>78.19</v>
      </c>
      <c r="AA35" s="9">
        <v>77.8</v>
      </c>
      <c r="AB35" s="9">
        <v>77.989999999999995</v>
      </c>
      <c r="AC35" s="103">
        <v>1496600</v>
      </c>
      <c r="AD35" s="9">
        <v>77.63</v>
      </c>
      <c r="AE35" s="2">
        <f t="shared" si="0"/>
        <v>0.39000000000000057</v>
      </c>
      <c r="AF35" s="137">
        <f t="shared" si="1"/>
        <v>-1.6718106995885496E-3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90.079000000000008</v>
      </c>
      <c r="Q36" s="2"/>
      <c r="X36" s="109">
        <v>42773</v>
      </c>
      <c r="Y36" s="9">
        <v>78.5</v>
      </c>
      <c r="Z36" s="9">
        <v>78.680000000000007</v>
      </c>
      <c r="AA36" s="9">
        <v>78.069999999999993</v>
      </c>
      <c r="AB36" s="9">
        <v>78.12</v>
      </c>
      <c r="AC36" s="103">
        <v>1764900</v>
      </c>
      <c r="AD36" s="9">
        <v>77.760000000000005</v>
      </c>
      <c r="AE36" s="2">
        <f t="shared" si="0"/>
        <v>0.61000000000001364</v>
      </c>
      <c r="AF36" s="137">
        <f t="shared" si="1"/>
        <v>5.146680391148184E-4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89.260100000000008</v>
      </c>
      <c r="Q37" s="2"/>
      <c r="X37" s="109">
        <v>42772</v>
      </c>
      <c r="Y37" s="9">
        <v>77.430000000000007</v>
      </c>
      <c r="Z37" s="9">
        <v>78.22</v>
      </c>
      <c r="AA37" s="9">
        <v>76.97</v>
      </c>
      <c r="AB37" s="9">
        <v>78.08</v>
      </c>
      <c r="AC37" s="103">
        <v>2348300</v>
      </c>
      <c r="AD37" s="9">
        <v>77.72</v>
      </c>
      <c r="AE37" s="2">
        <f t="shared" si="0"/>
        <v>1.25</v>
      </c>
      <c r="AF37" s="137">
        <f t="shared" si="1"/>
        <v>7.7800829875518396E-3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88.441200000000009</v>
      </c>
      <c r="Q38" s="2"/>
      <c r="X38" s="109">
        <v>42769</v>
      </c>
      <c r="Y38" s="9">
        <v>77.92</v>
      </c>
      <c r="Z38" s="9">
        <v>78</v>
      </c>
      <c r="AA38" s="9">
        <v>77.290000000000006</v>
      </c>
      <c r="AB38" s="9">
        <v>77.48</v>
      </c>
      <c r="AC38" s="103">
        <v>2109700</v>
      </c>
      <c r="AD38" s="9">
        <v>77.12</v>
      </c>
      <c r="AE38" s="2">
        <f t="shared" si="0"/>
        <v>0.70999999999999375</v>
      </c>
      <c r="AF38" s="137">
        <f t="shared" si="1"/>
        <v>1.0384215991692258E-3</v>
      </c>
    </row>
    <row r="39" spans="1:32" ht="20.25" thickBot="1" x14ac:dyDescent="0.35">
      <c r="O39" s="82">
        <v>1.07</v>
      </c>
      <c r="P39" s="82">
        <f t="shared" si="3"/>
        <v>87.62230000000001</v>
      </c>
      <c r="Q39" s="2"/>
      <c r="T39" s="111" t="s">
        <v>92</v>
      </c>
      <c r="U39" s="2"/>
      <c r="X39" s="109">
        <v>42768</v>
      </c>
      <c r="Y39" s="9">
        <v>76.739999999999995</v>
      </c>
      <c r="Z39" s="9">
        <v>78.12</v>
      </c>
      <c r="AA39" s="9">
        <v>76.38</v>
      </c>
      <c r="AB39" s="9">
        <v>77.400000000000006</v>
      </c>
      <c r="AC39" s="103">
        <v>3883200</v>
      </c>
      <c r="AD39" s="9">
        <v>77.040000000000006</v>
      </c>
      <c r="AE39" s="2">
        <f t="shared" si="0"/>
        <v>1.7400000000000091</v>
      </c>
      <c r="AF39" s="137">
        <f t="shared" si="1"/>
        <v>2.8708772866871568E-2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86.803400000000011</v>
      </c>
      <c r="Q40" s="2"/>
      <c r="T40" s="112" t="s">
        <v>98</v>
      </c>
      <c r="U40" s="105">
        <v>81.09</v>
      </c>
      <c r="X40" s="109">
        <v>42767</v>
      </c>
      <c r="Y40" s="9">
        <v>75.569999999999993</v>
      </c>
      <c r="Z40" s="9">
        <v>75.97</v>
      </c>
      <c r="AA40" s="9">
        <v>75</v>
      </c>
      <c r="AB40" s="9">
        <v>75.239999999999995</v>
      </c>
      <c r="AC40" s="103">
        <v>2411700</v>
      </c>
      <c r="AD40" s="9">
        <v>74.89</v>
      </c>
      <c r="AE40" s="2">
        <f t="shared" si="0"/>
        <v>0.96999999999999886</v>
      </c>
      <c r="AF40" s="137">
        <f t="shared" si="1"/>
        <v>4.0074806305101518E-4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85.984500000000011</v>
      </c>
      <c r="Q41" s="2"/>
      <c r="T41" s="112" t="s">
        <v>99</v>
      </c>
      <c r="U41" s="105">
        <v>80.81</v>
      </c>
      <c r="X41" s="109">
        <v>42766</v>
      </c>
      <c r="Y41" s="9">
        <v>75.27</v>
      </c>
      <c r="Z41" s="9">
        <v>75.58</v>
      </c>
      <c r="AA41" s="9">
        <v>74.739999999999995</v>
      </c>
      <c r="AB41" s="9">
        <v>75.209999999999994</v>
      </c>
      <c r="AC41" s="103">
        <v>2041900</v>
      </c>
      <c r="AD41" s="9">
        <v>74.86</v>
      </c>
      <c r="AE41" s="2">
        <f t="shared" si="0"/>
        <v>0.84000000000000341</v>
      </c>
      <c r="AF41" s="137">
        <f t="shared" si="1"/>
        <v>-5.3149083178315459E-3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85.165599999999998</v>
      </c>
      <c r="Q42" s="2"/>
      <c r="T42" s="112" t="s">
        <v>100</v>
      </c>
      <c r="U42" s="105" t="s">
        <v>129</v>
      </c>
      <c r="X42" s="109">
        <v>42765</v>
      </c>
      <c r="Y42" s="9">
        <v>75.489999999999995</v>
      </c>
      <c r="Z42" s="9">
        <v>75.67</v>
      </c>
      <c r="AA42" s="9">
        <v>75.13</v>
      </c>
      <c r="AB42" s="9">
        <v>75.61</v>
      </c>
      <c r="AC42" s="103">
        <v>1748100</v>
      </c>
      <c r="AD42" s="9">
        <v>75.260000000000005</v>
      </c>
      <c r="AE42" s="2">
        <f t="shared" si="0"/>
        <v>0.54000000000000625</v>
      </c>
      <c r="AF42" s="137">
        <f t="shared" si="1"/>
        <v>2.658160552899691E-4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84.346699999999998</v>
      </c>
      <c r="Q43" s="2"/>
      <c r="T43" s="112" t="s">
        <v>101</v>
      </c>
      <c r="U43" s="105" t="s">
        <v>129</v>
      </c>
      <c r="X43" s="109">
        <v>42762</v>
      </c>
      <c r="Y43" s="9">
        <v>75.290000000000006</v>
      </c>
      <c r="Z43" s="9">
        <v>75.81</v>
      </c>
      <c r="AA43" s="9">
        <v>75.22</v>
      </c>
      <c r="AB43" s="9">
        <v>75.59</v>
      </c>
      <c r="AC43" s="103">
        <v>1275500</v>
      </c>
      <c r="AD43" s="9">
        <v>75.239999999999995</v>
      </c>
      <c r="AE43" s="2">
        <f t="shared" si="0"/>
        <v>0.59000000000000341</v>
      </c>
      <c r="AF43" s="137">
        <f t="shared" si="1"/>
        <v>-2.9154518950437192E-3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83.527799999999999</v>
      </c>
      <c r="Q44" s="2"/>
      <c r="T44" s="112" t="s">
        <v>102</v>
      </c>
      <c r="U44" s="105">
        <v>84.6</v>
      </c>
      <c r="X44" s="109">
        <v>42761</v>
      </c>
      <c r="Y44" s="9">
        <v>75.42</v>
      </c>
      <c r="Z44" s="9">
        <v>75.849999999999994</v>
      </c>
      <c r="AA44" s="9">
        <v>75.209999999999994</v>
      </c>
      <c r="AB44" s="9">
        <v>75.81</v>
      </c>
      <c r="AC44" s="103">
        <v>1574900</v>
      </c>
      <c r="AD44" s="9">
        <v>75.459999999999994</v>
      </c>
      <c r="AE44" s="2">
        <f t="shared" si="0"/>
        <v>0.64000000000000057</v>
      </c>
      <c r="AF44" s="137">
        <f t="shared" si="1"/>
        <v>5.5970149253730117E-3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82.7089</v>
      </c>
      <c r="Q45" s="2"/>
      <c r="T45" s="112" t="s">
        <v>103</v>
      </c>
      <c r="U45" s="105">
        <v>0.98439900000000002</v>
      </c>
      <c r="X45" s="109">
        <v>42760</v>
      </c>
      <c r="Y45" s="9">
        <v>74.77</v>
      </c>
      <c r="Z45" s="9">
        <v>75.53</v>
      </c>
      <c r="AA45" s="9">
        <v>74.739999999999995</v>
      </c>
      <c r="AB45" s="9">
        <v>75.39</v>
      </c>
      <c r="AC45" s="103">
        <v>1769100</v>
      </c>
      <c r="AD45" s="9">
        <v>75.040000000000006</v>
      </c>
      <c r="AE45" s="2">
        <f t="shared" si="0"/>
        <v>0.79000000000000625</v>
      </c>
      <c r="AF45" s="137">
        <f t="shared" si="1"/>
        <v>1.2275731822474212E-2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81.89</v>
      </c>
      <c r="Q46" s="2"/>
      <c r="T46" s="112" t="s">
        <v>104</v>
      </c>
      <c r="U46" s="105" t="s">
        <v>429</v>
      </c>
      <c r="X46" s="109">
        <v>42759</v>
      </c>
      <c r="Y46" s="9">
        <v>74.239999999999995</v>
      </c>
      <c r="Z46" s="9">
        <v>74.66</v>
      </c>
      <c r="AA46" s="9">
        <v>73.97</v>
      </c>
      <c r="AB46" s="9">
        <v>74.47</v>
      </c>
      <c r="AC46" s="103">
        <v>1075500</v>
      </c>
      <c r="AD46" s="9">
        <v>74.13</v>
      </c>
      <c r="AE46" s="2">
        <f t="shared" si="0"/>
        <v>0.68999999999999773</v>
      </c>
      <c r="AF46" s="137">
        <f t="shared" si="1"/>
        <v>4.3354559002843907E-3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81.071100000000001</v>
      </c>
      <c r="Q47" s="2"/>
      <c r="T47" s="112"/>
      <c r="U47" s="105"/>
      <c r="X47" s="109">
        <v>42758</v>
      </c>
      <c r="Y47" s="9">
        <v>74.59</v>
      </c>
      <c r="Z47" s="9">
        <v>74.650000000000006</v>
      </c>
      <c r="AA47" s="9">
        <v>73.959999999999994</v>
      </c>
      <c r="AB47" s="9">
        <v>74.150000000000006</v>
      </c>
      <c r="AC47" s="103">
        <v>1232700</v>
      </c>
      <c r="AD47" s="9">
        <v>73.81</v>
      </c>
      <c r="AE47" s="2">
        <f t="shared" si="0"/>
        <v>0.69000000000001194</v>
      </c>
      <c r="AF47" s="137">
        <f t="shared" si="1"/>
        <v>-5.2560646900269292E-3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80.252200000000002</v>
      </c>
      <c r="Q48" s="2"/>
      <c r="T48" s="112" t="s">
        <v>105</v>
      </c>
      <c r="U48" s="105" t="s">
        <v>731</v>
      </c>
      <c r="X48" s="109">
        <v>42755</v>
      </c>
      <c r="Y48" s="9">
        <v>74.37</v>
      </c>
      <c r="Z48" s="9">
        <v>74.959999999999994</v>
      </c>
      <c r="AA48" s="9">
        <v>74.37</v>
      </c>
      <c r="AB48" s="9">
        <v>74.540000000000006</v>
      </c>
      <c r="AC48" s="103">
        <v>1528400</v>
      </c>
      <c r="AD48" s="9">
        <v>74.2</v>
      </c>
      <c r="AE48" s="2">
        <f t="shared" si="0"/>
        <v>0.5899999999999892</v>
      </c>
      <c r="AF48" s="137">
        <f t="shared" si="1"/>
        <v>4.3313481321061165E-3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79.433300000000003</v>
      </c>
      <c r="T49" s="112" t="s">
        <v>106</v>
      </c>
      <c r="U49" s="105" t="s">
        <v>584</v>
      </c>
      <c r="X49" s="109">
        <v>42754</v>
      </c>
      <c r="Y49" s="9">
        <v>74.66</v>
      </c>
      <c r="Z49" s="9">
        <v>74.78</v>
      </c>
      <c r="AA49" s="9">
        <v>73.900000000000006</v>
      </c>
      <c r="AB49" s="9">
        <v>74.22</v>
      </c>
      <c r="AC49" s="103">
        <v>1282100</v>
      </c>
      <c r="AD49" s="9">
        <v>73.88</v>
      </c>
      <c r="AE49" s="2">
        <f t="shared" si="0"/>
        <v>0.87999999999999545</v>
      </c>
      <c r="AF49" s="137">
        <f t="shared" si="1"/>
        <v>-4.0442167700189824E-3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78.614400000000003</v>
      </c>
      <c r="T50" s="112" t="s">
        <v>107</v>
      </c>
      <c r="U50" s="106">
        <v>1219009</v>
      </c>
      <c r="X50" s="109">
        <v>42753</v>
      </c>
      <c r="Y50" s="9">
        <v>74</v>
      </c>
      <c r="Z50" s="9">
        <v>74.83</v>
      </c>
      <c r="AA50" s="9">
        <v>73.92</v>
      </c>
      <c r="AB50" s="9">
        <v>74.52</v>
      </c>
      <c r="AC50" s="103">
        <v>1795800</v>
      </c>
      <c r="AD50" s="9">
        <v>74.180000000000007</v>
      </c>
      <c r="AE50" s="2">
        <f t="shared" si="0"/>
        <v>0.90999999999999659</v>
      </c>
      <c r="AF50" s="137">
        <f t="shared" si="1"/>
        <v>9.1144062032377793E-3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77.79549999999999</v>
      </c>
      <c r="T51" s="112" t="s">
        <v>110</v>
      </c>
      <c r="U51" s="106">
        <v>1812050</v>
      </c>
      <c r="X51" s="109">
        <v>42752</v>
      </c>
      <c r="Y51" s="9">
        <v>73.61</v>
      </c>
      <c r="Z51" s="9">
        <v>73.89</v>
      </c>
      <c r="AA51" s="9">
        <v>73.39</v>
      </c>
      <c r="AB51" s="9">
        <v>73.849999999999994</v>
      </c>
      <c r="AC51" s="103">
        <v>1180000</v>
      </c>
      <c r="AD51" s="9">
        <v>73.510000000000005</v>
      </c>
      <c r="AE51" s="2">
        <f t="shared" si="0"/>
        <v>0.5</v>
      </c>
      <c r="AF51" s="137">
        <f t="shared" si="1"/>
        <v>-5.4384772263760262E-4</v>
      </c>
    </row>
    <row r="52" spans="1:32" x14ac:dyDescent="0.25">
      <c r="O52" s="82">
        <v>0.94</v>
      </c>
      <c r="P52" s="82">
        <f t="shared" si="3"/>
        <v>76.976599999999991</v>
      </c>
      <c r="T52" s="112" t="s">
        <v>108</v>
      </c>
      <c r="U52" s="105" t="s">
        <v>732</v>
      </c>
      <c r="X52" s="109">
        <v>42748</v>
      </c>
      <c r="Y52" s="9">
        <v>73.91</v>
      </c>
      <c r="Z52" s="9">
        <v>74.349999999999994</v>
      </c>
      <c r="AA52" s="9">
        <v>73.8</v>
      </c>
      <c r="AB52" s="9">
        <v>73.89</v>
      </c>
      <c r="AC52" s="103">
        <v>1220200</v>
      </c>
      <c r="AD52" s="9">
        <v>73.55</v>
      </c>
      <c r="AE52" s="2">
        <f t="shared" si="0"/>
        <v>0.54999999999999716</v>
      </c>
      <c r="AF52" s="137">
        <f t="shared" si="1"/>
        <v>2.8633760567220445E-3</v>
      </c>
    </row>
    <row r="53" spans="1:32" x14ac:dyDescent="0.25">
      <c r="O53" s="82">
        <v>0.93</v>
      </c>
      <c r="P53" s="82">
        <f t="shared" si="3"/>
        <v>76.157700000000006</v>
      </c>
      <c r="T53" s="112" t="s">
        <v>111</v>
      </c>
      <c r="U53" s="105">
        <v>17.54</v>
      </c>
      <c r="X53" s="109">
        <v>42747</v>
      </c>
      <c r="Y53" s="9">
        <v>73.56</v>
      </c>
      <c r="Z53" s="9">
        <v>73.790000000000006</v>
      </c>
      <c r="AA53" s="9">
        <v>73.13</v>
      </c>
      <c r="AB53" s="9">
        <v>73.680000000000007</v>
      </c>
      <c r="AC53" s="103">
        <v>1110500</v>
      </c>
      <c r="AD53" s="9">
        <v>73.34</v>
      </c>
      <c r="AE53" s="2">
        <f t="shared" si="0"/>
        <v>0.6600000000000108</v>
      </c>
      <c r="AF53" s="137">
        <f t="shared" si="1"/>
        <v>-3.5326086956520841E-3</v>
      </c>
    </row>
    <row r="54" spans="1:32" x14ac:dyDescent="0.25">
      <c r="O54" s="82">
        <v>0.92</v>
      </c>
      <c r="P54" s="82">
        <f t="shared" si="3"/>
        <v>75.338800000000006</v>
      </c>
      <c r="T54" s="112" t="s">
        <v>112</v>
      </c>
      <c r="U54" s="105">
        <v>4.67</v>
      </c>
      <c r="X54" s="109">
        <v>42746</v>
      </c>
      <c r="Y54" s="9">
        <v>73.94</v>
      </c>
      <c r="Z54" s="9">
        <v>74.260000000000005</v>
      </c>
      <c r="AA54" s="9">
        <v>73.59</v>
      </c>
      <c r="AB54" s="9">
        <v>73.94</v>
      </c>
      <c r="AC54" s="103">
        <v>1738500</v>
      </c>
      <c r="AD54" s="9">
        <v>73.599999999999994</v>
      </c>
      <c r="AE54" s="2">
        <f t="shared" si="0"/>
        <v>0.67000000000000171</v>
      </c>
      <c r="AF54" s="137">
        <f t="shared" si="1"/>
        <v>2.5882032420649903E-3</v>
      </c>
    </row>
    <row r="55" spans="1:32" x14ac:dyDescent="0.25">
      <c r="O55" s="82">
        <v>0.91</v>
      </c>
      <c r="P55" s="82">
        <f t="shared" si="3"/>
        <v>74.519900000000007</v>
      </c>
      <c r="T55" s="112" t="s">
        <v>109</v>
      </c>
      <c r="U55" s="105" t="s">
        <v>733</v>
      </c>
      <c r="X55" s="109">
        <v>42745</v>
      </c>
      <c r="Y55" s="9">
        <v>73.28</v>
      </c>
      <c r="Z55" s="9">
        <v>74.3</v>
      </c>
      <c r="AA55" s="9">
        <v>73.260000000000005</v>
      </c>
      <c r="AB55" s="9">
        <v>73.75</v>
      </c>
      <c r="AC55" s="103">
        <v>2350000</v>
      </c>
      <c r="AD55" s="9">
        <v>73.41</v>
      </c>
      <c r="AE55" s="2">
        <f t="shared" si="0"/>
        <v>1.039999999999992</v>
      </c>
      <c r="AF55" s="137">
        <f t="shared" si="1"/>
        <v>9.0721649484535316E-3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73.701000000000008</v>
      </c>
      <c r="X56" s="109">
        <v>42744</v>
      </c>
      <c r="Y56" s="9">
        <v>73.95</v>
      </c>
      <c r="Z56" s="9">
        <v>74.05</v>
      </c>
      <c r="AA56" s="9">
        <v>73.040000000000006</v>
      </c>
      <c r="AB56" s="9">
        <v>73.09</v>
      </c>
      <c r="AC56" s="103">
        <v>1801900</v>
      </c>
      <c r="AD56" s="9">
        <v>72.75</v>
      </c>
      <c r="AE56" s="2">
        <f t="shared" si="0"/>
        <v>1.0099999999999909</v>
      </c>
      <c r="AF56" s="137">
        <f t="shared" si="1"/>
        <v>-1.436119766969246E-2</v>
      </c>
    </row>
    <row r="57" spans="1:32" x14ac:dyDescent="0.25">
      <c r="X57" s="109">
        <v>42741</v>
      </c>
      <c r="Y57" s="9">
        <v>73.680000000000007</v>
      </c>
      <c r="Z57" s="9">
        <v>74.459999999999994</v>
      </c>
      <c r="AA57" s="9">
        <v>73.48</v>
      </c>
      <c r="AB57" s="9">
        <v>74.150000000000006</v>
      </c>
      <c r="AC57" s="103">
        <v>1614700</v>
      </c>
      <c r="AD57" s="9">
        <v>73.81</v>
      </c>
      <c r="AE57" s="2">
        <f t="shared" si="0"/>
        <v>0.97999999999998977</v>
      </c>
      <c r="AF57" s="137">
        <f t="shared" si="1"/>
        <v>1.6284434794409108E-3</v>
      </c>
    </row>
    <row r="58" spans="1:32" x14ac:dyDescent="0.25">
      <c r="X58" s="109">
        <v>42740</v>
      </c>
      <c r="Y58" s="9">
        <v>74.180000000000007</v>
      </c>
      <c r="Z58" s="9">
        <v>74.44</v>
      </c>
      <c r="AA58" s="9">
        <v>73.8</v>
      </c>
      <c r="AB58" s="9">
        <v>74.03</v>
      </c>
      <c r="AC58" s="103">
        <v>1741800</v>
      </c>
      <c r="AD58" s="9">
        <v>73.69</v>
      </c>
      <c r="AE58" s="2">
        <f t="shared" si="0"/>
        <v>0.64000000000000057</v>
      </c>
      <c r="AF58" s="137">
        <f t="shared" si="1"/>
        <v>-4.5927326759421794E-3</v>
      </c>
    </row>
    <row r="59" spans="1:32" x14ac:dyDescent="0.25">
      <c r="X59" s="109">
        <v>42739</v>
      </c>
      <c r="Y59" s="9">
        <v>74.38</v>
      </c>
      <c r="Z59" s="9">
        <v>74.95</v>
      </c>
      <c r="AA59" s="9">
        <v>74.209999999999994</v>
      </c>
      <c r="AB59" s="9">
        <v>74.37</v>
      </c>
      <c r="AC59" s="103">
        <v>1948400</v>
      </c>
      <c r="AD59" s="9">
        <v>74.03</v>
      </c>
      <c r="AE59" s="2">
        <f t="shared" si="0"/>
        <v>0.74000000000000909</v>
      </c>
      <c r="AF59" s="137">
        <f t="shared" si="1"/>
        <v>2.7089259108763475E-3</v>
      </c>
    </row>
    <row r="60" spans="1:32" x14ac:dyDescent="0.25">
      <c r="X60" s="109">
        <v>42738</v>
      </c>
      <c r="Y60" s="9">
        <v>74</v>
      </c>
      <c r="Z60" s="9">
        <v>74.56</v>
      </c>
      <c r="AA60" s="9">
        <v>73.540000000000006</v>
      </c>
      <c r="AB60" s="9">
        <v>74.17</v>
      </c>
      <c r="AC60" s="103">
        <v>2019800</v>
      </c>
      <c r="AD60" s="9">
        <v>73.83</v>
      </c>
      <c r="AE60" s="2">
        <f t="shared" si="0"/>
        <v>1.019999999999996</v>
      </c>
      <c r="AF60" s="137">
        <f t="shared" si="1"/>
        <v>6.7769043101106874E-4</v>
      </c>
    </row>
    <row r="61" spans="1:32" x14ac:dyDescent="0.25">
      <c r="X61" s="109">
        <v>42734</v>
      </c>
      <c r="Y61" s="9">
        <v>74.540000000000006</v>
      </c>
      <c r="Z61" s="9">
        <v>74.56</v>
      </c>
      <c r="AA61" s="9">
        <v>73.930000000000007</v>
      </c>
      <c r="AB61" s="9">
        <v>74.12</v>
      </c>
      <c r="AC61" s="103">
        <v>1709600</v>
      </c>
      <c r="AD61" s="9">
        <v>73.78</v>
      </c>
      <c r="AE61" s="2">
        <f t="shared" si="0"/>
        <v>0.62999999999999545</v>
      </c>
      <c r="AF61" s="137">
        <f t="shared" si="1"/>
        <v>-2.1639166892074568E-3</v>
      </c>
    </row>
    <row r="62" spans="1:32" x14ac:dyDescent="0.25">
      <c r="X62" s="109">
        <v>42733</v>
      </c>
      <c r="Y62" s="9">
        <v>74.38</v>
      </c>
      <c r="Z62" s="9">
        <v>74.569999999999993</v>
      </c>
      <c r="AA62" s="9">
        <v>74.2</v>
      </c>
      <c r="AB62" s="9">
        <v>74.28</v>
      </c>
      <c r="AC62" s="103">
        <v>1190100</v>
      </c>
      <c r="AD62" s="9">
        <v>73.94</v>
      </c>
      <c r="AE62" s="2">
        <f t="shared" si="0"/>
        <v>0.36999999999999034</v>
      </c>
      <c r="AF62" s="137">
        <f t="shared" si="1"/>
        <v>-9.4581813268490578E-4</v>
      </c>
    </row>
    <row r="63" spans="1:32" x14ac:dyDescent="0.25">
      <c r="X63" s="109">
        <v>42732</v>
      </c>
      <c r="Y63" s="9">
        <v>74.66</v>
      </c>
      <c r="Z63" s="9">
        <v>74.7</v>
      </c>
      <c r="AA63" s="9">
        <v>74.209999999999994</v>
      </c>
      <c r="AB63" s="9">
        <v>74.349999999999994</v>
      </c>
      <c r="AC63" s="103">
        <v>1624700</v>
      </c>
      <c r="AD63" s="9">
        <v>74.010000000000005</v>
      </c>
      <c r="AE63" s="2">
        <f t="shared" si="0"/>
        <v>0.49000000000000909</v>
      </c>
      <c r="AF63" s="137">
        <f t="shared" si="1"/>
        <v>-2.1572064176890171E-3</v>
      </c>
    </row>
    <row r="64" spans="1:32" x14ac:dyDescent="0.25">
      <c r="X64" s="109">
        <v>42731</v>
      </c>
      <c r="Y64" s="9">
        <v>74.58</v>
      </c>
      <c r="Z64" s="9">
        <v>74.650000000000006</v>
      </c>
      <c r="AA64" s="9">
        <v>74.31</v>
      </c>
      <c r="AB64" s="9">
        <v>74.510000000000005</v>
      </c>
      <c r="AC64" s="103">
        <v>1217600</v>
      </c>
      <c r="AD64" s="9">
        <v>74.17</v>
      </c>
      <c r="AE64" s="2">
        <f t="shared" si="0"/>
        <v>0.34000000000000341</v>
      </c>
      <c r="AF64" s="137">
        <f t="shared" si="1"/>
        <v>-9.4288793103436408E-4</v>
      </c>
    </row>
    <row r="65" spans="24:32" x14ac:dyDescent="0.25">
      <c r="X65" s="109">
        <v>42727</v>
      </c>
      <c r="Y65" s="9">
        <v>74.48</v>
      </c>
      <c r="Z65" s="9">
        <v>74.77</v>
      </c>
      <c r="AA65" s="9">
        <v>74.319999999999993</v>
      </c>
      <c r="AB65" s="9">
        <v>74.58</v>
      </c>
      <c r="AC65" s="103">
        <v>1087600</v>
      </c>
      <c r="AD65" s="9">
        <v>74.239999999999995</v>
      </c>
      <c r="AE65" s="2">
        <f t="shared" si="0"/>
        <v>0.45000000000000284</v>
      </c>
      <c r="AF65" s="137">
        <f t="shared" si="1"/>
        <v>1.3487995683840737E-3</v>
      </c>
    </row>
    <row r="66" spans="24:32" x14ac:dyDescent="0.25">
      <c r="X66" s="109">
        <v>42726</v>
      </c>
      <c r="Y66" s="9">
        <v>74.42</v>
      </c>
      <c r="Z66" s="9">
        <v>74.650000000000006</v>
      </c>
      <c r="AA66" s="9">
        <v>74.069999999999993</v>
      </c>
      <c r="AB66" s="9">
        <v>74.48</v>
      </c>
      <c r="AC66" s="103">
        <v>1716000</v>
      </c>
      <c r="AD66" s="9">
        <v>74.14</v>
      </c>
      <c r="AE66" s="2">
        <f t="shared" si="0"/>
        <v>0.58000000000001251</v>
      </c>
      <c r="AF66" s="137">
        <f t="shared" si="1"/>
        <v>5.3981106612699392E-4</v>
      </c>
    </row>
    <row r="67" spans="24:32" x14ac:dyDescent="0.25">
      <c r="X67" s="109">
        <v>42725</v>
      </c>
      <c r="Y67" s="9">
        <v>74.48</v>
      </c>
      <c r="Z67" s="9">
        <v>74.66</v>
      </c>
      <c r="AA67" s="9">
        <v>74.31</v>
      </c>
      <c r="AB67" s="9">
        <v>74.44</v>
      </c>
      <c r="AC67" s="103">
        <v>1062500</v>
      </c>
      <c r="AD67" s="9">
        <v>74.099999999999994</v>
      </c>
      <c r="AE67" s="2">
        <f>Z67-AA67</f>
        <v>0.34999999999999432</v>
      </c>
      <c r="AF67" s="137" t="e">
        <f>AD67/#REF!-1</f>
        <v>#REF!</v>
      </c>
    </row>
    <row r="68" spans="24:32" x14ac:dyDescent="0.25">
      <c r="X68" s="109">
        <v>42724</v>
      </c>
      <c r="Y68" s="9">
        <v>74.59</v>
      </c>
      <c r="Z68" s="9">
        <v>74.72</v>
      </c>
      <c r="AA68" s="9">
        <v>74.31</v>
      </c>
      <c r="AB68" s="9">
        <v>74.48</v>
      </c>
      <c r="AC68" s="103">
        <v>1669200</v>
      </c>
      <c r="AD68" s="9">
        <v>74.14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42821</v>
      </c>
      <c r="X2" s="40">
        <v>109.51</v>
      </c>
      <c r="Y2" s="40">
        <v>111.7</v>
      </c>
      <c r="Z2" s="40">
        <v>109.27</v>
      </c>
      <c r="AA2" s="40">
        <v>111.13</v>
      </c>
      <c r="AB2" s="94">
        <v>1781000</v>
      </c>
      <c r="AC2" s="40">
        <v>111.13</v>
      </c>
      <c r="AD2" s="2">
        <f>Y2-Z2</f>
        <v>2.4300000000000068</v>
      </c>
      <c r="AE2" s="137">
        <f>AC2/AC3-1</f>
        <v>4.2472438098679621E-3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113.32</v>
      </c>
      <c r="W3" s="156">
        <v>42818</v>
      </c>
      <c r="X3" s="40">
        <v>110.8</v>
      </c>
      <c r="Y3" s="40">
        <v>111.51</v>
      </c>
      <c r="Z3" s="40">
        <v>110.14</v>
      </c>
      <c r="AA3" s="40">
        <v>110.66</v>
      </c>
      <c r="AB3" s="94">
        <v>1268100</v>
      </c>
      <c r="AC3" s="40">
        <v>110.66</v>
      </c>
      <c r="AD3" s="2">
        <f t="shared" ref="AD3:AD66" si="0">Y3-Z3</f>
        <v>1.3700000000000045</v>
      </c>
      <c r="AE3" s="137">
        <f t="shared" ref="AE3:AE66" si="1">AC3/AC4-1</f>
        <v>9.9502487562186381E-4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113.32</v>
      </c>
      <c r="R4" s="499">
        <v>1.9699999999999999E-2</v>
      </c>
      <c r="W4" s="156">
        <v>42817</v>
      </c>
      <c r="X4" s="40">
        <v>110.64</v>
      </c>
      <c r="Y4" s="40">
        <v>111.94</v>
      </c>
      <c r="Z4" s="40">
        <v>110.31</v>
      </c>
      <c r="AA4" s="40">
        <v>110.55</v>
      </c>
      <c r="AB4" s="94">
        <v>2367400</v>
      </c>
      <c r="AC4" s="40">
        <v>110.55</v>
      </c>
      <c r="AD4" s="2">
        <f t="shared" si="0"/>
        <v>1.6299999999999955</v>
      </c>
      <c r="AE4" s="137">
        <f t="shared" si="1"/>
        <v>-1.0915272434463663E-2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42816</v>
      </c>
      <c r="X5" s="40">
        <v>111.74</v>
      </c>
      <c r="Y5" s="40">
        <v>112.65</v>
      </c>
      <c r="Z5" s="40">
        <v>111.1</v>
      </c>
      <c r="AA5" s="40">
        <v>111.77</v>
      </c>
      <c r="AB5" s="94">
        <v>2376300</v>
      </c>
      <c r="AC5" s="40">
        <v>111.77</v>
      </c>
      <c r="AD5" s="2">
        <f t="shared" si="0"/>
        <v>1.5500000000000114</v>
      </c>
      <c r="AE5" s="137">
        <f t="shared" si="1"/>
        <v>2.421524663677177E-3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42815</v>
      </c>
      <c r="X6" s="40">
        <v>115.11</v>
      </c>
      <c r="Y6" s="40">
        <v>115.63</v>
      </c>
      <c r="Z6" s="40">
        <v>110.69</v>
      </c>
      <c r="AA6" s="40">
        <v>111.5</v>
      </c>
      <c r="AB6" s="94">
        <v>3358000</v>
      </c>
      <c r="AC6" s="40">
        <v>111.5</v>
      </c>
      <c r="AD6" s="2">
        <f t="shared" si="0"/>
        <v>4.9399999999999977</v>
      </c>
      <c r="AE6" s="137">
        <f t="shared" si="1"/>
        <v>-2.9083942877046409E-2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42814</v>
      </c>
      <c r="X7" s="40">
        <v>114.89</v>
      </c>
      <c r="Y7" s="40">
        <v>115.52</v>
      </c>
      <c r="Z7" s="40">
        <v>114.24</v>
      </c>
      <c r="AA7" s="40">
        <v>114.84</v>
      </c>
      <c r="AB7" s="94">
        <v>2504000</v>
      </c>
      <c r="AC7" s="40">
        <v>114.84</v>
      </c>
      <c r="AD7" s="2">
        <f t="shared" si="0"/>
        <v>1.2800000000000011</v>
      </c>
      <c r="AE7" s="137">
        <f t="shared" si="1"/>
        <v>1.1332926510330132E-3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42811</v>
      </c>
      <c r="X8" s="40">
        <v>115.42</v>
      </c>
      <c r="Y8" s="40">
        <v>115.74</v>
      </c>
      <c r="Z8" s="40">
        <v>114.21</v>
      </c>
      <c r="AA8" s="40">
        <v>114.71</v>
      </c>
      <c r="AB8" s="94">
        <v>4791000</v>
      </c>
      <c r="AC8" s="40">
        <v>114.71</v>
      </c>
      <c r="AD8" s="2">
        <f t="shared" si="0"/>
        <v>1.5300000000000011</v>
      </c>
      <c r="AE8" s="137">
        <f t="shared" si="1"/>
        <v>-5.5483311660164958E-3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42810</v>
      </c>
      <c r="X9" s="40">
        <v>117.4</v>
      </c>
      <c r="Y9" s="40">
        <v>117.67</v>
      </c>
      <c r="Z9" s="40">
        <v>115.13</v>
      </c>
      <c r="AA9" s="40">
        <v>115.35</v>
      </c>
      <c r="AB9" s="94">
        <v>3936400</v>
      </c>
      <c r="AC9" s="40">
        <v>115.35</v>
      </c>
      <c r="AD9" s="2">
        <f t="shared" si="0"/>
        <v>2.5400000000000063</v>
      </c>
      <c r="AE9" s="137">
        <f t="shared" si="1"/>
        <v>-1.838141434771523E-2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42809</v>
      </c>
      <c r="X10" s="40">
        <v>116.96</v>
      </c>
      <c r="Y10" s="40">
        <v>117.93</v>
      </c>
      <c r="Z10" s="40">
        <v>115.92</v>
      </c>
      <c r="AA10" s="40">
        <v>117.51</v>
      </c>
      <c r="AB10" s="94">
        <v>3147600</v>
      </c>
      <c r="AC10" s="40">
        <v>117.51</v>
      </c>
      <c r="AD10" s="2">
        <f t="shared" si="0"/>
        <v>2.0100000000000051</v>
      </c>
      <c r="AE10" s="137">
        <f t="shared" si="1"/>
        <v>-7.0975918884663702E-3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2.1999999999999999E-2</v>
      </c>
      <c r="W11" s="156">
        <v>42808</v>
      </c>
      <c r="X11" s="40">
        <v>119.58</v>
      </c>
      <c r="Y11" s="40">
        <v>119.58</v>
      </c>
      <c r="Z11" s="40">
        <v>117.79</v>
      </c>
      <c r="AA11" s="40">
        <v>118.35</v>
      </c>
      <c r="AB11" s="94">
        <v>1664300</v>
      </c>
      <c r="AC11" s="40">
        <v>118.35</v>
      </c>
      <c r="AD11" s="2">
        <f t="shared" si="0"/>
        <v>1.789999999999992</v>
      </c>
      <c r="AE11" s="137">
        <f t="shared" si="1"/>
        <v>-9.8719986614239641E-3</v>
      </c>
    </row>
    <row r="12" spans="1:31" x14ac:dyDescent="0.25">
      <c r="W12" s="156">
        <v>42807</v>
      </c>
      <c r="X12" s="40">
        <v>119.74</v>
      </c>
      <c r="Y12" s="40">
        <v>120.26</v>
      </c>
      <c r="Z12" s="40">
        <v>118.92</v>
      </c>
      <c r="AA12" s="40">
        <v>119.53</v>
      </c>
      <c r="AB12" s="94">
        <v>1521600</v>
      </c>
      <c r="AC12" s="40">
        <v>119.53</v>
      </c>
      <c r="AD12" s="2">
        <f t="shared" si="0"/>
        <v>1.3400000000000034</v>
      </c>
      <c r="AE12" s="137">
        <f t="shared" si="1"/>
        <v>-1.0864114992478191E-3</v>
      </c>
    </row>
    <row r="13" spans="1:31" x14ac:dyDescent="0.25">
      <c r="W13" s="156">
        <v>42804</v>
      </c>
      <c r="X13" s="40">
        <v>119.86</v>
      </c>
      <c r="Y13" s="40">
        <v>120.79</v>
      </c>
      <c r="Z13" s="40">
        <v>118.97</v>
      </c>
      <c r="AA13" s="40">
        <v>119.66</v>
      </c>
      <c r="AB13" s="94">
        <v>1359800</v>
      </c>
      <c r="AC13" s="40">
        <v>119.66</v>
      </c>
      <c r="AD13" s="2">
        <f t="shared" si="0"/>
        <v>1.8200000000000074</v>
      </c>
      <c r="AE13" s="137">
        <f t="shared" si="1"/>
        <v>2.177554438860918E-3</v>
      </c>
    </row>
    <row r="14" spans="1:31" x14ac:dyDescent="0.25">
      <c r="W14" s="156">
        <v>42803</v>
      </c>
      <c r="X14" s="40">
        <v>119.88</v>
      </c>
      <c r="Y14" s="40">
        <v>120.61</v>
      </c>
      <c r="Z14" s="40">
        <v>118.89</v>
      </c>
      <c r="AA14" s="40">
        <v>119.4</v>
      </c>
      <c r="AB14" s="94">
        <v>1658700</v>
      </c>
      <c r="AC14" s="40">
        <v>119.4</v>
      </c>
      <c r="AD14" s="2">
        <f t="shared" si="0"/>
        <v>1.7199999999999989</v>
      </c>
      <c r="AE14" s="137">
        <f t="shared" si="1"/>
        <v>-3.9209143238507771E-3</v>
      </c>
    </row>
    <row r="15" spans="1:31" x14ac:dyDescent="0.25">
      <c r="W15" s="156">
        <v>42802</v>
      </c>
      <c r="X15" s="40">
        <v>122</v>
      </c>
      <c r="Y15" s="40">
        <v>122.14</v>
      </c>
      <c r="Z15" s="40">
        <v>119.64</v>
      </c>
      <c r="AA15" s="40">
        <v>119.87</v>
      </c>
      <c r="AB15" s="94">
        <v>1807900</v>
      </c>
      <c r="AC15" s="40">
        <v>119.87</v>
      </c>
      <c r="AD15" s="2">
        <f t="shared" si="0"/>
        <v>2.5</v>
      </c>
      <c r="AE15" s="137">
        <f t="shared" si="1"/>
        <v>-1.7459016393442606E-2</v>
      </c>
    </row>
    <row r="16" spans="1:31" x14ac:dyDescent="0.25">
      <c r="W16" s="156">
        <v>42801</v>
      </c>
      <c r="X16" s="40">
        <v>122.94</v>
      </c>
      <c r="Y16" s="40">
        <v>123.17</v>
      </c>
      <c r="Z16" s="40">
        <v>121.63</v>
      </c>
      <c r="AA16" s="40">
        <v>122</v>
      </c>
      <c r="AB16" s="94">
        <v>1891700</v>
      </c>
      <c r="AC16" s="40">
        <v>122</v>
      </c>
      <c r="AD16" s="2">
        <f t="shared" si="0"/>
        <v>1.5400000000000063</v>
      </c>
      <c r="AE16" s="137">
        <f t="shared" si="1"/>
        <v>-7.5652810542585769E-3</v>
      </c>
    </row>
    <row r="17" spans="1:31" x14ac:dyDescent="0.25">
      <c r="W17" s="156">
        <v>42800</v>
      </c>
      <c r="X17" s="40">
        <v>121.34</v>
      </c>
      <c r="Y17" s="40">
        <v>123.11</v>
      </c>
      <c r="Z17" s="40">
        <v>121.22</v>
      </c>
      <c r="AA17" s="40">
        <v>122.93</v>
      </c>
      <c r="AB17" s="94">
        <v>1534300</v>
      </c>
      <c r="AC17" s="40">
        <v>122.93</v>
      </c>
      <c r="AD17" s="2">
        <f t="shared" si="0"/>
        <v>1.8900000000000006</v>
      </c>
      <c r="AE17" s="137">
        <f t="shared" si="1"/>
        <v>4.3300653594771088E-3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42797</v>
      </c>
      <c r="X18" s="40">
        <v>121.93</v>
      </c>
      <c r="Y18" s="40">
        <v>122.51</v>
      </c>
      <c r="Z18" s="40">
        <v>120.83</v>
      </c>
      <c r="AA18" s="40">
        <v>122.4</v>
      </c>
      <c r="AB18" s="94">
        <v>1790000</v>
      </c>
      <c r="AC18" s="40">
        <v>122.4</v>
      </c>
      <c r="AD18" s="2">
        <f t="shared" si="0"/>
        <v>1.6800000000000068</v>
      </c>
      <c r="AE18" s="137">
        <f t="shared" si="1"/>
        <v>5.1736881005175483E-3</v>
      </c>
    </row>
    <row r="19" spans="1:31" x14ac:dyDescent="0.25">
      <c r="W19" s="156">
        <v>42796</v>
      </c>
      <c r="X19" s="40">
        <v>123.23</v>
      </c>
      <c r="Y19" s="40">
        <v>123.28</v>
      </c>
      <c r="Z19" s="40">
        <v>121.7</v>
      </c>
      <c r="AA19" s="40">
        <v>121.77</v>
      </c>
      <c r="AB19" s="94">
        <v>1106200</v>
      </c>
      <c r="AC19" s="40">
        <v>121.77</v>
      </c>
      <c r="AD19" s="2">
        <f t="shared" si="0"/>
        <v>1.5799999999999983</v>
      </c>
      <c r="AE19" s="137">
        <f t="shared" si="1"/>
        <v>-1.2809079854073757E-2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42795</v>
      </c>
      <c r="X20" s="40">
        <v>122.2</v>
      </c>
      <c r="Y20" s="40">
        <v>124.5</v>
      </c>
      <c r="Z20" s="40">
        <v>121.81</v>
      </c>
      <c r="AA20" s="40">
        <v>123.35</v>
      </c>
      <c r="AB20" s="94">
        <v>1580700</v>
      </c>
      <c r="AC20" s="40">
        <v>123.35</v>
      </c>
      <c r="AD20" s="2">
        <f t="shared" si="0"/>
        <v>2.6899999999999977</v>
      </c>
      <c r="AE20" s="137">
        <f t="shared" si="1"/>
        <v>1.916880112368835E-2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42794</v>
      </c>
      <c r="X21" s="40">
        <v>121.26</v>
      </c>
      <c r="Y21" s="40">
        <v>122.19</v>
      </c>
      <c r="Z21" s="40">
        <v>120.58</v>
      </c>
      <c r="AA21" s="40">
        <v>121.03</v>
      </c>
      <c r="AB21" s="94">
        <v>1302400</v>
      </c>
      <c r="AC21" s="40">
        <v>121.03</v>
      </c>
      <c r="AD21" s="2">
        <f t="shared" si="0"/>
        <v>1.6099999999999994</v>
      </c>
      <c r="AE21" s="137">
        <f t="shared" si="1"/>
        <v>-7.43064729194165E-4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42793</v>
      </c>
      <c r="X22" s="40">
        <v>120.2</v>
      </c>
      <c r="Y22" s="40">
        <v>121.22</v>
      </c>
      <c r="Z22" s="40">
        <v>118.93</v>
      </c>
      <c r="AA22" s="40">
        <v>121.12</v>
      </c>
      <c r="AB22" s="94">
        <v>1863400</v>
      </c>
      <c r="AC22" s="40">
        <v>121.12</v>
      </c>
      <c r="AD22" s="2">
        <f t="shared" si="0"/>
        <v>2.289999999999992</v>
      </c>
      <c r="AE22" s="137">
        <f t="shared" si="1"/>
        <v>8.6608927381746081E-3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42790</v>
      </c>
      <c r="X23" s="40">
        <v>119</v>
      </c>
      <c r="Y23" s="40">
        <v>120.1</v>
      </c>
      <c r="Z23" s="40">
        <v>118.65</v>
      </c>
      <c r="AA23" s="40">
        <v>120.08</v>
      </c>
      <c r="AB23" s="94">
        <v>2153000</v>
      </c>
      <c r="AC23" s="40">
        <v>120.08</v>
      </c>
      <c r="AD23" s="2">
        <f t="shared" si="0"/>
        <v>1.4499999999999886</v>
      </c>
      <c r="AE23" s="137">
        <f t="shared" si="1"/>
        <v>4.1656252603505806E-4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42789</v>
      </c>
      <c r="X24" s="40">
        <v>122.99</v>
      </c>
      <c r="Y24" s="40">
        <v>123.05</v>
      </c>
      <c r="Z24" s="40">
        <v>119.16</v>
      </c>
      <c r="AA24" s="40">
        <v>120.03</v>
      </c>
      <c r="AB24" s="94">
        <v>2376400</v>
      </c>
      <c r="AC24" s="40">
        <v>120.03</v>
      </c>
      <c r="AD24" s="2">
        <f t="shared" si="0"/>
        <v>3.8900000000000006</v>
      </c>
      <c r="AE24" s="137">
        <f t="shared" si="1"/>
        <v>-1.8721386527141837E-2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42788</v>
      </c>
      <c r="X25" s="40">
        <v>122.86</v>
      </c>
      <c r="Y25" s="40">
        <v>123.09</v>
      </c>
      <c r="Z25" s="40">
        <v>121.9</v>
      </c>
      <c r="AA25" s="40">
        <v>122.32</v>
      </c>
      <c r="AB25" s="94">
        <v>1729100</v>
      </c>
      <c r="AC25" s="40">
        <v>122.32</v>
      </c>
      <c r="AD25" s="2">
        <f t="shared" si="0"/>
        <v>1.1899999999999977</v>
      </c>
      <c r="AE25" s="137">
        <f t="shared" si="1"/>
        <v>-9.7951914514693428E-3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42787</v>
      </c>
      <c r="X26" s="40">
        <v>123.09</v>
      </c>
      <c r="Y26" s="40">
        <v>125</v>
      </c>
      <c r="Z26" s="40">
        <v>122.81</v>
      </c>
      <c r="AA26" s="40">
        <v>123.53</v>
      </c>
      <c r="AB26" s="94">
        <v>1382500</v>
      </c>
      <c r="AC26" s="40">
        <v>123.53</v>
      </c>
      <c r="AD26" s="2">
        <f t="shared" si="0"/>
        <v>2.1899999999999977</v>
      </c>
      <c r="AE26" s="137">
        <f t="shared" si="1"/>
        <v>6.1084867242222618E-3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42783</v>
      </c>
      <c r="X27" s="40">
        <v>122.64</v>
      </c>
      <c r="Y27" s="40">
        <v>123.18</v>
      </c>
      <c r="Z27" s="40">
        <v>121.77</v>
      </c>
      <c r="AA27" s="40">
        <v>122.78</v>
      </c>
      <c r="AB27" s="94">
        <v>1265100</v>
      </c>
      <c r="AC27" s="40">
        <v>122.78</v>
      </c>
      <c r="AD27" s="2">
        <f t="shared" si="0"/>
        <v>1.4100000000000108</v>
      </c>
      <c r="AE27" s="137">
        <f t="shared" si="1"/>
        <v>-1.2202066216546736E-3</v>
      </c>
    </row>
    <row r="28" spans="1:31" x14ac:dyDescent="0.25">
      <c r="W28" s="156">
        <v>42782</v>
      </c>
      <c r="X28" s="40">
        <v>122.63</v>
      </c>
      <c r="Y28" s="40">
        <v>123.32</v>
      </c>
      <c r="Z28" s="40">
        <v>121.72</v>
      </c>
      <c r="AA28" s="40">
        <v>122.93</v>
      </c>
      <c r="AB28" s="94">
        <v>1482100</v>
      </c>
      <c r="AC28" s="40">
        <v>122.93</v>
      </c>
      <c r="AD28" s="2">
        <f t="shared" si="0"/>
        <v>1.5999999999999943</v>
      </c>
      <c r="AE28" s="137">
        <f t="shared" si="1"/>
        <v>1.7928449189146267E-3</v>
      </c>
    </row>
    <row r="29" spans="1:31" x14ac:dyDescent="0.25">
      <c r="W29" s="156">
        <v>42781</v>
      </c>
      <c r="X29" s="40">
        <v>122.44</v>
      </c>
      <c r="Y29" s="40">
        <v>123.42</v>
      </c>
      <c r="Z29" s="40">
        <v>121.16</v>
      </c>
      <c r="AA29" s="40">
        <v>122.71</v>
      </c>
      <c r="AB29" s="94">
        <v>2279000</v>
      </c>
      <c r="AC29" s="40">
        <v>122.71</v>
      </c>
      <c r="AD29" s="2">
        <f t="shared" si="0"/>
        <v>2.2600000000000051</v>
      </c>
      <c r="AE29" s="137">
        <f t="shared" si="1"/>
        <v>1.7960649848967059E-3</v>
      </c>
    </row>
    <row r="30" spans="1:31" x14ac:dyDescent="0.25">
      <c r="W30" s="156">
        <v>42780</v>
      </c>
      <c r="X30" s="40">
        <v>121.83</v>
      </c>
      <c r="Y30" s="40">
        <v>123</v>
      </c>
      <c r="Z30" s="40">
        <v>121.62</v>
      </c>
      <c r="AA30" s="40">
        <v>122.49</v>
      </c>
      <c r="AB30" s="94">
        <v>1326200</v>
      </c>
      <c r="AC30" s="40">
        <v>122.49</v>
      </c>
      <c r="AD30" s="2">
        <f t="shared" si="0"/>
        <v>1.3799999999999955</v>
      </c>
      <c r="AE30" s="137">
        <f t="shared" si="1"/>
        <v>2.2911382047294815E-3</v>
      </c>
    </row>
    <row r="31" spans="1:31" x14ac:dyDescent="0.25">
      <c r="W31" s="156">
        <v>42779</v>
      </c>
      <c r="X31" s="40">
        <v>121.33</v>
      </c>
      <c r="Y31" s="40">
        <v>123.3</v>
      </c>
      <c r="Z31" s="40">
        <v>121.17</v>
      </c>
      <c r="AA31" s="40">
        <v>122.21</v>
      </c>
      <c r="AB31" s="94">
        <v>1565000</v>
      </c>
      <c r="AC31" s="40">
        <v>122.21</v>
      </c>
      <c r="AD31" s="2">
        <f t="shared" si="0"/>
        <v>2.1299999999999955</v>
      </c>
      <c r="AE31" s="137">
        <f t="shared" si="1"/>
        <v>8.9993394980183439E-3</v>
      </c>
    </row>
    <row r="32" spans="1:31" x14ac:dyDescent="0.25">
      <c r="W32" s="156">
        <v>42776</v>
      </c>
      <c r="X32" s="40">
        <v>121</v>
      </c>
      <c r="Y32" s="40">
        <v>121.75</v>
      </c>
      <c r="Z32" s="40">
        <v>119.95</v>
      </c>
      <c r="AA32" s="40">
        <v>121.12</v>
      </c>
      <c r="AB32" s="94">
        <v>1929900</v>
      </c>
      <c r="AC32" s="40">
        <v>121.12</v>
      </c>
      <c r="AD32" s="2">
        <f t="shared" si="0"/>
        <v>1.7999999999999972</v>
      </c>
      <c r="AE32" s="137">
        <f t="shared" si="1"/>
        <v>3.8955656858681298E-3</v>
      </c>
    </row>
    <row r="33" spans="1:31" x14ac:dyDescent="0.25">
      <c r="L33" t="s">
        <v>65</v>
      </c>
      <c r="M33" s="2">
        <f>K51+M51-F51</f>
        <v>-168.6200000000008</v>
      </c>
      <c r="W33" s="156">
        <v>42775</v>
      </c>
      <c r="X33" s="40">
        <v>120.94</v>
      </c>
      <c r="Y33" s="40">
        <v>121.99</v>
      </c>
      <c r="Z33" s="40">
        <v>120.51</v>
      </c>
      <c r="AA33" s="40">
        <v>120.65</v>
      </c>
      <c r="AB33" s="94">
        <v>1817400</v>
      </c>
      <c r="AC33" s="40">
        <v>120.65</v>
      </c>
      <c r="AD33" s="2">
        <f t="shared" si="0"/>
        <v>1.4799999999999898</v>
      </c>
      <c r="AE33" s="137">
        <f t="shared" si="1"/>
        <v>-2.3978832478914747E-3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42774</v>
      </c>
      <c r="X34" s="40">
        <v>120.46</v>
      </c>
      <c r="Y34" s="40">
        <v>121.1</v>
      </c>
      <c r="Z34" s="40">
        <v>119.09</v>
      </c>
      <c r="AA34" s="40">
        <v>120.94</v>
      </c>
      <c r="AB34" s="94">
        <v>1440800</v>
      </c>
      <c r="AC34" s="40">
        <v>120.94</v>
      </c>
      <c r="AD34" s="2">
        <f t="shared" si="0"/>
        <v>2.0099999999999909</v>
      </c>
      <c r="AE34" s="137">
        <f t="shared" si="1"/>
        <v>4.9636002647246436E-4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42773</v>
      </c>
      <c r="X35" s="40">
        <v>120.16</v>
      </c>
      <c r="Y35" s="40">
        <v>122.5</v>
      </c>
      <c r="Z35" s="40">
        <v>120</v>
      </c>
      <c r="AA35" s="40">
        <v>120.88</v>
      </c>
      <c r="AB35" s="94">
        <v>2004300</v>
      </c>
      <c r="AC35" s="40">
        <v>120.88</v>
      </c>
      <c r="AD35" s="2">
        <f t="shared" si="0"/>
        <v>2.5</v>
      </c>
      <c r="AE35" s="137">
        <f t="shared" si="1"/>
        <v>8.4257946108283743E-3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42772</v>
      </c>
      <c r="X36" s="40">
        <v>120.13</v>
      </c>
      <c r="Y36" s="40">
        <v>120.74</v>
      </c>
      <c r="Z36" s="40">
        <v>118.6</v>
      </c>
      <c r="AA36" s="40">
        <v>119.87</v>
      </c>
      <c r="AB36" s="94">
        <v>2205800</v>
      </c>
      <c r="AC36" s="40">
        <v>119.87</v>
      </c>
      <c r="AD36" s="2">
        <f t="shared" si="0"/>
        <v>2.1400000000000006</v>
      </c>
      <c r="AE36" s="137">
        <f t="shared" si="1"/>
        <v>-4.897891416237643E-3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42769</v>
      </c>
      <c r="X37" s="40">
        <v>119.82</v>
      </c>
      <c r="Y37" s="40">
        <v>121.22</v>
      </c>
      <c r="Z37" s="40">
        <v>118.94</v>
      </c>
      <c r="AA37" s="40">
        <v>120.46</v>
      </c>
      <c r="AB37" s="94">
        <v>1683900</v>
      </c>
      <c r="AC37" s="40">
        <v>120.46</v>
      </c>
      <c r="AD37" s="2">
        <f t="shared" si="0"/>
        <v>2.2800000000000011</v>
      </c>
      <c r="AE37" s="137">
        <f t="shared" si="1"/>
        <v>8.28659914622909E-3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42768</v>
      </c>
      <c r="X38" s="40">
        <v>119.12</v>
      </c>
      <c r="Y38" s="40">
        <v>120</v>
      </c>
      <c r="Z38" s="40">
        <v>117.61</v>
      </c>
      <c r="AA38" s="40">
        <v>119.47</v>
      </c>
      <c r="AB38" s="94">
        <v>2305300</v>
      </c>
      <c r="AC38" s="40">
        <v>119.47</v>
      </c>
      <c r="AD38" s="2">
        <f t="shared" si="0"/>
        <v>2.3900000000000006</v>
      </c>
      <c r="AE38" s="137">
        <f t="shared" si="1"/>
        <v>-3.8355707496040559E-3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42767</v>
      </c>
      <c r="X39" s="40">
        <v>117.37</v>
      </c>
      <c r="Y39" s="40">
        <v>120</v>
      </c>
      <c r="Z39" s="40">
        <v>117.25</v>
      </c>
      <c r="AA39" s="40">
        <v>119.93</v>
      </c>
      <c r="AB39" s="94">
        <v>2913800</v>
      </c>
      <c r="AC39" s="40">
        <v>119.93</v>
      </c>
      <c r="AD39" s="2">
        <f t="shared" si="0"/>
        <v>2.75</v>
      </c>
      <c r="AE39" s="137" t="e">
        <f t="shared" si="1"/>
        <v>#DIV/0!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42767</v>
      </c>
      <c r="X40" s="40" t="s">
        <v>424</v>
      </c>
      <c r="Y40" s="40"/>
      <c r="Z40" s="40"/>
      <c r="AA40" s="40"/>
      <c r="AB40" s="94"/>
      <c r="AC40" s="40"/>
      <c r="AD40" s="2">
        <f t="shared" si="0"/>
        <v>0</v>
      </c>
      <c r="AE40" s="137">
        <f t="shared" si="1"/>
        <v>-1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42766</v>
      </c>
      <c r="X41" s="40">
        <v>119.44</v>
      </c>
      <c r="Y41" s="40">
        <v>119.75</v>
      </c>
      <c r="Z41" s="40">
        <v>117.11</v>
      </c>
      <c r="AA41" s="40">
        <v>117.46</v>
      </c>
      <c r="AB41" s="94">
        <v>3474900</v>
      </c>
      <c r="AC41" s="40">
        <v>116.85</v>
      </c>
      <c r="AD41" s="2">
        <f t="shared" si="0"/>
        <v>2.6400000000000006</v>
      </c>
      <c r="AE41" s="137">
        <f t="shared" si="1"/>
        <v>-1.8149735316360105E-2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42765</v>
      </c>
      <c r="X42" s="40">
        <v>119.27</v>
      </c>
      <c r="Y42" s="40">
        <v>120.1</v>
      </c>
      <c r="Z42" s="40">
        <v>117.57</v>
      </c>
      <c r="AA42" s="40">
        <v>119.63</v>
      </c>
      <c r="AB42" s="94">
        <v>2510300</v>
      </c>
      <c r="AC42" s="40">
        <v>119.01</v>
      </c>
      <c r="AD42" s="2">
        <f t="shared" si="0"/>
        <v>2.5300000000000011</v>
      </c>
      <c r="AE42" s="137">
        <f t="shared" si="1"/>
        <v>-5.9305045105244591E-3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124.652</v>
      </c>
      <c r="Q43" s="2"/>
      <c r="R43" s="34"/>
      <c r="T43" s="10" t="s">
        <v>98</v>
      </c>
      <c r="U43" s="87">
        <v>111.13</v>
      </c>
      <c r="W43" s="156">
        <v>42762</v>
      </c>
      <c r="X43" s="40">
        <v>120.18</v>
      </c>
      <c r="Y43" s="40">
        <v>120.62</v>
      </c>
      <c r="Z43" s="40">
        <v>118.95</v>
      </c>
      <c r="AA43" s="40">
        <v>120.35</v>
      </c>
      <c r="AB43" s="94">
        <v>2190000</v>
      </c>
      <c r="AC43" s="40">
        <v>119.72</v>
      </c>
      <c r="AD43" s="2">
        <f t="shared" si="0"/>
        <v>1.6700000000000017</v>
      </c>
      <c r="AE43" s="137">
        <f t="shared" si="1"/>
        <v>6.9812431659517227E-3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123.5188</v>
      </c>
      <c r="Q44" s="2"/>
      <c r="R44" s="34"/>
      <c r="T44" s="10" t="s">
        <v>99</v>
      </c>
      <c r="U44" s="87">
        <v>111</v>
      </c>
      <c r="W44" s="156">
        <v>42761</v>
      </c>
      <c r="X44" s="40">
        <v>118.79</v>
      </c>
      <c r="Y44" s="40">
        <v>122.17</v>
      </c>
      <c r="Z44" s="40">
        <v>118.32</v>
      </c>
      <c r="AA44" s="40">
        <v>119.51</v>
      </c>
      <c r="AB44" s="94">
        <v>2586500</v>
      </c>
      <c r="AC44" s="40">
        <v>118.89</v>
      </c>
      <c r="AD44" s="2">
        <f t="shared" si="0"/>
        <v>3.8500000000000085</v>
      </c>
      <c r="AE44" s="137">
        <f t="shared" si="1"/>
        <v>-8.4236864053378602E-3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122.3856</v>
      </c>
      <c r="Q45" s="2"/>
      <c r="R45" s="34"/>
      <c r="T45" s="10" t="s">
        <v>100</v>
      </c>
      <c r="U45" s="87" t="s">
        <v>129</v>
      </c>
      <c r="W45" s="156">
        <v>42760</v>
      </c>
      <c r="X45" s="40">
        <v>117.41</v>
      </c>
      <c r="Y45" s="40">
        <v>121.3</v>
      </c>
      <c r="Z45" s="40">
        <v>116.81</v>
      </c>
      <c r="AA45" s="40">
        <v>120.53</v>
      </c>
      <c r="AB45" s="94">
        <v>3832900</v>
      </c>
      <c r="AC45" s="40">
        <v>119.9</v>
      </c>
      <c r="AD45" s="2">
        <f t="shared" si="0"/>
        <v>4.4899999999999949</v>
      </c>
      <c r="AE45" s="137">
        <f t="shared" si="1"/>
        <v>3.3531592104129038E-2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121.25239999999999</v>
      </c>
      <c r="Q46" s="2"/>
      <c r="R46" s="34"/>
      <c r="T46" s="10" t="s">
        <v>101</v>
      </c>
      <c r="U46" s="87" t="s">
        <v>129</v>
      </c>
      <c r="W46" s="156">
        <v>42759</v>
      </c>
      <c r="X46" s="40">
        <v>114</v>
      </c>
      <c r="Y46" s="40">
        <v>117.09</v>
      </c>
      <c r="Z46" s="40">
        <v>113.3</v>
      </c>
      <c r="AA46" s="40">
        <v>116.62</v>
      </c>
      <c r="AB46" s="94">
        <v>3460700</v>
      </c>
      <c r="AC46" s="40">
        <v>116.01</v>
      </c>
      <c r="AD46" s="2">
        <f t="shared" si="0"/>
        <v>3.7900000000000063</v>
      </c>
      <c r="AE46" s="137">
        <f t="shared" si="1"/>
        <v>2.7000708215297653E-2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120.11919999999999</v>
      </c>
      <c r="Q47" s="2"/>
      <c r="R47" s="34"/>
      <c r="T47" s="10" t="s">
        <v>102</v>
      </c>
      <c r="U47" s="87">
        <v>119.25</v>
      </c>
      <c r="W47" s="156">
        <v>42758</v>
      </c>
      <c r="X47" s="40">
        <v>113.7</v>
      </c>
      <c r="Y47" s="40">
        <v>113.91</v>
      </c>
      <c r="Z47" s="40">
        <v>112.38</v>
      </c>
      <c r="AA47" s="40">
        <v>113.55</v>
      </c>
      <c r="AB47" s="94">
        <v>1951200</v>
      </c>
      <c r="AC47" s="40">
        <v>112.96</v>
      </c>
      <c r="AD47" s="2">
        <f t="shared" si="0"/>
        <v>1.5300000000000011</v>
      </c>
      <c r="AE47" s="137">
        <f t="shared" si="1"/>
        <v>-3.5398230088501403E-4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118.986</v>
      </c>
      <c r="Q48" s="2"/>
      <c r="R48" s="34"/>
      <c r="T48" s="10" t="s">
        <v>103</v>
      </c>
      <c r="U48" s="87">
        <v>1.4616</v>
      </c>
      <c r="W48" s="156">
        <v>42755</v>
      </c>
      <c r="X48" s="40">
        <v>113.68</v>
      </c>
      <c r="Y48" s="40">
        <v>113.8</v>
      </c>
      <c r="Z48" s="40">
        <v>111.75</v>
      </c>
      <c r="AA48" s="40">
        <v>113.59</v>
      </c>
      <c r="AB48" s="94">
        <v>2656400</v>
      </c>
      <c r="AC48" s="40">
        <v>113</v>
      </c>
      <c r="AD48" s="2">
        <f t="shared" si="0"/>
        <v>2.0499999999999972</v>
      </c>
      <c r="AE48" s="137">
        <f t="shared" si="1"/>
        <v>-7.2915751559342601E-3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117.8528</v>
      </c>
      <c r="Q49" s="2"/>
      <c r="R49" s="34"/>
      <c r="T49" s="10" t="s">
        <v>122</v>
      </c>
      <c r="U49" s="87" t="s">
        <v>402</v>
      </c>
      <c r="W49" s="156">
        <v>42754</v>
      </c>
      <c r="X49" s="40">
        <v>115.57</v>
      </c>
      <c r="Y49" s="40">
        <v>116</v>
      </c>
      <c r="Z49" s="40">
        <v>112.56</v>
      </c>
      <c r="AA49" s="40">
        <v>114.42</v>
      </c>
      <c r="AB49" s="94">
        <v>5852900</v>
      </c>
      <c r="AC49" s="40">
        <v>113.83</v>
      </c>
      <c r="AD49" s="2">
        <f t="shared" si="0"/>
        <v>3.4399999999999977</v>
      </c>
      <c r="AE49" s="137">
        <f t="shared" si="1"/>
        <v>4.0493601462522788E-2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116.7196</v>
      </c>
      <c r="Q50" s="2"/>
      <c r="R50" s="34"/>
      <c r="T50" s="10"/>
      <c r="U50" s="87"/>
      <c r="W50" s="156">
        <v>42753</v>
      </c>
      <c r="X50" s="40">
        <v>106.96</v>
      </c>
      <c r="Y50" s="40">
        <v>110.04</v>
      </c>
      <c r="Z50" s="40">
        <v>105.89</v>
      </c>
      <c r="AA50" s="40">
        <v>109.97</v>
      </c>
      <c r="AB50" s="94">
        <v>2589600</v>
      </c>
      <c r="AC50" s="40">
        <v>109.4</v>
      </c>
      <c r="AD50" s="2">
        <f t="shared" si="0"/>
        <v>4.1500000000000057</v>
      </c>
      <c r="AE50" s="137">
        <f t="shared" si="1"/>
        <v>9.8772269915998745E-3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115.5864</v>
      </c>
      <c r="Q51" s="2"/>
      <c r="R51" s="34"/>
      <c r="T51" s="10" t="s">
        <v>105</v>
      </c>
      <c r="U51" s="87" t="s">
        <v>697</v>
      </c>
      <c r="W51" s="156">
        <v>42752</v>
      </c>
      <c r="X51" s="40">
        <v>111.18</v>
      </c>
      <c r="Y51" s="40">
        <v>111.45</v>
      </c>
      <c r="Z51" s="40">
        <v>108.47</v>
      </c>
      <c r="AA51" s="40">
        <v>108.9</v>
      </c>
      <c r="AB51" s="94">
        <v>1876300</v>
      </c>
      <c r="AC51" s="40">
        <v>108.33</v>
      </c>
      <c r="AD51" s="2">
        <f t="shared" si="0"/>
        <v>2.980000000000004</v>
      </c>
      <c r="AE51" s="137">
        <f t="shared" si="1"/>
        <v>-2.4141969191964763E-2</v>
      </c>
    </row>
    <row r="52" spans="1:31" x14ac:dyDescent="0.25">
      <c r="O52" s="82">
        <v>1.01</v>
      </c>
      <c r="P52" s="82">
        <f t="shared" si="3"/>
        <v>114.4532</v>
      </c>
      <c r="Q52" s="2"/>
      <c r="R52" s="34"/>
      <c r="T52" s="10" t="s">
        <v>106</v>
      </c>
      <c r="U52" s="87" t="s">
        <v>570</v>
      </c>
      <c r="W52" s="156">
        <v>42748</v>
      </c>
      <c r="X52" s="40">
        <v>111.01</v>
      </c>
      <c r="Y52" s="40">
        <v>111.85</v>
      </c>
      <c r="Z52" s="40">
        <v>110.55</v>
      </c>
      <c r="AA52" s="40">
        <v>111.59</v>
      </c>
      <c r="AB52" s="94">
        <v>1702800</v>
      </c>
      <c r="AC52" s="40">
        <v>111.01</v>
      </c>
      <c r="AD52" s="2">
        <f t="shared" si="0"/>
        <v>1.2999999999999972</v>
      </c>
      <c r="AE52" s="137">
        <f t="shared" si="1"/>
        <v>5.2521959612423785E-3</v>
      </c>
    </row>
    <row r="53" spans="1:31" x14ac:dyDescent="0.25">
      <c r="O53" s="82">
        <v>1</v>
      </c>
      <c r="P53" s="82">
        <f t="shared" si="3"/>
        <v>113.32</v>
      </c>
      <c r="Q53" s="2"/>
      <c r="R53" s="34"/>
      <c r="T53" s="10" t="s">
        <v>107</v>
      </c>
      <c r="U53" s="89">
        <v>2243779</v>
      </c>
      <c r="W53" s="156">
        <v>42747</v>
      </c>
      <c r="X53" s="40">
        <v>110.61</v>
      </c>
      <c r="Y53" s="40">
        <v>111.44</v>
      </c>
      <c r="Z53" s="40">
        <v>109.36</v>
      </c>
      <c r="AA53" s="40">
        <v>111.01</v>
      </c>
      <c r="AB53" s="94">
        <v>1239600</v>
      </c>
      <c r="AC53" s="40">
        <v>110.43</v>
      </c>
      <c r="AD53" s="2">
        <f t="shared" si="0"/>
        <v>2.0799999999999983</v>
      </c>
      <c r="AE53" s="137">
        <f t="shared" si="1"/>
        <v>4.0916530278232166E-3</v>
      </c>
    </row>
    <row r="54" spans="1:31" x14ac:dyDescent="0.25">
      <c r="O54" s="82">
        <v>0.99</v>
      </c>
      <c r="P54" s="82">
        <f t="shared" si="3"/>
        <v>112.18679999999999</v>
      </c>
      <c r="Q54" s="2"/>
      <c r="R54" s="34"/>
      <c r="T54" s="10" t="s">
        <v>110</v>
      </c>
      <c r="U54" s="89">
        <v>2126710</v>
      </c>
      <c r="W54" s="156">
        <v>42746</v>
      </c>
      <c r="X54" s="40">
        <v>109.35</v>
      </c>
      <c r="Y54" s="40">
        <v>110.65</v>
      </c>
      <c r="Z54" s="40">
        <v>108.77</v>
      </c>
      <c r="AA54" s="40">
        <v>110.55</v>
      </c>
      <c r="AB54" s="94">
        <v>1180200</v>
      </c>
      <c r="AC54" s="40">
        <v>109.98</v>
      </c>
      <c r="AD54" s="2">
        <f t="shared" si="0"/>
        <v>1.8800000000000097</v>
      </c>
      <c r="AE54" s="137">
        <f t="shared" si="1"/>
        <v>1.1868617168092843E-2</v>
      </c>
    </row>
    <row r="55" spans="1:31" x14ac:dyDescent="0.25">
      <c r="O55" s="82">
        <v>0.98</v>
      </c>
      <c r="P55" s="82">
        <f t="shared" si="3"/>
        <v>111.05359999999999</v>
      </c>
      <c r="Q55" s="2"/>
      <c r="R55" s="34"/>
      <c r="T55" s="10" t="s">
        <v>108</v>
      </c>
      <c r="U55" s="87" t="s">
        <v>698</v>
      </c>
      <c r="W55" s="156">
        <v>42745</v>
      </c>
      <c r="X55" s="40">
        <v>109.23</v>
      </c>
      <c r="Y55" s="40">
        <v>110.05</v>
      </c>
      <c r="Z55" s="40">
        <v>108.33</v>
      </c>
      <c r="AA55" s="40">
        <v>109.26</v>
      </c>
      <c r="AB55" s="94">
        <v>1814500</v>
      </c>
      <c r="AC55" s="40">
        <v>108.69</v>
      </c>
      <c r="AD55" s="2">
        <f t="shared" si="0"/>
        <v>1.7199999999999989</v>
      </c>
      <c r="AE55" s="137">
        <f t="shared" si="1"/>
        <v>7.3658042537516621E-4</v>
      </c>
    </row>
    <row r="56" spans="1:31" x14ac:dyDescent="0.25">
      <c r="O56" s="82">
        <v>0.97</v>
      </c>
      <c r="P56" s="82">
        <f t="shared" si="3"/>
        <v>109.92039999999999</v>
      </c>
      <c r="T56" s="10" t="s">
        <v>111</v>
      </c>
      <c r="U56" s="87">
        <v>20.16</v>
      </c>
      <c r="W56" s="156">
        <v>42744</v>
      </c>
      <c r="X56" s="40">
        <v>110.89</v>
      </c>
      <c r="Y56" s="40">
        <v>110.89</v>
      </c>
      <c r="Z56" s="40">
        <v>108.28</v>
      </c>
      <c r="AA56" s="40">
        <v>109.18</v>
      </c>
      <c r="AB56" s="94">
        <v>1972000</v>
      </c>
      <c r="AC56" s="40">
        <v>108.61</v>
      </c>
      <c r="AD56" s="2">
        <f t="shared" si="0"/>
        <v>2.6099999999999994</v>
      </c>
      <c r="AE56" s="137">
        <f t="shared" si="1"/>
        <v>-2.2236226143320104E-2</v>
      </c>
    </row>
    <row r="57" spans="1:31" x14ac:dyDescent="0.25">
      <c r="O57" s="82">
        <v>0.96</v>
      </c>
      <c r="P57" s="82">
        <f t="shared" si="3"/>
        <v>108.78719999999998</v>
      </c>
      <c r="T57" s="10" t="s">
        <v>112</v>
      </c>
      <c r="U57" s="87">
        <v>5.62</v>
      </c>
      <c r="W57" s="156">
        <v>42741</v>
      </c>
      <c r="X57" s="40">
        <v>110.18</v>
      </c>
      <c r="Y57" s="40">
        <v>112.99</v>
      </c>
      <c r="Z57" s="40">
        <v>109.92</v>
      </c>
      <c r="AA57" s="40">
        <v>111.66</v>
      </c>
      <c r="AB57" s="94">
        <v>2009200</v>
      </c>
      <c r="AC57" s="40">
        <v>111.08</v>
      </c>
      <c r="AD57" s="2">
        <f t="shared" si="0"/>
        <v>3.0699999999999932</v>
      </c>
      <c r="AE57" s="137">
        <f t="shared" si="1"/>
        <v>1.2395187750638081E-2</v>
      </c>
    </row>
    <row r="58" spans="1:31" x14ac:dyDescent="0.25">
      <c r="O58" s="82">
        <v>0.95</v>
      </c>
      <c r="P58" s="82">
        <f t="shared" si="3"/>
        <v>107.65399999999998</v>
      </c>
      <c r="T58" s="10" t="s">
        <v>109</v>
      </c>
      <c r="U58" s="87" t="s">
        <v>699</v>
      </c>
      <c r="W58" s="156">
        <v>42740</v>
      </c>
      <c r="X58" s="40">
        <v>110.18</v>
      </c>
      <c r="Y58" s="40">
        <v>111.65</v>
      </c>
      <c r="Z58" s="40">
        <v>110.16</v>
      </c>
      <c r="AA58" s="40">
        <v>110.29</v>
      </c>
      <c r="AB58" s="94">
        <v>3135300</v>
      </c>
      <c r="AC58" s="40">
        <v>109.72</v>
      </c>
      <c r="AD58" s="2">
        <f t="shared" si="0"/>
        <v>1.4900000000000091</v>
      </c>
      <c r="AE58" s="137">
        <f t="shared" si="1"/>
        <v>-3.1797946761151774E-3</v>
      </c>
    </row>
    <row r="59" spans="1:31" x14ac:dyDescent="0.25">
      <c r="O59" s="82">
        <v>0.94</v>
      </c>
      <c r="P59" s="82">
        <f t="shared" si="3"/>
        <v>106.52079999999999</v>
      </c>
      <c r="W59" s="156">
        <v>42739</v>
      </c>
      <c r="X59" s="40">
        <v>107.57</v>
      </c>
      <c r="Y59" s="40">
        <v>110.98</v>
      </c>
      <c r="Z59" s="40">
        <v>107.15</v>
      </c>
      <c r="AA59" s="40">
        <v>110.64</v>
      </c>
      <c r="AB59" s="94">
        <v>2705500</v>
      </c>
      <c r="AC59" s="40">
        <v>110.07</v>
      </c>
      <c r="AD59" s="2">
        <f t="shared" si="0"/>
        <v>3.8299999999999983</v>
      </c>
      <c r="AE59" s="137">
        <f t="shared" si="1"/>
        <v>3.4200883209621225E-2</v>
      </c>
    </row>
    <row r="60" spans="1:31" x14ac:dyDescent="0.25">
      <c r="O60" s="82">
        <v>0.93</v>
      </c>
      <c r="P60" s="82">
        <f t="shared" si="3"/>
        <v>105.38760000000001</v>
      </c>
      <c r="W60" s="156">
        <v>42738</v>
      </c>
      <c r="X60" s="40">
        <v>108.91</v>
      </c>
      <c r="Y60" s="40">
        <v>109.52</v>
      </c>
      <c r="Z60" s="40">
        <v>106.15</v>
      </c>
      <c r="AA60" s="40">
        <v>106.99</v>
      </c>
      <c r="AB60" s="94">
        <v>1770100</v>
      </c>
      <c r="AC60" s="40">
        <v>106.43</v>
      </c>
      <c r="AD60" s="2">
        <f t="shared" si="0"/>
        <v>3.3699999999999903</v>
      </c>
      <c r="AE60" s="137">
        <f t="shared" si="1"/>
        <v>-1.0045577155613383E-2</v>
      </c>
    </row>
    <row r="61" spans="1:31" x14ac:dyDescent="0.25">
      <c r="O61" s="82">
        <v>0.92</v>
      </c>
      <c r="P61" s="82">
        <f t="shared" si="3"/>
        <v>104.2544</v>
      </c>
      <c r="W61" s="156">
        <v>42734</v>
      </c>
      <c r="X61" s="40">
        <v>108.85</v>
      </c>
      <c r="Y61" s="40">
        <v>108.99</v>
      </c>
      <c r="Z61" s="40">
        <v>107.5</v>
      </c>
      <c r="AA61" s="40">
        <v>108.07</v>
      </c>
      <c r="AB61" s="94">
        <v>1487300</v>
      </c>
      <c r="AC61" s="40">
        <v>107.51</v>
      </c>
      <c r="AD61" s="2">
        <f t="shared" si="0"/>
        <v>1.4899999999999949</v>
      </c>
      <c r="AE61" s="137">
        <f t="shared" si="1"/>
        <v>-6.8360277136257919E-3</v>
      </c>
    </row>
    <row r="62" spans="1:31" x14ac:dyDescent="0.25">
      <c r="O62" s="82">
        <v>0.91</v>
      </c>
      <c r="P62" s="82">
        <f t="shared" si="3"/>
        <v>103.1212</v>
      </c>
      <c r="W62" s="156">
        <v>42733</v>
      </c>
      <c r="X62" s="40">
        <v>108.86</v>
      </c>
      <c r="Y62" s="40">
        <v>109.32</v>
      </c>
      <c r="Z62" s="40">
        <v>107.77</v>
      </c>
      <c r="AA62" s="40">
        <v>108.82</v>
      </c>
      <c r="AB62" s="94">
        <v>926800</v>
      </c>
      <c r="AC62" s="40">
        <v>108.25</v>
      </c>
      <c r="AD62" s="2">
        <f t="shared" si="0"/>
        <v>1.5499999999999972</v>
      </c>
      <c r="AE62" s="137">
        <f t="shared" si="1"/>
        <v>8.3210059171601181E-4</v>
      </c>
    </row>
    <row r="63" spans="1:31" x14ac:dyDescent="0.25">
      <c r="O63" s="82">
        <v>0.9</v>
      </c>
      <c r="P63" s="82">
        <f t="shared" si="3"/>
        <v>101.988</v>
      </c>
      <c r="W63" s="156">
        <v>42732</v>
      </c>
      <c r="X63" s="40">
        <v>109.41</v>
      </c>
      <c r="Y63" s="40">
        <v>110.26</v>
      </c>
      <c r="Z63" s="40">
        <v>108.62</v>
      </c>
      <c r="AA63" s="40">
        <v>108.72</v>
      </c>
      <c r="AB63" s="94">
        <v>1034300</v>
      </c>
      <c r="AC63" s="40">
        <v>108.16</v>
      </c>
      <c r="AD63" s="2">
        <f t="shared" si="0"/>
        <v>1.6400000000000006</v>
      </c>
      <c r="AE63" s="137">
        <f t="shared" si="1"/>
        <v>-6.6127847171197907E-3</v>
      </c>
    </row>
    <row r="64" spans="1:31" x14ac:dyDescent="0.25">
      <c r="W64" s="156">
        <v>42731</v>
      </c>
      <c r="X64" s="40">
        <v>109.34</v>
      </c>
      <c r="Y64" s="40">
        <v>109.87</v>
      </c>
      <c r="Z64" s="40">
        <v>109.32</v>
      </c>
      <c r="AA64" s="40">
        <v>109.45</v>
      </c>
      <c r="AB64" s="94">
        <v>856000</v>
      </c>
      <c r="AC64" s="40">
        <v>108.88</v>
      </c>
      <c r="AD64" s="2">
        <f t="shared" si="0"/>
        <v>0.55000000000001137</v>
      </c>
      <c r="AE64" s="137">
        <f t="shared" si="1"/>
        <v>1.5637935792476299E-3</v>
      </c>
    </row>
    <row r="65" spans="23:31" x14ac:dyDescent="0.25">
      <c r="W65" s="156">
        <v>42727</v>
      </c>
      <c r="X65" s="40">
        <v>108.66</v>
      </c>
      <c r="Y65" s="40">
        <v>109.79</v>
      </c>
      <c r="Z65" s="40">
        <v>108.19</v>
      </c>
      <c r="AA65" s="40">
        <v>109.28</v>
      </c>
      <c r="AB65" s="94">
        <v>2118500</v>
      </c>
      <c r="AC65" s="40">
        <v>108.71</v>
      </c>
      <c r="AD65" s="2">
        <f t="shared" si="0"/>
        <v>1.6000000000000085</v>
      </c>
      <c r="AE65" s="137">
        <f t="shared" si="1"/>
        <v>4.5278137128073048E-3</v>
      </c>
    </row>
    <row r="66" spans="23:31" x14ac:dyDescent="0.25">
      <c r="W66" s="156">
        <v>42726</v>
      </c>
      <c r="X66" s="40">
        <v>107.65</v>
      </c>
      <c r="Y66" s="40">
        <v>108.79</v>
      </c>
      <c r="Z66" s="40">
        <v>107.46</v>
      </c>
      <c r="AA66" s="40">
        <v>108.78</v>
      </c>
      <c r="AB66" s="94">
        <v>1645400</v>
      </c>
      <c r="AC66" s="40">
        <v>108.22</v>
      </c>
      <c r="AD66" s="2">
        <f t="shared" si="0"/>
        <v>1.3300000000000125</v>
      </c>
      <c r="AE66" s="137">
        <f t="shared" si="1"/>
        <v>6.7913294259931423E-3</v>
      </c>
    </row>
    <row r="67" spans="23:31" x14ac:dyDescent="0.25">
      <c r="W67" s="156">
        <v>42725</v>
      </c>
      <c r="X67" s="40">
        <v>108.33</v>
      </c>
      <c r="Y67" s="40">
        <v>108.98</v>
      </c>
      <c r="Z67" s="40">
        <v>107.57</v>
      </c>
      <c r="AA67" s="40">
        <v>108.05</v>
      </c>
      <c r="AB67" s="94">
        <v>1292200</v>
      </c>
      <c r="AC67" s="40">
        <v>107.49</v>
      </c>
      <c r="AD67" s="2">
        <f>Y67-Z67</f>
        <v>1.4100000000000108</v>
      </c>
      <c r="AE67" s="137" t="e">
        <f>AC67/#REF!-1</f>
        <v>#REF!</v>
      </c>
    </row>
    <row r="68" spans="23:31" x14ac:dyDescent="0.25">
      <c r="W68" s="156">
        <v>42724</v>
      </c>
      <c r="X68" s="40">
        <v>107.25</v>
      </c>
      <c r="Y68" s="40">
        <v>108.35</v>
      </c>
      <c r="Z68" s="40">
        <v>107.05</v>
      </c>
      <c r="AA68" s="40">
        <v>108.17</v>
      </c>
      <c r="AB68" s="94">
        <v>1197400</v>
      </c>
      <c r="AC68" s="40">
        <v>107.61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42821</v>
      </c>
      <c r="X2" s="10">
        <v>216.83</v>
      </c>
      <c r="Y2" s="10">
        <v>220.18</v>
      </c>
      <c r="Z2" s="10">
        <v>215.97</v>
      </c>
      <c r="AA2" s="10">
        <v>219.05</v>
      </c>
      <c r="AB2" s="94">
        <v>1534200</v>
      </c>
      <c r="AC2" s="10">
        <v>219.05</v>
      </c>
      <c r="AD2" s="2">
        <f>Y2-Z2</f>
        <v>4.210000000000008</v>
      </c>
      <c r="AE2" s="137">
        <f>AC2/AC3-1</f>
        <v>3.6534685116684784E-4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220.95</v>
      </c>
      <c r="T3" s="63"/>
      <c r="W3" s="132">
        <v>42818</v>
      </c>
      <c r="X3" s="10">
        <v>218.01</v>
      </c>
      <c r="Y3" s="10">
        <v>221.4</v>
      </c>
      <c r="Z3" s="10">
        <v>217.74</v>
      </c>
      <c r="AA3" s="10">
        <v>218.97</v>
      </c>
      <c r="AB3" s="94">
        <v>2379400</v>
      </c>
      <c r="AC3" s="10">
        <v>218.97</v>
      </c>
      <c r="AD3" s="2">
        <f t="shared" ref="AD3:AD66" si="0">Y3-Z3</f>
        <v>3.6599999999999966</v>
      </c>
      <c r="AE3" s="137">
        <f t="shared" ref="AE3:AE66" si="1">AC3/AC4-1</f>
        <v>9.7297795812967269E-3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220.95</v>
      </c>
      <c r="R4" s="499">
        <v>8.6999999999999994E-3</v>
      </c>
      <c r="T4" s="63"/>
      <c r="W4" s="132">
        <v>42817</v>
      </c>
      <c r="X4" s="10">
        <v>217.26</v>
      </c>
      <c r="Y4" s="10">
        <v>218.46</v>
      </c>
      <c r="Z4" s="10">
        <v>216.43</v>
      </c>
      <c r="AA4" s="10">
        <v>216.86</v>
      </c>
      <c r="AB4" s="94">
        <v>1922300</v>
      </c>
      <c r="AC4" s="10">
        <v>216.86</v>
      </c>
      <c r="AD4" s="2">
        <f t="shared" si="0"/>
        <v>2.0300000000000011</v>
      </c>
      <c r="AE4" s="137">
        <f t="shared" si="1"/>
        <v>-2.5756600128782337E-3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42816</v>
      </c>
      <c r="X5" s="10">
        <v>216.02</v>
      </c>
      <c r="Y5" s="10">
        <v>218.37</v>
      </c>
      <c r="Z5" s="10">
        <v>215.39</v>
      </c>
      <c r="AA5" s="10">
        <v>217.42</v>
      </c>
      <c r="AB5" s="94">
        <v>1913100</v>
      </c>
      <c r="AC5" s="10">
        <v>217.42</v>
      </c>
      <c r="AD5" s="2">
        <f t="shared" si="0"/>
        <v>2.9800000000000182</v>
      </c>
      <c r="AE5" s="137">
        <f t="shared" si="1"/>
        <v>6.4808813998702419E-3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42815</v>
      </c>
      <c r="X6" s="10">
        <v>222.24</v>
      </c>
      <c r="Y6" s="10">
        <v>222.98</v>
      </c>
      <c r="Z6" s="10">
        <v>215.52</v>
      </c>
      <c r="AA6" s="10">
        <v>216.02</v>
      </c>
      <c r="AB6" s="94">
        <v>3055700</v>
      </c>
      <c r="AC6" s="10">
        <v>216.02</v>
      </c>
      <c r="AD6" s="2">
        <f t="shared" si="0"/>
        <v>7.4599999999999795</v>
      </c>
      <c r="AE6" s="137">
        <f t="shared" si="1"/>
        <v>-2.3594286747423587E-2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42814</v>
      </c>
      <c r="X7" s="10">
        <v>221.18</v>
      </c>
      <c r="Y7" s="10">
        <v>222.64</v>
      </c>
      <c r="Z7" s="10">
        <v>220.78</v>
      </c>
      <c r="AA7" s="10">
        <v>221.24</v>
      </c>
      <c r="AB7" s="94">
        <v>1721500</v>
      </c>
      <c r="AC7" s="10">
        <v>221.24</v>
      </c>
      <c r="AD7" s="2">
        <f t="shared" si="0"/>
        <v>1.8599999999999852</v>
      </c>
      <c r="AE7" s="137">
        <f t="shared" si="1"/>
        <v>2.7127226693202111E-4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42811</v>
      </c>
      <c r="X8" s="10">
        <v>223.52</v>
      </c>
      <c r="Y8" s="10">
        <v>223.71</v>
      </c>
      <c r="Z8" s="10">
        <v>220.85</v>
      </c>
      <c r="AA8" s="10">
        <v>221.18</v>
      </c>
      <c r="AB8" s="94">
        <v>5163500</v>
      </c>
      <c r="AC8" s="10">
        <v>221.18</v>
      </c>
      <c r="AD8" s="2">
        <f t="shared" si="0"/>
        <v>2.8600000000000136</v>
      </c>
      <c r="AE8" s="137">
        <f t="shared" si="1"/>
        <v>-5.3067098398993373E-3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42810</v>
      </c>
      <c r="X9" s="10">
        <v>225.48</v>
      </c>
      <c r="Y9" s="10">
        <v>225.82</v>
      </c>
      <c r="Z9" s="10">
        <v>221.57</v>
      </c>
      <c r="AA9" s="10">
        <v>222.36</v>
      </c>
      <c r="AB9" s="94">
        <v>2783500</v>
      </c>
      <c r="AC9" s="10">
        <v>222.36</v>
      </c>
      <c r="AD9" s="2">
        <f t="shared" si="0"/>
        <v>4.25</v>
      </c>
      <c r="AE9" s="137" t="e">
        <f t="shared" si="1"/>
        <v>#DIV/0!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42810</v>
      </c>
      <c r="X10" s="10" t="s">
        <v>337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42809</v>
      </c>
      <c r="X11" s="10">
        <v>224.33</v>
      </c>
      <c r="Y11" s="10">
        <v>226.65</v>
      </c>
      <c r="Z11" s="10">
        <v>223.24</v>
      </c>
      <c r="AA11" s="10">
        <v>225.93</v>
      </c>
      <c r="AB11" s="94">
        <v>2072700</v>
      </c>
      <c r="AC11" s="10">
        <v>224.91</v>
      </c>
      <c r="AD11" s="2">
        <f t="shared" si="0"/>
        <v>3.4099999999999966</v>
      </c>
      <c r="AE11" s="137">
        <f t="shared" si="1"/>
        <v>7.0296409062415854E-3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42808</v>
      </c>
      <c r="X12" s="10">
        <v>224.76</v>
      </c>
      <c r="Y12" s="10">
        <v>226.28</v>
      </c>
      <c r="Z12" s="10">
        <v>223.51</v>
      </c>
      <c r="AA12" s="10">
        <v>224.35</v>
      </c>
      <c r="AB12" s="94">
        <v>2216500</v>
      </c>
      <c r="AC12" s="10">
        <v>223.34</v>
      </c>
      <c r="AD12" s="2">
        <f t="shared" si="0"/>
        <v>2.7700000000000102</v>
      </c>
      <c r="AE12" s="137">
        <f t="shared" si="1"/>
        <v>-9.2711706516435122E-3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42807</v>
      </c>
      <c r="X13" s="10">
        <v>225.86</v>
      </c>
      <c r="Y13" s="10">
        <v>227.75</v>
      </c>
      <c r="Z13" s="10">
        <v>225.36</v>
      </c>
      <c r="AA13" s="10">
        <v>226.45</v>
      </c>
      <c r="AB13" s="94">
        <v>2666900</v>
      </c>
      <c r="AC13" s="10">
        <v>225.43</v>
      </c>
      <c r="AD13" s="2">
        <f t="shared" si="0"/>
        <v>2.3899999999999864</v>
      </c>
      <c r="AE13" s="137">
        <f t="shared" si="1"/>
        <v>4.4379354724188858E-4</v>
      </c>
    </row>
    <row r="14" spans="1:31" x14ac:dyDescent="0.25">
      <c r="W14" s="132">
        <v>42804</v>
      </c>
      <c r="X14" s="10">
        <v>222.73</v>
      </c>
      <c r="Y14" s="10">
        <v>226.41</v>
      </c>
      <c r="Z14" s="10">
        <v>222.73</v>
      </c>
      <c r="AA14" s="10">
        <v>226.35</v>
      </c>
      <c r="AB14" s="94">
        <v>3943000</v>
      </c>
      <c r="AC14" s="10">
        <v>225.33</v>
      </c>
      <c r="AD14" s="2">
        <f t="shared" si="0"/>
        <v>3.6800000000000068</v>
      </c>
      <c r="AE14" s="137">
        <f t="shared" si="1"/>
        <v>1.9546626849463955E-2</v>
      </c>
    </row>
    <row r="15" spans="1:31" x14ac:dyDescent="0.25">
      <c r="W15" s="132">
        <v>42803</v>
      </c>
      <c r="X15" s="10">
        <v>218.78</v>
      </c>
      <c r="Y15" s="10">
        <v>222.86</v>
      </c>
      <c r="Z15" s="10">
        <v>218.12</v>
      </c>
      <c r="AA15" s="10">
        <v>222.01</v>
      </c>
      <c r="AB15" s="94">
        <v>2567500</v>
      </c>
      <c r="AC15" s="10">
        <v>221.01</v>
      </c>
      <c r="AD15" s="2">
        <f t="shared" si="0"/>
        <v>4.7400000000000091</v>
      </c>
      <c r="AE15" s="137">
        <f t="shared" si="1"/>
        <v>1.0839736553238222E-2</v>
      </c>
    </row>
    <row r="16" spans="1:31" x14ac:dyDescent="0.25">
      <c r="W16" s="132">
        <v>42802</v>
      </c>
      <c r="X16" s="10">
        <v>219.22</v>
      </c>
      <c r="Y16" s="10">
        <v>221.24</v>
      </c>
      <c r="Z16" s="10">
        <v>218.55</v>
      </c>
      <c r="AA16" s="10">
        <v>219.63</v>
      </c>
      <c r="AB16" s="94">
        <v>2453200</v>
      </c>
      <c r="AC16" s="10">
        <v>218.64</v>
      </c>
      <c r="AD16" s="2">
        <f t="shared" si="0"/>
        <v>2.6899999999999977</v>
      </c>
      <c r="AE16" s="137">
        <f t="shared" si="1"/>
        <v>1.7410427929991368E-3</v>
      </c>
    </row>
    <row r="17" spans="1:31" x14ac:dyDescent="0.25">
      <c r="W17" s="132">
        <v>42801</v>
      </c>
      <c r="X17" s="10">
        <v>217.34</v>
      </c>
      <c r="Y17" s="10">
        <v>221.37</v>
      </c>
      <c r="Z17" s="10">
        <v>217.09</v>
      </c>
      <c r="AA17" s="10">
        <v>219.25</v>
      </c>
      <c r="AB17" s="94">
        <v>2912900</v>
      </c>
      <c r="AC17" s="10">
        <v>218.26</v>
      </c>
      <c r="AD17" s="2">
        <f t="shared" si="0"/>
        <v>4.2800000000000011</v>
      </c>
      <c r="AE17" s="137">
        <f t="shared" si="1"/>
        <v>5.9918879056046759E-3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42800</v>
      </c>
      <c r="X18" s="10">
        <v>216.37</v>
      </c>
      <c r="Y18" s="10">
        <v>218.53</v>
      </c>
      <c r="Z18" s="10">
        <v>215.17</v>
      </c>
      <c r="AA18" s="10">
        <v>217.94</v>
      </c>
      <c r="AB18" s="94">
        <v>2277100</v>
      </c>
      <c r="AC18" s="10">
        <v>216.96</v>
      </c>
      <c r="AD18" s="2">
        <f t="shared" si="0"/>
        <v>3.3600000000000136</v>
      </c>
      <c r="AE18" s="137">
        <f t="shared" si="1"/>
        <v>-1.702480099388004E-3</v>
      </c>
    </row>
    <row r="19" spans="1:31" x14ac:dyDescent="0.25">
      <c r="W19" s="132">
        <v>42797</v>
      </c>
      <c r="X19" s="10">
        <v>218</v>
      </c>
      <c r="Y19" s="10">
        <v>220</v>
      </c>
      <c r="Z19" s="10">
        <v>217.7</v>
      </c>
      <c r="AA19" s="10">
        <v>218.32</v>
      </c>
      <c r="AB19" s="94">
        <v>3074700</v>
      </c>
      <c r="AC19" s="10">
        <v>217.33</v>
      </c>
      <c r="AD19" s="2">
        <f t="shared" si="0"/>
        <v>2.3000000000000114</v>
      </c>
      <c r="AE19" s="137">
        <f t="shared" si="1"/>
        <v>4.7154546715362233E-3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42796</v>
      </c>
      <c r="X20" s="10">
        <v>224.11</v>
      </c>
      <c r="Y20" s="10">
        <v>224.98</v>
      </c>
      <c r="Z20" s="10">
        <v>216.02</v>
      </c>
      <c r="AA20" s="10">
        <v>217.29</v>
      </c>
      <c r="AB20" s="94">
        <v>7117100</v>
      </c>
      <c r="AC20" s="10">
        <v>216.31</v>
      </c>
      <c r="AD20" s="2">
        <f t="shared" si="0"/>
        <v>8.9599999999999795</v>
      </c>
      <c r="AE20" s="137">
        <f t="shared" si="1"/>
        <v>9.9920623803522179E-3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42795</v>
      </c>
      <c r="X21" s="10">
        <v>213.07</v>
      </c>
      <c r="Y21" s="10">
        <v>215.39</v>
      </c>
      <c r="Z21" s="10">
        <v>210.56</v>
      </c>
      <c r="AA21" s="10">
        <v>215.14</v>
      </c>
      <c r="AB21" s="94">
        <v>5115500</v>
      </c>
      <c r="AC21" s="10">
        <v>214.17</v>
      </c>
      <c r="AD21" s="2">
        <f t="shared" si="0"/>
        <v>4.8299999999999841</v>
      </c>
      <c r="AE21" s="137">
        <f t="shared" si="1"/>
        <v>1.9954281360129444E-2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42794</v>
      </c>
      <c r="X22" s="10">
        <v>214.14</v>
      </c>
      <c r="Y22" s="10">
        <v>214.34</v>
      </c>
      <c r="Z22" s="10">
        <v>210.3</v>
      </c>
      <c r="AA22" s="10">
        <v>210.93</v>
      </c>
      <c r="AB22" s="94">
        <v>2754800</v>
      </c>
      <c r="AC22" s="10">
        <v>209.98</v>
      </c>
      <c r="AD22" s="2">
        <f t="shared" si="0"/>
        <v>4.039999999999992</v>
      </c>
      <c r="AE22" s="137">
        <f t="shared" si="1"/>
        <v>-1.1021100226073832E-2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42793</v>
      </c>
      <c r="X23" s="10">
        <v>210.67</v>
      </c>
      <c r="Y23" s="10">
        <v>213.45</v>
      </c>
      <c r="Z23" s="10">
        <v>210.19</v>
      </c>
      <c r="AA23" s="10">
        <v>213.28</v>
      </c>
      <c r="AB23" s="94">
        <v>2699100</v>
      </c>
      <c r="AC23" s="10">
        <v>212.32</v>
      </c>
      <c r="AD23" s="2">
        <f t="shared" si="0"/>
        <v>3.2599999999999909</v>
      </c>
      <c r="AE23" s="137">
        <f t="shared" si="1"/>
        <v>1.3847770031515605E-2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42790</v>
      </c>
      <c r="X24" s="10">
        <v>208.38</v>
      </c>
      <c r="Y24" s="10">
        <v>210.65</v>
      </c>
      <c r="Z24" s="10">
        <v>202.61</v>
      </c>
      <c r="AA24" s="10">
        <v>210.37</v>
      </c>
      <c r="AB24" s="94">
        <v>2765100</v>
      </c>
      <c r="AC24" s="10">
        <v>209.42</v>
      </c>
      <c r="AD24" s="2">
        <f t="shared" si="0"/>
        <v>8.039999999999992</v>
      </c>
      <c r="AE24" s="137">
        <f t="shared" si="1"/>
        <v>-1.0017650145495161E-3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42789</v>
      </c>
      <c r="X25" s="10">
        <v>215.08</v>
      </c>
      <c r="Y25" s="10">
        <v>215.96</v>
      </c>
      <c r="Z25" s="10">
        <v>209.64</v>
      </c>
      <c r="AA25" s="10">
        <v>210.58</v>
      </c>
      <c r="AB25" s="94">
        <v>2936400</v>
      </c>
      <c r="AC25" s="10">
        <v>209.63</v>
      </c>
      <c r="AD25" s="2">
        <f t="shared" si="0"/>
        <v>6.3200000000000216</v>
      </c>
      <c r="AE25" s="137">
        <f t="shared" si="1"/>
        <v>-1.669871945213186E-2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42788</v>
      </c>
      <c r="X26" s="10">
        <v>213</v>
      </c>
      <c r="Y26" s="10">
        <v>214.93</v>
      </c>
      <c r="Z26" s="10">
        <v>211.5</v>
      </c>
      <c r="AA26" s="10">
        <v>214.16</v>
      </c>
      <c r="AB26" s="94">
        <v>2394900</v>
      </c>
      <c r="AC26" s="10">
        <v>213.19</v>
      </c>
      <c r="AD26" s="2">
        <f t="shared" si="0"/>
        <v>3.4300000000000068</v>
      </c>
      <c r="AE26" s="137">
        <f t="shared" si="1"/>
        <v>6.6103215449266894E-3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42787</v>
      </c>
      <c r="X27" s="10">
        <v>211</v>
      </c>
      <c r="Y27" s="10">
        <v>213.62</v>
      </c>
      <c r="Z27" s="10">
        <v>210.91</v>
      </c>
      <c r="AA27" s="10">
        <v>212.75</v>
      </c>
      <c r="AB27" s="94">
        <v>3033300</v>
      </c>
      <c r="AC27" s="10">
        <v>211.79</v>
      </c>
      <c r="AD27" s="2">
        <f t="shared" si="0"/>
        <v>2.710000000000008</v>
      </c>
      <c r="AE27" s="137">
        <f t="shared" si="1"/>
        <v>1.112384226105223E-2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42783</v>
      </c>
      <c r="X28" s="10">
        <v>209</v>
      </c>
      <c r="Y28" s="10">
        <v>210.41</v>
      </c>
      <c r="Z28" s="10">
        <v>206.82</v>
      </c>
      <c r="AA28" s="10">
        <v>210.41</v>
      </c>
      <c r="AB28" s="94">
        <v>3094500</v>
      </c>
      <c r="AC28" s="10">
        <v>209.46</v>
      </c>
      <c r="AD28" s="2">
        <f t="shared" si="0"/>
        <v>3.5900000000000034</v>
      </c>
      <c r="AE28" s="137">
        <f t="shared" si="1"/>
        <v>1.0712217718587214E-2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42782</v>
      </c>
      <c r="X29" s="10">
        <v>206.46</v>
      </c>
      <c r="Y29" s="10">
        <v>208.22</v>
      </c>
      <c r="Z29" s="10">
        <v>205.18</v>
      </c>
      <c r="AA29" s="10">
        <v>208.18</v>
      </c>
      <c r="AB29" s="94">
        <v>1718800</v>
      </c>
      <c r="AC29" s="10">
        <v>207.24</v>
      </c>
      <c r="AD29" s="2">
        <f t="shared" si="0"/>
        <v>3.039999999999992</v>
      </c>
      <c r="AE29" s="137">
        <f t="shared" si="1"/>
        <v>1.0631034819077456E-2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42781</v>
      </c>
      <c r="X30" s="10">
        <v>205.82</v>
      </c>
      <c r="Y30" s="10">
        <v>206.94</v>
      </c>
      <c r="Z30" s="10">
        <v>204.8</v>
      </c>
      <c r="AA30" s="10">
        <v>205.99</v>
      </c>
      <c r="AB30" s="94">
        <v>1708800</v>
      </c>
      <c r="AC30" s="10">
        <v>205.06</v>
      </c>
      <c r="AD30" s="2">
        <f t="shared" si="0"/>
        <v>2.1399999999999864</v>
      </c>
      <c r="AE30" s="137">
        <f t="shared" si="1"/>
        <v>3.2289628180039998E-3</v>
      </c>
    </row>
    <row r="31" spans="1:31" x14ac:dyDescent="0.25">
      <c r="W31" s="132">
        <v>42780</v>
      </c>
      <c r="X31" s="10">
        <v>206.99</v>
      </c>
      <c r="Y31" s="10">
        <v>207</v>
      </c>
      <c r="Z31" s="10">
        <v>204.8</v>
      </c>
      <c r="AA31" s="10">
        <v>205.33</v>
      </c>
      <c r="AB31" s="94">
        <v>1735700</v>
      </c>
      <c r="AC31" s="10">
        <v>204.4</v>
      </c>
      <c r="AD31" s="2">
        <f t="shared" si="0"/>
        <v>2.1999999999999886</v>
      </c>
      <c r="AE31" s="137">
        <f t="shared" si="1"/>
        <v>-6.7061910778500877E-3</v>
      </c>
    </row>
    <row r="32" spans="1:31" x14ac:dyDescent="0.25">
      <c r="L32" t="s">
        <v>212</v>
      </c>
      <c r="M32" s="2">
        <f>M50+K50-F50</f>
        <v>780.73999999999796</v>
      </c>
      <c r="W32" s="132">
        <v>42779</v>
      </c>
      <c r="X32" s="10">
        <v>206.78</v>
      </c>
      <c r="Y32" s="10">
        <v>207.11</v>
      </c>
      <c r="Z32" s="10">
        <v>205.17</v>
      </c>
      <c r="AA32" s="10">
        <v>206.71</v>
      </c>
      <c r="AB32" s="94">
        <v>1246300</v>
      </c>
      <c r="AC32" s="10">
        <v>205.78</v>
      </c>
      <c r="AD32" s="2">
        <f t="shared" si="0"/>
        <v>1.9400000000000261</v>
      </c>
      <c r="AE32" s="137">
        <f t="shared" si="1"/>
        <v>5.8165110709222922E-3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42776</v>
      </c>
      <c r="X33" s="10">
        <v>206</v>
      </c>
      <c r="Y33" s="10">
        <v>206.5</v>
      </c>
      <c r="Z33" s="10">
        <v>203.85</v>
      </c>
      <c r="AA33" s="10">
        <v>205.52</v>
      </c>
      <c r="AB33" s="94">
        <v>2384200</v>
      </c>
      <c r="AC33" s="10">
        <v>204.59</v>
      </c>
      <c r="AD33" s="2">
        <f t="shared" si="0"/>
        <v>2.6500000000000057</v>
      </c>
      <c r="AE33" s="137">
        <f t="shared" si="1"/>
        <v>8.8058314172489993E-4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42775</v>
      </c>
      <c r="X34" s="10">
        <v>207.33</v>
      </c>
      <c r="Y34" s="10">
        <v>207.69</v>
      </c>
      <c r="Z34" s="10">
        <v>203.63</v>
      </c>
      <c r="AA34" s="10">
        <v>205.34</v>
      </c>
      <c r="AB34" s="94">
        <v>2751900</v>
      </c>
      <c r="AC34" s="10">
        <v>204.41</v>
      </c>
      <c r="AD34" s="2">
        <f t="shared" si="0"/>
        <v>4.0600000000000023</v>
      </c>
      <c r="AE34" s="137">
        <f t="shared" si="1"/>
        <v>-7.5257331520683923E-3</v>
      </c>
    </row>
    <row r="35" spans="1:31" x14ac:dyDescent="0.25">
      <c r="A35" s="23" t="s">
        <v>71</v>
      </c>
      <c r="B35" s="71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42774</v>
      </c>
      <c r="X35" s="10">
        <v>205.97</v>
      </c>
      <c r="Y35" s="10">
        <v>208.75</v>
      </c>
      <c r="Z35" s="10">
        <v>205.16</v>
      </c>
      <c r="AA35" s="10">
        <v>206.89</v>
      </c>
      <c r="AB35" s="94">
        <v>2106900</v>
      </c>
      <c r="AC35" s="10">
        <v>205.96</v>
      </c>
      <c r="AD35" s="2">
        <f t="shared" si="0"/>
        <v>3.5900000000000034</v>
      </c>
      <c r="AE35" s="137">
        <f t="shared" si="1"/>
        <v>4.7809542394381399E-3</v>
      </c>
    </row>
    <row r="36" spans="1:31" x14ac:dyDescent="0.25">
      <c r="B36" s="71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42773</v>
      </c>
      <c r="X36" s="10">
        <v>207.21</v>
      </c>
      <c r="Y36" s="10">
        <v>207.4</v>
      </c>
      <c r="Z36" s="10">
        <v>204.93</v>
      </c>
      <c r="AA36" s="10">
        <v>205.91</v>
      </c>
      <c r="AB36" s="94">
        <v>2284000</v>
      </c>
      <c r="AC36" s="10">
        <v>204.98</v>
      </c>
      <c r="AD36" s="2">
        <f t="shared" si="0"/>
        <v>2.4699999999999989</v>
      </c>
      <c r="AE36" s="137">
        <f t="shared" si="1"/>
        <v>-3.1610173612800496E-3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42772</v>
      </c>
      <c r="X37" s="10">
        <v>206.15</v>
      </c>
      <c r="Y37" s="10">
        <v>206.66</v>
      </c>
      <c r="Z37" s="10">
        <v>204.3</v>
      </c>
      <c r="AA37" s="10">
        <v>206.56</v>
      </c>
      <c r="AB37" s="94">
        <v>1871600</v>
      </c>
      <c r="AC37" s="10">
        <v>205.63</v>
      </c>
      <c r="AD37" s="2">
        <f t="shared" si="0"/>
        <v>2.3599999999999852</v>
      </c>
      <c r="AE37" s="137">
        <f t="shared" si="1"/>
        <v>1.9490327924767126E-3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42769</v>
      </c>
      <c r="X38" s="10">
        <v>204.95</v>
      </c>
      <c r="Y38" s="10">
        <v>206.6</v>
      </c>
      <c r="Z38" s="10">
        <v>203.03</v>
      </c>
      <c r="AA38" s="10">
        <v>206.16</v>
      </c>
      <c r="AB38" s="94">
        <v>2436700</v>
      </c>
      <c r="AC38" s="10">
        <v>205.23</v>
      </c>
      <c r="AD38" s="2">
        <f t="shared" si="0"/>
        <v>3.5699999999999932</v>
      </c>
      <c r="AE38" s="137">
        <f t="shared" si="1"/>
        <v>1.03382070595186E-2</v>
      </c>
    </row>
    <row r="39" spans="1:31" x14ac:dyDescent="0.25">
      <c r="B39" s="71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42768</v>
      </c>
      <c r="X39" s="10">
        <v>201.97</v>
      </c>
      <c r="Y39" s="10">
        <v>205.03</v>
      </c>
      <c r="Z39" s="10">
        <v>201</v>
      </c>
      <c r="AA39" s="10">
        <v>204.05</v>
      </c>
      <c r="AB39" s="94">
        <v>2271200</v>
      </c>
      <c r="AC39" s="10">
        <v>203.13</v>
      </c>
      <c r="AD39" s="2">
        <f t="shared" si="0"/>
        <v>4.0300000000000011</v>
      </c>
      <c r="AE39" s="137">
        <f t="shared" si="1"/>
        <v>1.7754105636926809E-3</v>
      </c>
    </row>
    <row r="40" spans="1:31" x14ac:dyDescent="0.25">
      <c r="B40" s="71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42767</v>
      </c>
      <c r="X40" s="10">
        <v>202.25</v>
      </c>
      <c r="Y40" s="10">
        <v>204.48</v>
      </c>
      <c r="Z40" s="10">
        <v>200.21</v>
      </c>
      <c r="AA40" s="10">
        <v>203.69</v>
      </c>
      <c r="AB40" s="94">
        <v>3118400</v>
      </c>
      <c r="AC40" s="10">
        <v>202.77</v>
      </c>
      <c r="AD40" s="2">
        <f t="shared" si="0"/>
        <v>4.2699999999999818</v>
      </c>
      <c r="AE40" s="137">
        <f t="shared" si="1"/>
        <v>2.0996978851963721E-2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8" t="s">
        <v>78</v>
      </c>
      <c r="P41" s="708"/>
      <c r="T41" s="90" t="s">
        <v>113</v>
      </c>
      <c r="W41" s="132">
        <v>42766</v>
      </c>
      <c r="X41" s="10">
        <v>202.47</v>
      </c>
      <c r="Y41" s="10">
        <v>202.47</v>
      </c>
      <c r="Z41" s="10">
        <v>198.86</v>
      </c>
      <c r="AA41" s="10">
        <v>199.5</v>
      </c>
      <c r="AB41" s="94">
        <v>2674900</v>
      </c>
      <c r="AC41" s="10">
        <v>198.6</v>
      </c>
      <c r="AD41" s="2">
        <f t="shared" si="0"/>
        <v>3.6099999999999852</v>
      </c>
      <c r="AE41" s="137">
        <f t="shared" si="1"/>
        <v>-1.8289668808700088E-2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243.04500000000002</v>
      </c>
      <c r="Q42" s="2"/>
      <c r="T42" s="134" t="s">
        <v>98</v>
      </c>
      <c r="U42" s="97">
        <v>219.05</v>
      </c>
      <c r="W42" s="132">
        <v>42765</v>
      </c>
      <c r="X42" s="10">
        <v>204.45</v>
      </c>
      <c r="Y42" s="10">
        <v>204.87</v>
      </c>
      <c r="Z42" s="10">
        <v>200.61</v>
      </c>
      <c r="AA42" s="10">
        <v>203.22</v>
      </c>
      <c r="AB42" s="94">
        <v>3323400</v>
      </c>
      <c r="AC42" s="10">
        <v>202.3</v>
      </c>
      <c r="AD42" s="2">
        <f t="shared" si="0"/>
        <v>4.2599999999999909</v>
      </c>
      <c r="AE42" s="137">
        <f t="shared" si="1"/>
        <v>-1.2110557671647593E-2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240.8355</v>
      </c>
      <c r="Q43" s="2"/>
      <c r="T43" s="135" t="s">
        <v>99</v>
      </c>
      <c r="U43" s="87">
        <v>219</v>
      </c>
      <c r="W43" s="132">
        <v>42762</v>
      </c>
      <c r="X43" s="10">
        <v>205.38</v>
      </c>
      <c r="Y43" s="10">
        <v>205.79</v>
      </c>
      <c r="Z43" s="10">
        <v>203.54</v>
      </c>
      <c r="AA43" s="10">
        <v>205.71</v>
      </c>
      <c r="AB43" s="94">
        <v>2578000</v>
      </c>
      <c r="AC43" s="10">
        <v>204.78</v>
      </c>
      <c r="AD43" s="2">
        <f t="shared" si="0"/>
        <v>2.25</v>
      </c>
      <c r="AE43" s="137">
        <f t="shared" si="1"/>
        <v>7.5276752767527988E-3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238.626</v>
      </c>
      <c r="Q44" s="2"/>
      <c r="T44" s="135" t="s">
        <v>100</v>
      </c>
      <c r="U44" s="87" t="s">
        <v>734</v>
      </c>
      <c r="W44" s="132">
        <v>42761</v>
      </c>
      <c r="X44" s="10">
        <v>204.44</v>
      </c>
      <c r="Y44" s="10">
        <v>205.27</v>
      </c>
      <c r="Z44" s="10">
        <v>201.13</v>
      </c>
      <c r="AA44" s="10">
        <v>204.17</v>
      </c>
      <c r="AB44" s="94">
        <v>3882000</v>
      </c>
      <c r="AC44" s="10">
        <v>203.25</v>
      </c>
      <c r="AD44" s="2">
        <f t="shared" si="0"/>
        <v>4.1400000000000148</v>
      </c>
      <c r="AE44" s="137">
        <f t="shared" si="1"/>
        <v>8.3345735972615298E-3</v>
      </c>
    </row>
    <row r="45" spans="1:31" x14ac:dyDescent="0.25">
      <c r="O45" s="82">
        <v>1.07</v>
      </c>
      <c r="P45" s="82">
        <f t="shared" si="3"/>
        <v>236.41650000000001</v>
      </c>
      <c r="Q45" s="2"/>
      <c r="T45" s="135" t="s">
        <v>101</v>
      </c>
      <c r="U45" s="87" t="s">
        <v>735</v>
      </c>
      <c r="W45" s="132">
        <v>42760</v>
      </c>
      <c r="X45" s="10">
        <v>199.92</v>
      </c>
      <c r="Y45" s="10">
        <v>202.59</v>
      </c>
      <c r="Z45" s="10">
        <v>198.03</v>
      </c>
      <c r="AA45" s="10">
        <v>202.48</v>
      </c>
      <c r="AB45" s="94">
        <v>6088800</v>
      </c>
      <c r="AC45" s="10">
        <v>201.57</v>
      </c>
      <c r="AD45" s="2">
        <f t="shared" si="0"/>
        <v>4.5600000000000023</v>
      </c>
      <c r="AE45" s="137">
        <f t="shared" si="1"/>
        <v>2.3925632429137256E-2</v>
      </c>
    </row>
    <row r="46" spans="1:31" x14ac:dyDescent="0.25">
      <c r="O46" s="82">
        <v>1.06</v>
      </c>
      <c r="P46" s="82">
        <f t="shared" si="3"/>
        <v>234.20699999999999</v>
      </c>
      <c r="Q46" s="2"/>
      <c r="T46" s="135" t="s">
        <v>102</v>
      </c>
      <c r="U46" s="87">
        <v>247.83</v>
      </c>
      <c r="W46" s="132">
        <v>42759</v>
      </c>
      <c r="X46" s="10">
        <v>192.72</v>
      </c>
      <c r="Y46" s="10">
        <v>199.64</v>
      </c>
      <c r="Z46" s="10">
        <v>192.28</v>
      </c>
      <c r="AA46" s="10">
        <v>197.75</v>
      </c>
      <c r="AB46" s="94">
        <v>6200800</v>
      </c>
      <c r="AC46" s="10">
        <v>196.86</v>
      </c>
      <c r="AD46" s="2">
        <f t="shared" si="0"/>
        <v>7.3599999999999852</v>
      </c>
      <c r="AE46" s="137">
        <f t="shared" si="1"/>
        <v>3.53423792994636E-2</v>
      </c>
    </row>
    <row r="47" spans="1:31" x14ac:dyDescent="0.25">
      <c r="O47" s="82">
        <v>1.05</v>
      </c>
      <c r="P47" s="82">
        <f t="shared" si="3"/>
        <v>231.9975</v>
      </c>
      <c r="Q47" s="2"/>
      <c r="T47" s="135" t="s">
        <v>103</v>
      </c>
      <c r="U47" s="87">
        <v>1.12201</v>
      </c>
      <c r="W47" s="132">
        <v>42758</v>
      </c>
      <c r="X47" s="10">
        <v>191.01</v>
      </c>
      <c r="Y47" s="10">
        <v>191.53</v>
      </c>
      <c r="Z47" s="10">
        <v>188.42</v>
      </c>
      <c r="AA47" s="10">
        <v>191</v>
      </c>
      <c r="AB47" s="94">
        <v>3339400</v>
      </c>
      <c r="AC47" s="10">
        <v>190.14</v>
      </c>
      <c r="AD47" s="2">
        <f t="shared" si="0"/>
        <v>3.1100000000000136</v>
      </c>
      <c r="AE47" s="137">
        <f t="shared" si="1"/>
        <v>-4.2056566081383195E-4</v>
      </c>
    </row>
    <row r="48" spans="1:31" x14ac:dyDescent="0.25">
      <c r="O48" s="82">
        <v>1.04</v>
      </c>
      <c r="P48" s="82">
        <f t="shared" si="3"/>
        <v>229.78799999999998</v>
      </c>
      <c r="Q48" s="2"/>
      <c r="T48" s="135" t="s">
        <v>104</v>
      </c>
      <c r="U48" s="87" t="s">
        <v>129</v>
      </c>
      <c r="W48" s="132">
        <v>42755</v>
      </c>
      <c r="X48" s="10">
        <v>188.6</v>
      </c>
      <c r="Y48" s="10">
        <v>191.54</v>
      </c>
      <c r="Z48" s="10">
        <v>188.1</v>
      </c>
      <c r="AA48" s="10">
        <v>191.08</v>
      </c>
      <c r="AB48" s="94">
        <v>5762300</v>
      </c>
      <c r="AC48" s="10">
        <v>190.22</v>
      </c>
      <c r="AD48" s="2">
        <f t="shared" si="0"/>
        <v>3.4399999999999977</v>
      </c>
      <c r="AE48" s="137">
        <f t="shared" si="1"/>
        <v>2.9774794283239592E-2</v>
      </c>
    </row>
    <row r="49" spans="1:31" x14ac:dyDescent="0.25">
      <c r="O49" s="82">
        <v>1.03</v>
      </c>
      <c r="P49" s="82">
        <f t="shared" si="3"/>
        <v>227.57849999999999</v>
      </c>
      <c r="Q49" s="2"/>
      <c r="T49" s="135"/>
      <c r="U49" s="87"/>
      <c r="W49" s="132">
        <v>42754</v>
      </c>
      <c r="X49" s="10">
        <v>185.1</v>
      </c>
      <c r="Y49" s="10">
        <v>186.88</v>
      </c>
      <c r="Z49" s="10">
        <v>184.68</v>
      </c>
      <c r="AA49" s="10">
        <v>185.56</v>
      </c>
      <c r="AB49" s="94">
        <v>4571800</v>
      </c>
      <c r="AC49" s="10">
        <v>184.72</v>
      </c>
      <c r="AD49" s="2">
        <f t="shared" si="0"/>
        <v>2.1999999999999886</v>
      </c>
      <c r="AE49" s="137">
        <f t="shared" si="1"/>
        <v>2.9319144315342882E-3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225.369</v>
      </c>
      <c r="Q50" s="2"/>
      <c r="T50" s="135" t="s">
        <v>105</v>
      </c>
      <c r="U50" s="87" t="s">
        <v>736</v>
      </c>
      <c r="W50" s="132">
        <v>42753</v>
      </c>
      <c r="X50" s="10">
        <v>180.36</v>
      </c>
      <c r="Y50" s="10">
        <v>185.07</v>
      </c>
      <c r="Z50" s="10">
        <v>180</v>
      </c>
      <c r="AA50" s="10">
        <v>185.02</v>
      </c>
      <c r="AB50" s="94">
        <v>3564200</v>
      </c>
      <c r="AC50" s="10">
        <v>184.18</v>
      </c>
      <c r="AD50" s="2">
        <f t="shared" si="0"/>
        <v>5.0699999999999932</v>
      </c>
      <c r="AE50" s="137">
        <f t="shared" si="1"/>
        <v>3.2978126752664094E-2</v>
      </c>
    </row>
    <row r="51" spans="1:31" x14ac:dyDescent="0.25">
      <c r="O51" s="82">
        <v>1.01</v>
      </c>
      <c r="P51" s="82">
        <f t="shared" si="3"/>
        <v>223.15949999999998</v>
      </c>
      <c r="Q51" s="2"/>
      <c r="T51" s="135" t="s">
        <v>106</v>
      </c>
      <c r="U51" s="87" t="s">
        <v>552</v>
      </c>
      <c r="W51" s="132">
        <v>42752</v>
      </c>
      <c r="X51" s="10">
        <v>179.48</v>
      </c>
      <c r="Y51" s="10">
        <v>179.63</v>
      </c>
      <c r="Z51" s="10">
        <v>177.56</v>
      </c>
      <c r="AA51" s="10">
        <v>179.11</v>
      </c>
      <c r="AB51" s="94">
        <v>2631600</v>
      </c>
      <c r="AC51" s="10">
        <v>178.3</v>
      </c>
      <c r="AD51" s="2">
        <f t="shared" si="0"/>
        <v>2.0699999999999932</v>
      </c>
      <c r="AE51" s="137">
        <f t="shared" si="1"/>
        <v>-7.4593631707858821E-3</v>
      </c>
    </row>
    <row r="52" spans="1:31" x14ac:dyDescent="0.25">
      <c r="O52" s="82">
        <v>1</v>
      </c>
      <c r="P52" s="82">
        <f t="shared" si="3"/>
        <v>220.95</v>
      </c>
      <c r="Q52" s="2"/>
      <c r="T52" s="135" t="s">
        <v>107</v>
      </c>
      <c r="U52" s="89">
        <v>1792860</v>
      </c>
      <c r="W52" s="132">
        <v>42748</v>
      </c>
      <c r="X52" s="10">
        <v>178.9</v>
      </c>
      <c r="Y52" s="10">
        <v>180.78</v>
      </c>
      <c r="Z52" s="10">
        <v>178.39</v>
      </c>
      <c r="AA52" s="10">
        <v>180.45</v>
      </c>
      <c r="AB52" s="94">
        <v>2090200</v>
      </c>
      <c r="AC52" s="10">
        <v>179.64</v>
      </c>
      <c r="AD52" s="2">
        <f t="shared" si="0"/>
        <v>2.3900000000000148</v>
      </c>
      <c r="AE52" s="137">
        <f t="shared" si="1"/>
        <v>8.9300758213983755E-3</v>
      </c>
    </row>
    <row r="53" spans="1:31" x14ac:dyDescent="0.25">
      <c r="O53" s="82">
        <v>0.99</v>
      </c>
      <c r="P53" s="82">
        <f t="shared" si="3"/>
        <v>218.7405</v>
      </c>
      <c r="Q53" s="2"/>
      <c r="T53" s="135" t="s">
        <v>110</v>
      </c>
      <c r="U53" s="89">
        <v>2850280</v>
      </c>
      <c r="W53" s="132">
        <v>42747</v>
      </c>
      <c r="X53" s="10">
        <v>178.09</v>
      </c>
      <c r="Y53" s="10">
        <v>179.1</v>
      </c>
      <c r="Z53" s="10">
        <v>175.4</v>
      </c>
      <c r="AA53" s="10">
        <v>178.86</v>
      </c>
      <c r="AB53" s="94">
        <v>2313700</v>
      </c>
      <c r="AC53" s="10">
        <v>178.05</v>
      </c>
      <c r="AD53" s="2">
        <f t="shared" si="0"/>
        <v>3.6999999999999886</v>
      </c>
      <c r="AE53" s="137">
        <f t="shared" si="1"/>
        <v>-3.1353227702816122E-3</v>
      </c>
    </row>
    <row r="54" spans="1:31" x14ac:dyDescent="0.25">
      <c r="O54" s="82">
        <v>0.98</v>
      </c>
      <c r="P54" s="82">
        <f t="shared" si="3"/>
        <v>216.53099999999998</v>
      </c>
      <c r="Q54" s="2"/>
      <c r="T54" s="135" t="s">
        <v>108</v>
      </c>
      <c r="U54" s="87" t="s">
        <v>676</v>
      </c>
      <c r="W54" s="132">
        <v>42746</v>
      </c>
      <c r="X54" s="10">
        <v>180.05</v>
      </c>
      <c r="Y54" s="10">
        <v>180.47</v>
      </c>
      <c r="Z54" s="10">
        <v>177.76</v>
      </c>
      <c r="AA54" s="10">
        <v>179.42</v>
      </c>
      <c r="AB54" s="94">
        <v>1878700</v>
      </c>
      <c r="AC54" s="10">
        <v>178.61</v>
      </c>
      <c r="AD54" s="2">
        <f t="shared" si="0"/>
        <v>2.710000000000008</v>
      </c>
      <c r="AE54" s="137">
        <f t="shared" si="1"/>
        <v>-6.3421418636995242E-3</v>
      </c>
    </row>
    <row r="55" spans="1:31" x14ac:dyDescent="0.25">
      <c r="O55" s="82">
        <v>0.97</v>
      </c>
      <c r="P55" s="82">
        <f t="shared" si="3"/>
        <v>214.32149999999999</v>
      </c>
      <c r="T55" s="135" t="s">
        <v>111</v>
      </c>
      <c r="U55" s="87" t="s">
        <v>129</v>
      </c>
      <c r="W55" s="132">
        <v>42745</v>
      </c>
      <c r="X55" s="10">
        <v>177.49</v>
      </c>
      <c r="Y55" s="10">
        <v>180.74</v>
      </c>
      <c r="Z55" s="10">
        <v>176.9</v>
      </c>
      <c r="AA55" s="10">
        <v>180.57</v>
      </c>
      <c r="AB55" s="94">
        <v>3018100</v>
      </c>
      <c r="AC55" s="10">
        <v>179.75</v>
      </c>
      <c r="AD55" s="2">
        <f t="shared" si="0"/>
        <v>3.8400000000000034</v>
      </c>
      <c r="AE55" s="137">
        <f t="shared" si="1"/>
        <v>2.0321280581256707E-2</v>
      </c>
    </row>
    <row r="56" spans="1:31" x14ac:dyDescent="0.25">
      <c r="O56" s="82">
        <v>0.96</v>
      </c>
      <c r="P56" s="82">
        <f t="shared" si="3"/>
        <v>212.11199999999999</v>
      </c>
      <c r="T56" s="135" t="s">
        <v>112</v>
      </c>
      <c r="U56" s="87">
        <v>-4.7300000000000004</v>
      </c>
      <c r="W56" s="132">
        <v>42744</v>
      </c>
      <c r="X56" s="10">
        <v>176.65</v>
      </c>
      <c r="Y56" s="10">
        <v>178.3</v>
      </c>
      <c r="Z56" s="10">
        <v>176.64</v>
      </c>
      <c r="AA56" s="10">
        <v>176.97</v>
      </c>
      <c r="AB56" s="94">
        <v>2026500</v>
      </c>
      <c r="AC56" s="10">
        <v>176.17</v>
      </c>
      <c r="AD56" s="2">
        <f t="shared" si="0"/>
        <v>1.660000000000025</v>
      </c>
      <c r="AE56" s="137">
        <f t="shared" si="1"/>
        <v>2.1616701746400846E-3</v>
      </c>
    </row>
    <row r="57" spans="1:31" x14ac:dyDescent="0.25">
      <c r="O57" s="82">
        <v>0.95</v>
      </c>
      <c r="P57" s="82">
        <f t="shared" si="3"/>
        <v>209.90249999999997</v>
      </c>
      <c r="T57" s="135" t="s">
        <v>109</v>
      </c>
      <c r="U57" s="87" t="s">
        <v>737</v>
      </c>
      <c r="W57" s="132">
        <v>42741</v>
      </c>
      <c r="X57" s="10">
        <v>174.21</v>
      </c>
      <c r="Y57" s="10">
        <v>176.9</v>
      </c>
      <c r="Z57" s="10">
        <v>173.31</v>
      </c>
      <c r="AA57" s="10">
        <v>176.59</v>
      </c>
      <c r="AB57" s="94">
        <v>2314200</v>
      </c>
      <c r="AC57" s="10">
        <v>175.79</v>
      </c>
      <c r="AD57" s="2">
        <f t="shared" si="0"/>
        <v>3.5900000000000034</v>
      </c>
      <c r="AE57" s="137">
        <f t="shared" si="1"/>
        <v>1.3257248256383525E-2</v>
      </c>
    </row>
    <row r="58" spans="1:31" x14ac:dyDescent="0.25">
      <c r="O58" s="82">
        <v>0.94</v>
      </c>
      <c r="P58" s="82">
        <f t="shared" si="3"/>
        <v>207.69299999999998</v>
      </c>
      <c r="W58" s="132">
        <v>42740</v>
      </c>
      <c r="X58" s="10">
        <v>176.33</v>
      </c>
      <c r="Y58" s="10">
        <v>177</v>
      </c>
      <c r="Z58" s="10">
        <v>173.88</v>
      </c>
      <c r="AA58" s="10">
        <v>174.28</v>
      </c>
      <c r="AB58" s="94">
        <v>2486100</v>
      </c>
      <c r="AC58" s="10">
        <v>173.49</v>
      </c>
      <c r="AD58" s="2">
        <f t="shared" si="0"/>
        <v>3.1200000000000045</v>
      </c>
      <c r="AE58" s="137">
        <f t="shared" si="1"/>
        <v>-1.5771259998865417E-2</v>
      </c>
    </row>
    <row r="59" spans="1:31" x14ac:dyDescent="0.25">
      <c r="O59" s="82">
        <v>0.93</v>
      </c>
      <c r="P59" s="82">
        <f t="shared" si="3"/>
        <v>205.48349999999999</v>
      </c>
      <c r="W59" s="132">
        <v>42739</v>
      </c>
      <c r="X59" s="10">
        <v>178.26</v>
      </c>
      <c r="Y59" s="10">
        <v>179</v>
      </c>
      <c r="Z59" s="10">
        <v>176.68</v>
      </c>
      <c r="AA59" s="10">
        <v>177.07</v>
      </c>
      <c r="AB59" s="94">
        <v>2396500</v>
      </c>
      <c r="AC59" s="10">
        <v>176.27</v>
      </c>
      <c r="AD59" s="2">
        <f t="shared" si="0"/>
        <v>2.3199999999999932</v>
      </c>
      <c r="AE59" s="137">
        <f t="shared" si="1"/>
        <v>-7.0973919900860771E-3</v>
      </c>
    </row>
    <row r="60" spans="1:31" x14ac:dyDescent="0.25">
      <c r="O60" s="82">
        <v>0.92</v>
      </c>
      <c r="P60" s="82">
        <f t="shared" si="3"/>
        <v>203.274</v>
      </c>
      <c r="W60" s="132">
        <v>42738</v>
      </c>
      <c r="X60" s="10">
        <v>178.29</v>
      </c>
      <c r="Y60" s="10">
        <v>180.9</v>
      </c>
      <c r="Z60" s="10">
        <v>176.54</v>
      </c>
      <c r="AA60" s="10">
        <v>178.34</v>
      </c>
      <c r="AB60" s="94">
        <v>3209800</v>
      </c>
      <c r="AC60" s="10">
        <v>177.53</v>
      </c>
      <c r="AD60" s="2">
        <f t="shared" si="0"/>
        <v>4.3600000000000136</v>
      </c>
      <c r="AE60" s="137">
        <f t="shared" si="1"/>
        <v>8.8651474683185683E-3</v>
      </c>
    </row>
    <row r="61" spans="1:31" x14ac:dyDescent="0.25">
      <c r="O61" s="82">
        <v>0.91</v>
      </c>
      <c r="P61" s="82">
        <f t="shared" si="3"/>
        <v>201.06450000000001</v>
      </c>
      <c r="W61" s="132">
        <v>42734</v>
      </c>
      <c r="X61" s="10">
        <v>180.37</v>
      </c>
      <c r="Y61" s="10">
        <v>180.9</v>
      </c>
      <c r="Z61" s="10">
        <v>176.02</v>
      </c>
      <c r="AA61" s="10">
        <v>176.77</v>
      </c>
      <c r="AB61" s="94">
        <v>2542100</v>
      </c>
      <c r="AC61" s="10">
        <v>175.97</v>
      </c>
      <c r="AD61" s="2">
        <f t="shared" si="0"/>
        <v>4.8799999999999955</v>
      </c>
      <c r="AE61" s="137">
        <f t="shared" si="1"/>
        <v>-1.7256785435049715E-2</v>
      </c>
    </row>
    <row r="62" spans="1:31" x14ac:dyDescent="0.25">
      <c r="O62" s="82">
        <v>0.9</v>
      </c>
      <c r="P62" s="82">
        <f t="shared" si="3"/>
        <v>198.85499999999999</v>
      </c>
      <c r="W62" s="132">
        <v>42733</v>
      </c>
      <c r="X62" s="10">
        <v>179.7</v>
      </c>
      <c r="Y62" s="10">
        <v>180.67</v>
      </c>
      <c r="Z62" s="10">
        <v>178.63</v>
      </c>
      <c r="AA62" s="10">
        <v>179.87</v>
      </c>
      <c r="AB62" s="94">
        <v>1367100</v>
      </c>
      <c r="AC62" s="10">
        <v>179.06</v>
      </c>
      <c r="AD62" s="2">
        <f t="shared" si="0"/>
        <v>2.039999999999992</v>
      </c>
      <c r="AE62" s="137">
        <f t="shared" si="1"/>
        <v>-1.783922399375637E-3</v>
      </c>
    </row>
    <row r="63" spans="1:31" x14ac:dyDescent="0.25">
      <c r="W63" s="132">
        <v>42732</v>
      </c>
      <c r="X63" s="10">
        <v>182.64</v>
      </c>
      <c r="Y63" s="10">
        <v>183</v>
      </c>
      <c r="Z63" s="10">
        <v>179.84</v>
      </c>
      <c r="AA63" s="10">
        <v>180.19</v>
      </c>
      <c r="AB63" s="94">
        <v>1403900</v>
      </c>
      <c r="AC63" s="10">
        <v>179.38</v>
      </c>
      <c r="AD63" s="2">
        <f t="shared" si="0"/>
        <v>3.1599999999999966</v>
      </c>
      <c r="AE63" s="137">
        <f t="shared" si="1"/>
        <v>-1.1625984902749575E-2</v>
      </c>
    </row>
    <row r="64" spans="1:31" x14ac:dyDescent="0.25">
      <c r="W64" s="132">
        <v>42731</v>
      </c>
      <c r="X64" s="10">
        <v>182.11</v>
      </c>
      <c r="Y64" s="10">
        <v>183.7</v>
      </c>
      <c r="Z64" s="10">
        <v>182.05</v>
      </c>
      <c r="AA64" s="10">
        <v>182.31</v>
      </c>
      <c r="AB64" s="94">
        <v>828300</v>
      </c>
      <c r="AC64" s="10">
        <v>181.49</v>
      </c>
      <c r="AD64" s="2">
        <f t="shared" si="0"/>
        <v>1.6499999999999773</v>
      </c>
      <c r="AE64" s="137">
        <f t="shared" si="1"/>
        <v>2.0428445229683234E-3</v>
      </c>
    </row>
    <row r="65" spans="23:31" x14ac:dyDescent="0.25">
      <c r="W65" s="132">
        <v>42727</v>
      </c>
      <c r="X65" s="10">
        <v>180.05</v>
      </c>
      <c r="Y65" s="10">
        <v>181.98</v>
      </c>
      <c r="Z65" s="10">
        <v>179.66</v>
      </c>
      <c r="AA65" s="10">
        <v>181.94</v>
      </c>
      <c r="AB65" s="94">
        <v>897700</v>
      </c>
      <c r="AC65" s="10">
        <v>181.12</v>
      </c>
      <c r="AD65" s="2">
        <f t="shared" si="0"/>
        <v>2.3199999999999932</v>
      </c>
      <c r="AE65" s="137">
        <f t="shared" si="1"/>
        <v>7.4535543441984764E-3</v>
      </c>
    </row>
    <row r="66" spans="23:31" x14ac:dyDescent="0.25">
      <c r="W66" s="132">
        <v>42726</v>
      </c>
      <c r="X66" s="10">
        <v>182.85</v>
      </c>
      <c r="Y66" s="10">
        <v>183</v>
      </c>
      <c r="Z66" s="10">
        <v>179.38</v>
      </c>
      <c r="AA66" s="10">
        <v>180.6</v>
      </c>
      <c r="AB66" s="94">
        <v>1755700</v>
      </c>
      <c r="AC66" s="10">
        <v>179.78</v>
      </c>
      <c r="AD66" s="2">
        <f t="shared" si="0"/>
        <v>3.6200000000000045</v>
      </c>
      <c r="AE66" s="137">
        <f t="shared" si="1"/>
        <v>-9.3128340772579143E-3</v>
      </c>
    </row>
    <row r="67" spans="23:31" x14ac:dyDescent="0.25">
      <c r="W67" s="132">
        <v>42725</v>
      </c>
      <c r="X67" s="10">
        <v>183.73</v>
      </c>
      <c r="Y67" s="10">
        <v>183.99</v>
      </c>
      <c r="Z67" s="10">
        <v>181.78</v>
      </c>
      <c r="AA67" s="10">
        <v>182.29</v>
      </c>
      <c r="AB67" s="94">
        <v>2101300</v>
      </c>
      <c r="AC67" s="10">
        <v>181.47</v>
      </c>
      <c r="AD67" s="2">
        <f>Y67-Z67</f>
        <v>2.210000000000008</v>
      </c>
      <c r="AE67" s="137">
        <f>AC67/AC68-1</f>
        <v>1.2137931034483795E-3</v>
      </c>
    </row>
    <row r="68" spans="23:31" x14ac:dyDescent="0.25">
      <c r="W68" s="132">
        <v>42724</v>
      </c>
      <c r="X68" s="10">
        <v>181</v>
      </c>
      <c r="Y68" s="10">
        <v>183.28</v>
      </c>
      <c r="Z68" s="10">
        <v>180.14</v>
      </c>
      <c r="AA68" s="10">
        <v>182.07</v>
      </c>
      <c r="AB68" s="94">
        <v>2735200</v>
      </c>
      <c r="AC68" s="10">
        <v>181.25</v>
      </c>
      <c r="AD68" s="2">
        <f>Y68-Z68</f>
        <v>3.1400000000000148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42821</v>
      </c>
      <c r="X2" s="10">
        <v>66.72</v>
      </c>
      <c r="Y2" s="10">
        <v>68.739999999999995</v>
      </c>
      <c r="Z2" s="10">
        <v>66.260000000000005</v>
      </c>
      <c r="AA2" s="10">
        <v>68.37</v>
      </c>
      <c r="AB2" s="94">
        <v>2939800</v>
      </c>
      <c r="AC2" s="10">
        <v>68.37</v>
      </c>
      <c r="AD2" s="2">
        <f>Y2-Z2</f>
        <v>2.4799999999999898</v>
      </c>
      <c r="AE2" s="137">
        <f>AC2/AC3-1</f>
        <v>6.4772559988222067E-3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70.739999999999995</v>
      </c>
      <c r="T3" s="1"/>
      <c r="W3" s="132">
        <v>42818</v>
      </c>
      <c r="X3" s="10">
        <v>67.55</v>
      </c>
      <c r="Y3" s="10">
        <v>68.510000000000005</v>
      </c>
      <c r="Z3" s="10">
        <v>67.53</v>
      </c>
      <c r="AA3" s="10">
        <v>67.930000000000007</v>
      </c>
      <c r="AB3" s="94">
        <v>2618700</v>
      </c>
      <c r="AC3" s="10">
        <v>67.930000000000007</v>
      </c>
      <c r="AD3" s="2">
        <f t="shared" ref="AD3:AD66" si="0">Y3-Z3</f>
        <v>0.98000000000000398</v>
      </c>
      <c r="AE3" s="137">
        <f t="shared" ref="AE3:AE66" si="1">AC3/AC4-1</f>
        <v>6.3703703703705816E-3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70.739999999999995</v>
      </c>
      <c r="R4" s="499">
        <v>3.4700000000000002E-2</v>
      </c>
      <c r="T4" s="162"/>
      <c r="W4" s="132">
        <v>42817</v>
      </c>
      <c r="X4" s="10">
        <v>67.02</v>
      </c>
      <c r="Y4" s="10">
        <v>68.56</v>
      </c>
      <c r="Z4" s="10">
        <v>66.900000000000006</v>
      </c>
      <c r="AA4" s="10">
        <v>67.5</v>
      </c>
      <c r="AB4" s="94">
        <v>4442500</v>
      </c>
      <c r="AC4" s="10">
        <v>67.5</v>
      </c>
      <c r="AD4" s="2">
        <f t="shared" si="0"/>
        <v>1.6599999999999966</v>
      </c>
      <c r="AE4" s="137">
        <f t="shared" si="1"/>
        <v>8.2150858849887598E-3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42816</v>
      </c>
      <c r="X5" s="10">
        <v>64.92</v>
      </c>
      <c r="Y5" s="10">
        <v>66.959999999999994</v>
      </c>
      <c r="Z5" s="10">
        <v>64.16</v>
      </c>
      <c r="AA5" s="10">
        <v>66.95</v>
      </c>
      <c r="AB5" s="94">
        <v>4919300</v>
      </c>
      <c r="AC5" s="10">
        <v>66.95</v>
      </c>
      <c r="AD5" s="2">
        <f t="shared" si="0"/>
        <v>2.7999999999999972</v>
      </c>
      <c r="AE5" s="137">
        <f t="shared" si="1"/>
        <v>2.5582107843137303E-2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42815</v>
      </c>
      <c r="X6" s="10">
        <v>67.760000000000005</v>
      </c>
      <c r="Y6" s="10">
        <v>67.87</v>
      </c>
      <c r="Z6" s="10">
        <v>65.150000000000006</v>
      </c>
      <c r="AA6" s="10">
        <v>65.28</v>
      </c>
      <c r="AB6" s="94">
        <v>4915600</v>
      </c>
      <c r="AC6" s="10">
        <v>65.28</v>
      </c>
      <c r="AD6" s="2">
        <f t="shared" si="0"/>
        <v>2.7199999999999989</v>
      </c>
      <c r="AE6" s="137">
        <f t="shared" si="1"/>
        <v>-3.2745591939546514E-2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42814</v>
      </c>
      <c r="X7" s="10">
        <v>67.150000000000006</v>
      </c>
      <c r="Y7" s="10">
        <v>68.05</v>
      </c>
      <c r="Z7" s="10">
        <v>66.599999999999994</v>
      </c>
      <c r="AA7" s="10">
        <v>67.489999999999995</v>
      </c>
      <c r="AB7" s="94">
        <v>4287900</v>
      </c>
      <c r="AC7" s="10">
        <v>67.489999999999995</v>
      </c>
      <c r="AD7" s="2">
        <f t="shared" si="0"/>
        <v>1.4500000000000028</v>
      </c>
      <c r="AE7" s="137">
        <f t="shared" si="1"/>
        <v>1.0480610869890494E-2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42811</v>
      </c>
      <c r="X8" s="10">
        <v>67.819999999999993</v>
      </c>
      <c r="Y8" s="10">
        <v>67.91</v>
      </c>
      <c r="Z8" s="10">
        <v>66.650000000000006</v>
      </c>
      <c r="AA8" s="10">
        <v>66.790000000000006</v>
      </c>
      <c r="AB8" s="94">
        <v>5826600</v>
      </c>
      <c r="AC8" s="10">
        <v>66.790000000000006</v>
      </c>
      <c r="AD8" s="2">
        <f t="shared" si="0"/>
        <v>1.2599999999999909</v>
      </c>
      <c r="AE8" s="137">
        <f t="shared" si="1"/>
        <v>-1.1397276494967357E-2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42810</v>
      </c>
      <c r="X9" s="10">
        <v>67.900000000000006</v>
      </c>
      <c r="Y9" s="10">
        <v>67.97</v>
      </c>
      <c r="Z9" s="10">
        <v>66.44</v>
      </c>
      <c r="AA9" s="10">
        <v>67.56</v>
      </c>
      <c r="AB9" s="94">
        <v>8774800</v>
      </c>
      <c r="AC9" s="10">
        <v>67.56</v>
      </c>
      <c r="AD9" s="2">
        <f t="shared" si="0"/>
        <v>1.5300000000000011</v>
      </c>
      <c r="AE9" s="137">
        <f t="shared" si="1"/>
        <v>-8.9482176910664624E-3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42809</v>
      </c>
      <c r="X10" s="10">
        <v>65</v>
      </c>
      <c r="Y10" s="10">
        <v>68.37</v>
      </c>
      <c r="Z10" s="10">
        <v>64.319999999999993</v>
      </c>
      <c r="AA10" s="10">
        <v>68.17</v>
      </c>
      <c r="AB10" s="94">
        <v>11307700</v>
      </c>
      <c r="AC10" s="10">
        <v>68.17</v>
      </c>
      <c r="AD10" s="2">
        <f t="shared" si="0"/>
        <v>4.0500000000000114</v>
      </c>
      <c r="AE10" s="137">
        <f t="shared" si="1"/>
        <v>2.4342599549211252E-2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42808</v>
      </c>
      <c r="X11" s="10">
        <v>69.38</v>
      </c>
      <c r="Y11" s="10">
        <v>69.42</v>
      </c>
      <c r="Z11" s="10">
        <v>66.34</v>
      </c>
      <c r="AA11" s="10">
        <v>66.55</v>
      </c>
      <c r="AB11" s="94">
        <v>8241800</v>
      </c>
      <c r="AC11" s="10">
        <v>66.55</v>
      </c>
      <c r="AD11" s="2">
        <f t="shared" si="0"/>
        <v>3.0799999999999983</v>
      </c>
      <c r="AE11" s="137">
        <f t="shared" si="1"/>
        <v>-4.7244094488188892E-2</v>
      </c>
    </row>
    <row r="12" spans="1:31" x14ac:dyDescent="0.25">
      <c r="W12" s="132">
        <v>42807</v>
      </c>
      <c r="X12" s="10">
        <v>72.19</v>
      </c>
      <c r="Y12" s="10">
        <v>72.7</v>
      </c>
      <c r="Z12" s="10">
        <v>69.66</v>
      </c>
      <c r="AA12" s="10">
        <v>69.849999999999994</v>
      </c>
      <c r="AB12" s="94">
        <v>6699000</v>
      </c>
      <c r="AC12" s="10">
        <v>69.849999999999994</v>
      </c>
      <c r="AD12" s="2">
        <f t="shared" si="0"/>
        <v>3.0400000000000063</v>
      </c>
      <c r="AE12" s="137">
        <f t="shared" si="1"/>
        <v>-3.4420790710533722E-2</v>
      </c>
    </row>
    <row r="13" spans="1:31" x14ac:dyDescent="0.25">
      <c r="W13" s="132">
        <v>42804</v>
      </c>
      <c r="X13" s="10">
        <v>72.33</v>
      </c>
      <c r="Y13" s="10">
        <v>73.2</v>
      </c>
      <c r="Z13" s="10">
        <v>71.64</v>
      </c>
      <c r="AA13" s="10">
        <v>72.34</v>
      </c>
      <c r="AB13" s="94">
        <v>4549600</v>
      </c>
      <c r="AC13" s="10">
        <v>72.34</v>
      </c>
      <c r="AD13" s="2">
        <f t="shared" si="0"/>
        <v>1.5600000000000023</v>
      </c>
      <c r="AE13" s="137">
        <f t="shared" si="1"/>
        <v>-2.7570995312931057E-3</v>
      </c>
    </row>
    <row r="14" spans="1:31" x14ac:dyDescent="0.25">
      <c r="W14" s="132">
        <v>42803</v>
      </c>
      <c r="X14" s="10">
        <v>73.209999999999994</v>
      </c>
      <c r="Y14" s="10">
        <v>74.599999999999994</v>
      </c>
      <c r="Z14" s="10">
        <v>72.430000000000007</v>
      </c>
      <c r="AA14" s="10">
        <v>72.540000000000006</v>
      </c>
      <c r="AB14" s="94">
        <v>3724000</v>
      </c>
      <c r="AC14" s="10">
        <v>72.540000000000006</v>
      </c>
      <c r="AD14" s="2">
        <f t="shared" si="0"/>
        <v>2.1699999999999875</v>
      </c>
      <c r="AE14" s="137">
        <f t="shared" si="1"/>
        <v>-1.2254901960784159E-2</v>
      </c>
    </row>
    <row r="15" spans="1:31" x14ac:dyDescent="0.25">
      <c r="W15" s="132">
        <v>42802</v>
      </c>
      <c r="X15" s="10">
        <v>72.97</v>
      </c>
      <c r="Y15" s="10">
        <v>73.650000000000006</v>
      </c>
      <c r="Z15" s="10">
        <v>72.31</v>
      </c>
      <c r="AA15" s="10">
        <v>73.44</v>
      </c>
      <c r="AB15" s="94">
        <v>3681300</v>
      </c>
      <c r="AC15" s="10">
        <v>73.44</v>
      </c>
      <c r="AD15" s="2">
        <f t="shared" si="0"/>
        <v>1.3400000000000034</v>
      </c>
      <c r="AE15" s="137">
        <f t="shared" si="1"/>
        <v>1.1013215859030812E-2</v>
      </c>
    </row>
    <row r="16" spans="1:31" x14ac:dyDescent="0.25">
      <c r="W16" s="132">
        <v>42801</v>
      </c>
      <c r="X16" s="10">
        <v>72.69</v>
      </c>
      <c r="Y16" s="10">
        <v>73.23</v>
      </c>
      <c r="Z16" s="10">
        <v>72.150000000000006</v>
      </c>
      <c r="AA16" s="10">
        <v>72.64</v>
      </c>
      <c r="AB16" s="94">
        <v>3757400</v>
      </c>
      <c r="AC16" s="10">
        <v>72.64</v>
      </c>
      <c r="AD16" s="2">
        <f t="shared" si="0"/>
        <v>1.0799999999999983</v>
      </c>
      <c r="AE16" s="137">
        <f t="shared" si="1"/>
        <v>-6.8362045392398318E-3</v>
      </c>
    </row>
    <row r="17" spans="1:31" x14ac:dyDescent="0.25">
      <c r="W17" s="132">
        <v>42800</v>
      </c>
      <c r="X17" s="10">
        <v>74.849999999999994</v>
      </c>
      <c r="Y17" s="10">
        <v>74.849999999999994</v>
      </c>
      <c r="Z17" s="10">
        <v>71.900000000000006</v>
      </c>
      <c r="AA17" s="10">
        <v>73.14</v>
      </c>
      <c r="AB17" s="94">
        <v>5895000</v>
      </c>
      <c r="AC17" s="10">
        <v>73.14</v>
      </c>
      <c r="AD17" s="2">
        <f t="shared" si="0"/>
        <v>2.9499999999999886</v>
      </c>
      <c r="AE17" s="137">
        <f t="shared" si="1"/>
        <v>-3.241169466860705E-2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42797</v>
      </c>
      <c r="X18" s="10">
        <v>73.7</v>
      </c>
      <c r="Y18" s="10">
        <v>75.989999999999995</v>
      </c>
      <c r="Z18" s="10">
        <v>73.44</v>
      </c>
      <c r="AA18" s="10">
        <v>75.59</v>
      </c>
      <c r="AB18" s="94">
        <v>4247200</v>
      </c>
      <c r="AC18" s="10">
        <v>75.59</v>
      </c>
      <c r="AD18" s="2">
        <f t="shared" si="0"/>
        <v>2.5499999999999972</v>
      </c>
      <c r="AE18" s="137">
        <f t="shared" si="1"/>
        <v>3.1522925764192244E-2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42796</v>
      </c>
      <c r="X19" s="10">
        <v>74.349999999999994</v>
      </c>
      <c r="Y19" s="10">
        <v>74.739999999999995</v>
      </c>
      <c r="Z19" s="10">
        <v>73.209999999999994</v>
      </c>
      <c r="AA19" s="10">
        <v>73.28</v>
      </c>
      <c r="AB19" s="94">
        <v>2849300</v>
      </c>
      <c r="AC19" s="10">
        <v>73.28</v>
      </c>
      <c r="AD19" s="2">
        <f t="shared" si="0"/>
        <v>1.5300000000000011</v>
      </c>
      <c r="AE19" s="137">
        <f t="shared" si="1"/>
        <v>-2.7987796790025166E-2</v>
      </c>
    </row>
    <row r="20" spans="1:31" x14ac:dyDescent="0.25">
      <c r="W20" s="132">
        <v>42795</v>
      </c>
      <c r="X20" s="10">
        <v>74.64</v>
      </c>
      <c r="Y20" s="10">
        <v>76.650000000000006</v>
      </c>
      <c r="Z20" s="10">
        <v>74.63</v>
      </c>
      <c r="AA20" s="10">
        <v>75.39</v>
      </c>
      <c r="AB20" s="94">
        <v>3694600</v>
      </c>
      <c r="AC20" s="10">
        <v>75.39</v>
      </c>
      <c r="AD20" s="2">
        <f t="shared" si="0"/>
        <v>2.0200000000000102</v>
      </c>
      <c r="AE20" s="137">
        <f t="shared" si="1"/>
        <v>1.7546227561074268E-2</v>
      </c>
    </row>
    <row r="21" spans="1:31" x14ac:dyDescent="0.25">
      <c r="W21" s="132">
        <v>42794</v>
      </c>
      <c r="X21" s="10">
        <v>75.37</v>
      </c>
      <c r="Y21" s="10">
        <v>75.37</v>
      </c>
      <c r="Z21" s="10">
        <v>73.61</v>
      </c>
      <c r="AA21" s="10">
        <v>74.09</v>
      </c>
      <c r="AB21" s="94">
        <v>2993300</v>
      </c>
      <c r="AC21" s="10">
        <v>74.09</v>
      </c>
      <c r="AD21" s="2">
        <f t="shared" si="0"/>
        <v>1.7600000000000051</v>
      </c>
      <c r="AE21" s="137">
        <f t="shared" si="1"/>
        <v>-1.580765143464391E-2</v>
      </c>
    </row>
    <row r="22" spans="1:31" x14ac:dyDescent="0.25">
      <c r="W22" s="132">
        <v>42793</v>
      </c>
      <c r="X22" s="10">
        <v>74.91</v>
      </c>
      <c r="Y22" s="10">
        <v>75.52</v>
      </c>
      <c r="Z22" s="10">
        <v>74.349999999999994</v>
      </c>
      <c r="AA22" s="10">
        <v>75.28</v>
      </c>
      <c r="AB22" s="94">
        <v>1897400</v>
      </c>
      <c r="AC22" s="10">
        <v>75.28</v>
      </c>
      <c r="AD22" s="2">
        <f t="shared" si="0"/>
        <v>1.1700000000000017</v>
      </c>
      <c r="AE22" s="137">
        <f t="shared" si="1"/>
        <v>2.6638252530635231E-3</v>
      </c>
    </row>
    <row r="23" spans="1:31" x14ac:dyDescent="0.25">
      <c r="W23" s="132">
        <v>42790</v>
      </c>
      <c r="X23" s="10">
        <v>73.959999999999994</v>
      </c>
      <c r="Y23" s="10">
        <v>75.11</v>
      </c>
      <c r="Z23" s="10">
        <v>73.540000000000006</v>
      </c>
      <c r="AA23" s="10">
        <v>75.08</v>
      </c>
      <c r="AB23" s="94">
        <v>2047500</v>
      </c>
      <c r="AC23" s="10">
        <v>75.08</v>
      </c>
      <c r="AD23" s="2">
        <f t="shared" si="0"/>
        <v>1.5699999999999932</v>
      </c>
      <c r="AE23" s="137">
        <f t="shared" si="1"/>
        <v>6.9742489270385732E-3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75.87</v>
      </c>
      <c r="Y24" s="10">
        <v>76.459999999999994</v>
      </c>
      <c r="Z24" s="10">
        <v>73.88</v>
      </c>
      <c r="AA24" s="10">
        <v>74.56</v>
      </c>
      <c r="AB24" s="94">
        <v>4963700</v>
      </c>
      <c r="AC24" s="10">
        <v>74.56</v>
      </c>
      <c r="AD24" s="2">
        <f t="shared" si="0"/>
        <v>2.5799999999999983</v>
      </c>
      <c r="AE24" s="137">
        <f t="shared" si="1"/>
        <v>-1.1533872464536743E-2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42788</v>
      </c>
      <c r="X25" s="10">
        <v>75.209999999999994</v>
      </c>
      <c r="Y25" s="10">
        <v>75.569999999999993</v>
      </c>
      <c r="Z25" s="10">
        <v>74.349999999999994</v>
      </c>
      <c r="AA25" s="10">
        <v>75.430000000000007</v>
      </c>
      <c r="AB25" s="94">
        <v>1700700</v>
      </c>
      <c r="AC25" s="10">
        <v>75.430000000000007</v>
      </c>
      <c r="AD25" s="2">
        <f t="shared" si="0"/>
        <v>1.2199999999999989</v>
      </c>
      <c r="AE25" s="137">
        <f t="shared" si="1"/>
        <v>2.6521681474611647E-4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42787</v>
      </c>
      <c r="X26" s="10">
        <v>75.900000000000006</v>
      </c>
      <c r="Y26" s="10">
        <v>76.23</v>
      </c>
      <c r="Z26" s="10">
        <v>74.42</v>
      </c>
      <c r="AA26" s="10">
        <v>75.41</v>
      </c>
      <c r="AB26" s="94">
        <v>2584300</v>
      </c>
      <c r="AC26" s="10">
        <v>75.41</v>
      </c>
      <c r="AD26" s="2">
        <f t="shared" si="0"/>
        <v>1.8100000000000023</v>
      </c>
      <c r="AE26" s="137">
        <f t="shared" si="1"/>
        <v>-7.240652975250117E-3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42783</v>
      </c>
      <c r="X27" s="10">
        <v>75.489999999999995</v>
      </c>
      <c r="Y27" s="10">
        <v>75.97</v>
      </c>
      <c r="Z27" s="10">
        <v>74.599999999999994</v>
      </c>
      <c r="AA27" s="10">
        <v>75.959999999999994</v>
      </c>
      <c r="AB27" s="94">
        <v>1876100</v>
      </c>
      <c r="AC27" s="10">
        <v>75.959999999999994</v>
      </c>
      <c r="AD27" s="2">
        <f t="shared" si="0"/>
        <v>1.3700000000000045</v>
      </c>
      <c r="AE27" s="137">
        <f t="shared" si="1"/>
        <v>3.8324302894143791E-3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42782</v>
      </c>
      <c r="X28" s="10">
        <v>75.930000000000007</v>
      </c>
      <c r="Y28" s="10">
        <v>76.3</v>
      </c>
      <c r="Z28" s="10">
        <v>75.099999999999994</v>
      </c>
      <c r="AA28" s="10">
        <v>75.67</v>
      </c>
      <c r="AB28" s="94">
        <v>2195500</v>
      </c>
      <c r="AC28" s="10">
        <v>75.67</v>
      </c>
      <c r="AD28" s="2">
        <f t="shared" si="0"/>
        <v>1.2000000000000028</v>
      </c>
      <c r="AE28" s="137">
        <f t="shared" si="1"/>
        <v>-1.05610561056102E-3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42781</v>
      </c>
      <c r="X29" s="10">
        <v>75.290000000000006</v>
      </c>
      <c r="Y29" s="10">
        <v>76.23</v>
      </c>
      <c r="Z29" s="10">
        <v>74.819999999999993</v>
      </c>
      <c r="AA29" s="10">
        <v>75.75</v>
      </c>
      <c r="AB29" s="94">
        <v>4982900</v>
      </c>
      <c r="AC29" s="10">
        <v>75.75</v>
      </c>
      <c r="AD29" s="2">
        <f t="shared" si="0"/>
        <v>1.4100000000000108</v>
      </c>
      <c r="AE29" s="137">
        <f t="shared" si="1"/>
        <v>2.7257933279088764E-2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42780</v>
      </c>
      <c r="X30" s="10">
        <v>73.44</v>
      </c>
      <c r="Y30" s="10">
        <v>73.88</v>
      </c>
      <c r="Z30" s="10">
        <v>72</v>
      </c>
      <c r="AA30" s="10">
        <v>73.739999999999995</v>
      </c>
      <c r="AB30" s="94">
        <v>2533800</v>
      </c>
      <c r="AC30" s="10">
        <v>73.739999999999995</v>
      </c>
      <c r="AD30" s="2">
        <f t="shared" si="0"/>
        <v>1.8799999999999955</v>
      </c>
      <c r="AE30" s="137">
        <f t="shared" si="1"/>
        <v>-1.3542795232936999E-3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42779</v>
      </c>
      <c r="X31" s="10">
        <v>72.849999999999994</v>
      </c>
      <c r="Y31" s="10">
        <v>74.16</v>
      </c>
      <c r="Z31" s="10">
        <v>72.84</v>
      </c>
      <c r="AA31" s="10">
        <v>73.84</v>
      </c>
      <c r="AB31" s="94">
        <v>3274500</v>
      </c>
      <c r="AC31" s="10">
        <v>73.84</v>
      </c>
      <c r="AD31" s="2">
        <f t="shared" si="0"/>
        <v>1.3199999999999932</v>
      </c>
      <c r="AE31" s="137">
        <f t="shared" si="1"/>
        <v>1.7079889807162685E-2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42776</v>
      </c>
      <c r="X32" s="10">
        <v>73.37</v>
      </c>
      <c r="Y32" s="10">
        <v>73.37</v>
      </c>
      <c r="Z32" s="10">
        <v>72.2</v>
      </c>
      <c r="AA32" s="10">
        <v>72.599999999999994</v>
      </c>
      <c r="AB32" s="94">
        <v>1933800</v>
      </c>
      <c r="AC32" s="10">
        <v>72.599999999999994</v>
      </c>
      <c r="AD32" s="2">
        <f t="shared" si="0"/>
        <v>1.1700000000000017</v>
      </c>
      <c r="AE32" s="137">
        <f t="shared" si="1"/>
        <v>-5.206906001644418E-3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42775</v>
      </c>
      <c r="X33" s="10">
        <v>71.38</v>
      </c>
      <c r="Y33" s="10">
        <v>73.3</v>
      </c>
      <c r="Z33" s="10">
        <v>71.23</v>
      </c>
      <c r="AA33" s="10">
        <v>72.98</v>
      </c>
      <c r="AB33" s="94">
        <v>3743200</v>
      </c>
      <c r="AC33" s="10">
        <v>72.98</v>
      </c>
      <c r="AD33" s="2">
        <f t="shared" si="0"/>
        <v>2.0699999999999932</v>
      </c>
      <c r="AE33" s="137">
        <f t="shared" si="1"/>
        <v>1.7852161785216092E-2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42774</v>
      </c>
      <c r="X34" s="10">
        <v>71.5</v>
      </c>
      <c r="Y34" s="10">
        <v>71.77</v>
      </c>
      <c r="Z34" s="10">
        <v>70.73</v>
      </c>
      <c r="AA34" s="10">
        <v>71.7</v>
      </c>
      <c r="AB34" s="94">
        <v>2967500</v>
      </c>
      <c r="AC34" s="10">
        <v>71.7</v>
      </c>
      <c r="AD34" s="2">
        <f t="shared" si="0"/>
        <v>1.039999999999992</v>
      </c>
      <c r="AE34" s="137">
        <f t="shared" si="1"/>
        <v>5.7511572450552606E-3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42773</v>
      </c>
      <c r="X35" s="10">
        <v>73.959999999999994</v>
      </c>
      <c r="Y35" s="10">
        <v>74</v>
      </c>
      <c r="Z35" s="10">
        <v>71.25</v>
      </c>
      <c r="AA35" s="10">
        <v>71.290000000000006</v>
      </c>
      <c r="AB35" s="94">
        <v>4969400</v>
      </c>
      <c r="AC35" s="10">
        <v>71.290000000000006</v>
      </c>
      <c r="AD35" s="2">
        <f t="shared" si="0"/>
        <v>2.75</v>
      </c>
      <c r="AE35" s="137">
        <f t="shared" si="1"/>
        <v>-3.0068027210884307E-2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42772</v>
      </c>
      <c r="X36" s="10">
        <v>73.400000000000006</v>
      </c>
      <c r="Y36" s="10">
        <v>74.78</v>
      </c>
      <c r="Z36" s="10">
        <v>72.78</v>
      </c>
      <c r="AA36" s="10">
        <v>73.5</v>
      </c>
      <c r="AB36" s="94">
        <v>3922800</v>
      </c>
      <c r="AC36" s="10">
        <v>73.5</v>
      </c>
      <c r="AD36" s="2">
        <f t="shared" si="0"/>
        <v>2</v>
      </c>
      <c r="AE36" s="137">
        <f t="shared" si="1"/>
        <v>6.0224473035861426E-3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42769</v>
      </c>
      <c r="X37" s="10">
        <v>72.53</v>
      </c>
      <c r="Y37" s="10">
        <v>73.25</v>
      </c>
      <c r="Z37" s="10">
        <v>72.05</v>
      </c>
      <c r="AA37" s="10">
        <v>73.06</v>
      </c>
      <c r="AB37" s="94">
        <v>2517900</v>
      </c>
      <c r="AC37" s="10">
        <v>73.06</v>
      </c>
      <c r="AD37" s="2">
        <f t="shared" si="0"/>
        <v>1.2000000000000028</v>
      </c>
      <c r="AE37" s="137">
        <f t="shared" si="1"/>
        <v>1.2752980316052209E-2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42768</v>
      </c>
      <c r="X38" s="10">
        <v>70.73</v>
      </c>
      <c r="Y38" s="10">
        <v>72.34</v>
      </c>
      <c r="Z38" s="10">
        <v>70.55</v>
      </c>
      <c r="AA38" s="10">
        <v>72.14</v>
      </c>
      <c r="AB38" s="94">
        <v>3101700</v>
      </c>
      <c r="AC38" s="10">
        <v>72.14</v>
      </c>
      <c r="AD38" s="2">
        <f t="shared" si="0"/>
        <v>1.7900000000000063</v>
      </c>
      <c r="AE38" s="137">
        <f t="shared" si="1"/>
        <v>9.2333519865697156E-3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42767</v>
      </c>
      <c r="X39" s="10">
        <v>70.95</v>
      </c>
      <c r="Y39" s="10">
        <v>71.86</v>
      </c>
      <c r="Z39" s="10">
        <v>70.69</v>
      </c>
      <c r="AA39" s="10">
        <v>71.48</v>
      </c>
      <c r="AB39" s="94">
        <v>3414200</v>
      </c>
      <c r="AC39" s="10">
        <v>71.48</v>
      </c>
      <c r="AD39" s="2">
        <f t="shared" si="0"/>
        <v>1.1700000000000017</v>
      </c>
      <c r="AE39" s="137">
        <f t="shared" si="1"/>
        <v>1.4332340002838118E-2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8" t="s">
        <v>78</v>
      </c>
      <c r="P40" s="708"/>
      <c r="W40" s="132">
        <v>42766</v>
      </c>
      <c r="X40" s="10">
        <v>71.78</v>
      </c>
      <c r="Y40" s="10">
        <v>71.78</v>
      </c>
      <c r="Z40" s="10">
        <v>69.34</v>
      </c>
      <c r="AA40" s="10">
        <v>70.47</v>
      </c>
      <c r="AB40" s="94">
        <v>5445000</v>
      </c>
      <c r="AC40" s="10">
        <v>70.47</v>
      </c>
      <c r="AD40" s="2">
        <f t="shared" si="0"/>
        <v>2.4399999999999977</v>
      </c>
      <c r="AE40" s="137">
        <f t="shared" si="1"/>
        <v>-1.7428890128276642E-2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77.814000000000007</v>
      </c>
      <c r="Q41" s="2"/>
      <c r="W41" s="132">
        <v>42765</v>
      </c>
      <c r="X41" s="10">
        <v>72.989999999999995</v>
      </c>
      <c r="Y41" s="10">
        <v>72.989999999999995</v>
      </c>
      <c r="Z41" s="10">
        <v>70</v>
      </c>
      <c r="AA41" s="10">
        <v>71.72</v>
      </c>
      <c r="AB41" s="94">
        <v>3898300</v>
      </c>
      <c r="AC41" s="10">
        <v>71.72</v>
      </c>
      <c r="AD41" s="2">
        <f t="shared" si="0"/>
        <v>2.9899999999999949</v>
      </c>
      <c r="AE41" s="137">
        <f t="shared" si="1"/>
        <v>-3.628056973931737E-2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77.1066</v>
      </c>
      <c r="Q42" s="2"/>
      <c r="T42" s="90" t="s">
        <v>113</v>
      </c>
      <c r="W42" s="132">
        <v>42762</v>
      </c>
      <c r="X42" s="10">
        <v>75.75</v>
      </c>
      <c r="Y42" s="10">
        <v>75.98</v>
      </c>
      <c r="Z42" s="10">
        <v>74.040000000000006</v>
      </c>
      <c r="AA42" s="10">
        <v>74.42</v>
      </c>
      <c r="AB42" s="94">
        <v>4377000</v>
      </c>
      <c r="AC42" s="10">
        <v>74.42</v>
      </c>
      <c r="AD42" s="2">
        <f t="shared" si="0"/>
        <v>1.9399999999999977</v>
      </c>
      <c r="AE42" s="137">
        <f t="shared" si="1"/>
        <v>-1.2735473600424485E-2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76.399199999999993</v>
      </c>
      <c r="Q43" s="2"/>
      <c r="T43" s="127" t="s">
        <v>98</v>
      </c>
      <c r="U43" s="97">
        <v>68.37</v>
      </c>
      <c r="W43" s="132">
        <v>42761</v>
      </c>
      <c r="X43" s="10">
        <v>74.47</v>
      </c>
      <c r="Y43" s="10">
        <v>76</v>
      </c>
      <c r="Z43" s="10">
        <v>74.12</v>
      </c>
      <c r="AA43" s="10">
        <v>75.38</v>
      </c>
      <c r="AB43" s="94">
        <v>5428600</v>
      </c>
      <c r="AC43" s="10">
        <v>75.38</v>
      </c>
      <c r="AD43" s="2">
        <f t="shared" si="0"/>
        <v>1.8799999999999955</v>
      </c>
      <c r="AE43" s="137">
        <f t="shared" si="1"/>
        <v>2.432395705938295E-2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75.691800000000001</v>
      </c>
      <c r="Q44" s="2"/>
      <c r="T44" s="92" t="s">
        <v>99</v>
      </c>
      <c r="U44" s="87">
        <v>68.41</v>
      </c>
      <c r="W44" s="132">
        <v>42760</v>
      </c>
      <c r="X44" s="10">
        <v>73.58</v>
      </c>
      <c r="Y44" s="10">
        <v>74.599999999999994</v>
      </c>
      <c r="Z44" s="10">
        <v>73.040000000000006</v>
      </c>
      <c r="AA44" s="10">
        <v>73.59</v>
      </c>
      <c r="AB44" s="94">
        <v>2762500</v>
      </c>
      <c r="AC44" s="10">
        <v>73.59</v>
      </c>
      <c r="AD44" s="2">
        <f t="shared" si="0"/>
        <v>1.5599999999999881</v>
      </c>
      <c r="AE44" s="137">
        <f t="shared" si="1"/>
        <v>5.6026236676687269E-3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74.984399999999994</v>
      </c>
      <c r="Q45" s="2"/>
      <c r="T45" s="92" t="s">
        <v>100</v>
      </c>
      <c r="U45" s="87" t="s">
        <v>129</v>
      </c>
      <c r="W45" s="132">
        <v>42759</v>
      </c>
      <c r="X45" s="10">
        <v>73.08</v>
      </c>
      <c r="Y45" s="10">
        <v>73.58</v>
      </c>
      <c r="Z45" s="10">
        <v>72.66</v>
      </c>
      <c r="AA45" s="10">
        <v>73.180000000000007</v>
      </c>
      <c r="AB45" s="94">
        <v>2654800</v>
      </c>
      <c r="AC45" s="10">
        <v>73.180000000000007</v>
      </c>
      <c r="AD45" s="2">
        <f t="shared" si="0"/>
        <v>0.92000000000000171</v>
      </c>
      <c r="AE45" s="137">
        <f t="shared" si="1"/>
        <v>5.9106529209622671E-3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74.277000000000001</v>
      </c>
      <c r="Q46" s="2"/>
      <c r="T46" s="92" t="s">
        <v>101</v>
      </c>
      <c r="U46" s="87" t="s">
        <v>129</v>
      </c>
      <c r="W46" s="132">
        <v>42758</v>
      </c>
      <c r="X46" s="10">
        <v>74.66</v>
      </c>
      <c r="Y46" s="10">
        <v>75.09</v>
      </c>
      <c r="Z46" s="10">
        <v>72.64</v>
      </c>
      <c r="AA46" s="10">
        <v>72.75</v>
      </c>
      <c r="AB46" s="94">
        <v>4157900</v>
      </c>
      <c r="AC46" s="10">
        <v>72.75</v>
      </c>
      <c r="AD46" s="2">
        <f t="shared" si="0"/>
        <v>2.4500000000000028</v>
      </c>
      <c r="AE46" s="137">
        <f t="shared" si="1"/>
        <v>-3.3094098883572509E-2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73.569599999999994</v>
      </c>
      <c r="Q47" s="2"/>
      <c r="T47" s="92" t="s">
        <v>102</v>
      </c>
      <c r="U47" s="87">
        <v>83.81</v>
      </c>
      <c r="W47" s="132">
        <v>42755</v>
      </c>
      <c r="X47" s="10">
        <v>74.3</v>
      </c>
      <c r="Y47" s="10">
        <v>75.48</v>
      </c>
      <c r="Z47" s="10">
        <v>74.09</v>
      </c>
      <c r="AA47" s="10">
        <v>75.239999999999995</v>
      </c>
      <c r="AB47" s="94">
        <v>2883800</v>
      </c>
      <c r="AC47" s="10">
        <v>75.239999999999995</v>
      </c>
      <c r="AD47" s="2">
        <f t="shared" si="0"/>
        <v>1.3900000000000006</v>
      </c>
      <c r="AE47" s="137">
        <f t="shared" si="1"/>
        <v>1.6482031883274795E-2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72.862200000000001</v>
      </c>
      <c r="Q48" s="2"/>
      <c r="T48" s="92" t="s">
        <v>103</v>
      </c>
      <c r="U48" s="87">
        <v>0.98105900000000001</v>
      </c>
      <c r="W48" s="132">
        <v>42754</v>
      </c>
      <c r="X48" s="10">
        <v>74.06</v>
      </c>
      <c r="Y48" s="10">
        <v>74.84</v>
      </c>
      <c r="Z48" s="10">
        <v>73.260000000000005</v>
      </c>
      <c r="AA48" s="10">
        <v>74.02</v>
      </c>
      <c r="AB48" s="94">
        <v>2763300</v>
      </c>
      <c r="AC48" s="10">
        <v>74.02</v>
      </c>
      <c r="AD48" s="2">
        <f t="shared" si="0"/>
        <v>1.5799999999999983</v>
      </c>
      <c r="AE48" s="137">
        <f t="shared" si="1"/>
        <v>2.7027027027015649E-4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72.154799999999994</v>
      </c>
      <c r="Q49" s="2"/>
      <c r="T49" s="92" t="s">
        <v>122</v>
      </c>
      <c r="U49" s="87" t="s">
        <v>369</v>
      </c>
      <c r="W49" s="132">
        <v>42753</v>
      </c>
      <c r="X49" s="10">
        <v>73</v>
      </c>
      <c r="Y49" s="10">
        <v>74.930000000000007</v>
      </c>
      <c r="Z49" s="10">
        <v>72.41</v>
      </c>
      <c r="AA49" s="10">
        <v>74</v>
      </c>
      <c r="AB49" s="94">
        <v>4568900</v>
      </c>
      <c r="AC49" s="10">
        <v>74</v>
      </c>
      <c r="AD49" s="2">
        <f t="shared" si="0"/>
        <v>2.5200000000000102</v>
      </c>
      <c r="AE49" s="137">
        <f t="shared" si="1"/>
        <v>3.5259018171955869E-3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71.447400000000002</v>
      </c>
      <c r="Q50" s="2"/>
      <c r="T50" s="92"/>
      <c r="U50" s="87"/>
      <c r="W50" s="132">
        <v>42752</v>
      </c>
      <c r="X50" s="10">
        <v>73.94</v>
      </c>
      <c r="Y50" s="10">
        <v>75.09</v>
      </c>
      <c r="Z50" s="10">
        <v>73.55</v>
      </c>
      <c r="AA50" s="10">
        <v>73.739999999999995</v>
      </c>
      <c r="AB50" s="94">
        <v>3109800</v>
      </c>
      <c r="AC50" s="10">
        <v>73.739999999999995</v>
      </c>
      <c r="AD50" s="2">
        <f t="shared" si="0"/>
        <v>1.5400000000000063</v>
      </c>
      <c r="AE50" s="137">
        <f t="shared" si="1"/>
        <v>-7.8040904198062311E-3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70.739999999999995</v>
      </c>
      <c r="Q51" s="2"/>
      <c r="T51" s="92" t="s">
        <v>105</v>
      </c>
      <c r="U51" s="87" t="s">
        <v>781</v>
      </c>
      <c r="W51" s="132">
        <v>42748</v>
      </c>
      <c r="X51" s="10">
        <v>74.03</v>
      </c>
      <c r="Y51" s="10">
        <v>74.75</v>
      </c>
      <c r="Z51" s="10">
        <v>73.89</v>
      </c>
      <c r="AA51" s="10">
        <v>74.319999999999993</v>
      </c>
      <c r="AB51" s="94">
        <v>2149500</v>
      </c>
      <c r="AC51" s="10">
        <v>74.319999999999993</v>
      </c>
      <c r="AD51" s="2">
        <f t="shared" si="0"/>
        <v>0.85999999999999943</v>
      </c>
      <c r="AE51" s="137">
        <f t="shared" si="1"/>
        <v>4.3243243243242802E-3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70.032599999999988</v>
      </c>
      <c r="Q52" s="2"/>
      <c r="T52" s="92" t="s">
        <v>106</v>
      </c>
      <c r="U52" s="87" t="s">
        <v>339</v>
      </c>
      <c r="W52" s="132">
        <v>42747</v>
      </c>
      <c r="X52" s="10">
        <v>74.64</v>
      </c>
      <c r="Y52" s="10">
        <v>75.64</v>
      </c>
      <c r="Z52" s="10">
        <v>72.900000000000006</v>
      </c>
      <c r="AA52" s="10">
        <v>74</v>
      </c>
      <c r="AB52" s="94">
        <v>4127800</v>
      </c>
      <c r="AC52" s="10">
        <v>74</v>
      </c>
      <c r="AD52" s="2">
        <f t="shared" si="0"/>
        <v>2.7399999999999949</v>
      </c>
      <c r="AE52" s="137">
        <f t="shared" si="1"/>
        <v>-1.3859275053304976E-2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69.325199999999995</v>
      </c>
      <c r="Q53" s="2"/>
      <c r="T53" s="92" t="s">
        <v>107</v>
      </c>
      <c r="U53" s="89">
        <v>4972851</v>
      </c>
      <c r="W53" s="132">
        <v>42746</v>
      </c>
      <c r="X53" s="10">
        <v>75.510000000000005</v>
      </c>
      <c r="Y53" s="10">
        <v>76.75</v>
      </c>
      <c r="Z53" s="10">
        <v>74.94</v>
      </c>
      <c r="AA53" s="10">
        <v>75.040000000000006</v>
      </c>
      <c r="AB53" s="94">
        <v>5180000</v>
      </c>
      <c r="AC53" s="10">
        <v>75.040000000000006</v>
      </c>
      <c r="AD53" s="2">
        <f t="shared" si="0"/>
        <v>1.8100000000000023</v>
      </c>
      <c r="AE53" s="137">
        <f t="shared" si="1"/>
        <v>1.873472712462676E-2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68.617799999999988</v>
      </c>
      <c r="T54" s="92" t="s">
        <v>110</v>
      </c>
      <c r="U54" s="89">
        <v>3826230</v>
      </c>
      <c r="W54" s="132">
        <v>42745</v>
      </c>
      <c r="X54" s="10">
        <v>71.47</v>
      </c>
      <c r="Y54" s="10">
        <v>74.34</v>
      </c>
      <c r="Z54" s="10">
        <v>71.44</v>
      </c>
      <c r="AA54" s="10">
        <v>73.66</v>
      </c>
      <c r="AB54" s="94">
        <v>3356900</v>
      </c>
      <c r="AC54" s="10">
        <v>73.66</v>
      </c>
      <c r="AD54" s="2">
        <f t="shared" si="0"/>
        <v>2.9000000000000057</v>
      </c>
      <c r="AE54" s="137">
        <f t="shared" si="1"/>
        <v>3.338945005611671E-2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67.910399999999996</v>
      </c>
      <c r="T55" s="92" t="s">
        <v>108</v>
      </c>
      <c r="U55" s="87" t="s">
        <v>782</v>
      </c>
      <c r="W55" s="132">
        <v>42744</v>
      </c>
      <c r="X55" s="10">
        <v>71.06</v>
      </c>
      <c r="Y55" s="10">
        <v>72</v>
      </c>
      <c r="Z55" s="10">
        <v>70.88</v>
      </c>
      <c r="AA55" s="10">
        <v>71.28</v>
      </c>
      <c r="AB55" s="94">
        <v>1930800</v>
      </c>
      <c r="AC55" s="10">
        <v>71.28</v>
      </c>
      <c r="AD55" s="2">
        <f t="shared" si="0"/>
        <v>1.1200000000000045</v>
      </c>
      <c r="AE55" s="137">
        <f t="shared" si="1"/>
        <v>-1.2610340479193294E-3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67.202999999999989</v>
      </c>
      <c r="T56" s="92" t="s">
        <v>111</v>
      </c>
      <c r="U56" s="87">
        <v>10.33</v>
      </c>
      <c r="W56" s="132">
        <v>42741</v>
      </c>
      <c r="X56" s="10">
        <v>70.98</v>
      </c>
      <c r="Y56" s="10">
        <v>71.89</v>
      </c>
      <c r="Z56" s="10">
        <v>69.75</v>
      </c>
      <c r="AA56" s="10">
        <v>71.37</v>
      </c>
      <c r="AB56" s="94">
        <v>3648100</v>
      </c>
      <c r="AC56" s="10">
        <v>71.37</v>
      </c>
      <c r="AD56" s="2">
        <f t="shared" si="0"/>
        <v>2.1400000000000006</v>
      </c>
      <c r="AE56" s="137">
        <f t="shared" si="1"/>
        <v>6.2032990272098409E-3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66.495599999999996</v>
      </c>
      <c r="T57" s="92" t="s">
        <v>112</v>
      </c>
      <c r="U57" s="87">
        <v>6.85</v>
      </c>
      <c r="W57" s="132">
        <v>42740</v>
      </c>
      <c r="X57" s="10">
        <v>71.989999999999995</v>
      </c>
      <c r="Y57" s="10">
        <v>73</v>
      </c>
      <c r="Z57" s="10">
        <v>70.31</v>
      </c>
      <c r="AA57" s="10">
        <v>70.930000000000007</v>
      </c>
      <c r="AB57" s="94">
        <v>3577600</v>
      </c>
      <c r="AC57" s="10">
        <v>70.930000000000007</v>
      </c>
      <c r="AD57" s="2">
        <f t="shared" si="0"/>
        <v>2.6899999999999977</v>
      </c>
      <c r="AE57" s="137">
        <f t="shared" si="1"/>
        <v>-2.8622295261572006E-2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65.788200000000003</v>
      </c>
      <c r="T58" s="92" t="s">
        <v>109</v>
      </c>
      <c r="U58" s="87" t="s">
        <v>123</v>
      </c>
      <c r="W58" s="132">
        <v>42739</v>
      </c>
      <c r="X58" s="10">
        <v>72.45</v>
      </c>
      <c r="Y58" s="10">
        <v>73.790000000000006</v>
      </c>
      <c r="Z58" s="10">
        <v>72.45</v>
      </c>
      <c r="AA58" s="10">
        <v>73.02</v>
      </c>
      <c r="AB58" s="94">
        <v>2196800</v>
      </c>
      <c r="AC58" s="10">
        <v>73.02</v>
      </c>
      <c r="AD58" s="2">
        <f t="shared" si="0"/>
        <v>1.3400000000000034</v>
      </c>
      <c r="AE58" s="137">
        <f t="shared" si="1"/>
        <v>4.2635125842387378E-3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65.080799999999996</v>
      </c>
      <c r="W59" s="132">
        <v>42738</v>
      </c>
      <c r="X59" s="10">
        <v>74.02</v>
      </c>
      <c r="Y59" s="10">
        <v>74.02</v>
      </c>
      <c r="Z59" s="10">
        <v>72.150000000000006</v>
      </c>
      <c r="AA59" s="10">
        <v>72.709999999999994</v>
      </c>
      <c r="AB59" s="94">
        <v>2516000</v>
      </c>
      <c r="AC59" s="10">
        <v>72.709999999999994</v>
      </c>
      <c r="AD59" s="2">
        <f t="shared" si="0"/>
        <v>1.8699999999999903</v>
      </c>
      <c r="AE59" s="137">
        <f t="shared" si="1"/>
        <v>-2.3326015367728381E-3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64.373400000000004</v>
      </c>
      <c r="W60" s="132">
        <v>42734</v>
      </c>
      <c r="X60" s="10">
        <v>73.430000000000007</v>
      </c>
      <c r="Y60" s="10">
        <v>73.430000000000007</v>
      </c>
      <c r="Z60" s="10">
        <v>72.37</v>
      </c>
      <c r="AA60" s="10">
        <v>72.88</v>
      </c>
      <c r="AB60" s="94">
        <v>1704600</v>
      </c>
      <c r="AC60" s="10">
        <v>72.88</v>
      </c>
      <c r="AD60" s="2">
        <f t="shared" si="0"/>
        <v>1.0600000000000023</v>
      </c>
      <c r="AE60" s="137">
        <f t="shared" si="1"/>
        <v>-5.4585152838428908E-3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63.665999999999997</v>
      </c>
      <c r="W61" s="132">
        <v>42733</v>
      </c>
      <c r="X61" s="10">
        <v>73.53</v>
      </c>
      <c r="Y61" s="10">
        <v>74.19</v>
      </c>
      <c r="Z61" s="10">
        <v>72.930000000000007</v>
      </c>
      <c r="AA61" s="10">
        <v>73.28</v>
      </c>
      <c r="AB61" s="94">
        <v>1272400</v>
      </c>
      <c r="AC61" s="10">
        <v>73.28</v>
      </c>
      <c r="AD61" s="2">
        <f t="shared" si="0"/>
        <v>1.2599999999999909</v>
      </c>
      <c r="AE61" s="137">
        <f t="shared" si="1"/>
        <v>-3.3999728002176433E-3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42732</v>
      </c>
      <c r="X62" s="10">
        <v>75</v>
      </c>
      <c r="Y62" s="10">
        <v>75.180000000000007</v>
      </c>
      <c r="Z62" s="10">
        <v>73.349999999999994</v>
      </c>
      <c r="AA62" s="10">
        <v>73.53</v>
      </c>
      <c r="AB62" s="94">
        <v>1935400</v>
      </c>
      <c r="AC62" s="10">
        <v>73.53</v>
      </c>
      <c r="AD62" s="2">
        <f t="shared" si="0"/>
        <v>1.8300000000000125</v>
      </c>
      <c r="AE62" s="137">
        <f t="shared" si="1"/>
        <v>-1.5267175572519109E-2</v>
      </c>
    </row>
    <row r="63" spans="2:31" x14ac:dyDescent="0.25">
      <c r="W63" s="132">
        <v>42731</v>
      </c>
      <c r="X63" s="10">
        <v>74.78</v>
      </c>
      <c r="Y63" s="10">
        <v>75.22</v>
      </c>
      <c r="Z63" s="10">
        <v>74.5</v>
      </c>
      <c r="AA63" s="10">
        <v>74.67</v>
      </c>
      <c r="AB63" s="94">
        <v>1092400</v>
      </c>
      <c r="AC63" s="10">
        <v>74.67</v>
      </c>
      <c r="AD63" s="2">
        <f t="shared" si="0"/>
        <v>0.71999999999999886</v>
      </c>
      <c r="AE63" s="137">
        <f t="shared" si="1"/>
        <v>-1.6044925792219056E-3</v>
      </c>
    </row>
    <row r="64" spans="2:31" x14ac:dyDescent="0.25">
      <c r="W64" s="132">
        <v>42727</v>
      </c>
      <c r="X64" s="10">
        <v>74.400000000000006</v>
      </c>
      <c r="Y64" s="10">
        <v>74.83</v>
      </c>
      <c r="Z64" s="10">
        <v>74.13</v>
      </c>
      <c r="AA64" s="10">
        <v>74.790000000000006</v>
      </c>
      <c r="AB64" s="94">
        <v>1616800</v>
      </c>
      <c r="AC64" s="10">
        <v>74.790000000000006</v>
      </c>
      <c r="AD64" s="2">
        <f t="shared" si="0"/>
        <v>0.70000000000000284</v>
      </c>
      <c r="AE64" s="137">
        <f t="shared" si="1"/>
        <v>8.0873433077235379E-3</v>
      </c>
    </row>
    <row r="65" spans="1:31" x14ac:dyDescent="0.25">
      <c r="W65" s="132">
        <v>42726</v>
      </c>
      <c r="X65" s="10">
        <v>75.62</v>
      </c>
      <c r="Y65" s="10">
        <v>75.73</v>
      </c>
      <c r="Z65" s="10">
        <v>73.8</v>
      </c>
      <c r="AA65" s="10">
        <v>74.19</v>
      </c>
      <c r="AB65" s="94">
        <v>2292700</v>
      </c>
      <c r="AC65" s="10">
        <v>74.19</v>
      </c>
      <c r="AD65" s="2">
        <f t="shared" si="0"/>
        <v>1.9300000000000068</v>
      </c>
      <c r="AE65" s="137">
        <f t="shared" si="1"/>
        <v>-2.0206022187004735E-2</v>
      </c>
    </row>
    <row r="66" spans="1:31" x14ac:dyDescent="0.25">
      <c r="W66" s="132">
        <v>42725</v>
      </c>
      <c r="X66" s="10">
        <v>75.73</v>
      </c>
      <c r="Y66" s="10">
        <v>76.099999999999994</v>
      </c>
      <c r="Z66" s="10">
        <v>75.16</v>
      </c>
      <c r="AA66" s="10">
        <v>75.72</v>
      </c>
      <c r="AB66" s="94">
        <v>1542100</v>
      </c>
      <c r="AC66" s="10">
        <v>75.72</v>
      </c>
      <c r="AD66" s="2">
        <f t="shared" si="0"/>
        <v>0.93999999999999773</v>
      </c>
      <c r="AE66" s="137">
        <f t="shared" si="1"/>
        <v>-4.3392504930965803E-3</v>
      </c>
    </row>
    <row r="67" spans="1:31" x14ac:dyDescent="0.25">
      <c r="W67" s="132">
        <v>42724</v>
      </c>
      <c r="X67" s="10">
        <v>75.319999999999993</v>
      </c>
      <c r="Y67" s="10">
        <v>76.31</v>
      </c>
      <c r="Z67" s="10">
        <v>74.78</v>
      </c>
      <c r="AA67" s="10">
        <v>76.05</v>
      </c>
      <c r="AB67" s="94">
        <v>2814900</v>
      </c>
      <c r="AC67" s="10">
        <v>76.05</v>
      </c>
      <c r="AD67" s="2">
        <f>Y67-Z67</f>
        <v>1.5300000000000011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42821</v>
      </c>
      <c r="X2" s="10">
        <v>80.930000000000007</v>
      </c>
      <c r="Y2" s="10">
        <v>82.31</v>
      </c>
      <c r="Z2" s="10">
        <v>80.89</v>
      </c>
      <c r="AA2" s="10">
        <v>82.25</v>
      </c>
      <c r="AB2" s="94">
        <v>1366700</v>
      </c>
      <c r="AC2" s="10">
        <v>82.25</v>
      </c>
      <c r="AD2" s="2">
        <f>Y2-Z2</f>
        <v>1.4200000000000017</v>
      </c>
      <c r="AE2" s="137">
        <f>AC2/AC3-1</f>
        <v>1.2556937092207177E-2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82.2</v>
      </c>
      <c r="T3" s="1"/>
      <c r="W3" s="132">
        <v>42818</v>
      </c>
      <c r="X3" s="10">
        <v>81.099999999999994</v>
      </c>
      <c r="Y3" s="10">
        <v>81.58</v>
      </c>
      <c r="Z3" s="10">
        <v>80.83</v>
      </c>
      <c r="AA3" s="10">
        <v>81.23</v>
      </c>
      <c r="AB3" s="94">
        <v>1689900</v>
      </c>
      <c r="AC3" s="10">
        <v>81.23</v>
      </c>
      <c r="AD3" s="2">
        <f t="shared" ref="AD3:AD66" si="0">Y3-Z3</f>
        <v>0.75</v>
      </c>
      <c r="AE3" s="137">
        <f t="shared" ref="AE3:AE66" si="1">AC3/AC4-1</f>
        <v>1.6029593094946115E-3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82.2</v>
      </c>
      <c r="R4" s="519">
        <v>-5.9999999999999995E-4</v>
      </c>
      <c r="T4" s="162"/>
      <c r="U4" s="1"/>
      <c r="W4" s="132">
        <v>42817</v>
      </c>
      <c r="X4" s="10">
        <v>81.62</v>
      </c>
      <c r="Y4" s="10">
        <v>82.05</v>
      </c>
      <c r="Z4" s="10">
        <v>80.97</v>
      </c>
      <c r="AA4" s="10">
        <v>81.099999999999994</v>
      </c>
      <c r="AB4" s="94">
        <v>1338200</v>
      </c>
      <c r="AC4" s="10">
        <v>81.099999999999994</v>
      </c>
      <c r="AD4" s="2">
        <f t="shared" si="0"/>
        <v>1.0799999999999983</v>
      </c>
      <c r="AE4" s="137">
        <f t="shared" si="1"/>
        <v>-6.6144047035767706E-3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81.739999999999995</v>
      </c>
      <c r="Y5" s="10">
        <v>81.86</v>
      </c>
      <c r="Z5" s="10">
        <v>81.069999999999993</v>
      </c>
      <c r="AA5" s="10">
        <v>81.64</v>
      </c>
      <c r="AB5" s="94">
        <v>1207900</v>
      </c>
      <c r="AC5" s="10">
        <v>81.64</v>
      </c>
      <c r="AD5" s="2">
        <f t="shared" si="0"/>
        <v>0.79000000000000625</v>
      </c>
      <c r="AE5" s="137">
        <f t="shared" si="1"/>
        <v>2.3327194597912992E-3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82.42</v>
      </c>
      <c r="Y6" s="10">
        <v>82.88</v>
      </c>
      <c r="Z6" s="10">
        <v>81.239999999999995</v>
      </c>
      <c r="AA6" s="10">
        <v>81.45</v>
      </c>
      <c r="AB6" s="94">
        <v>1278300</v>
      </c>
      <c r="AC6" s="10">
        <v>81.45</v>
      </c>
      <c r="AD6" s="2">
        <f t="shared" si="0"/>
        <v>1.6400000000000006</v>
      </c>
      <c r="AE6" s="137">
        <f t="shared" si="1"/>
        <v>-1.116911496904216E-2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42814</v>
      </c>
      <c r="X7" s="10">
        <v>83.15</v>
      </c>
      <c r="Y7" s="10">
        <v>83.18</v>
      </c>
      <c r="Z7" s="10">
        <v>82.2</v>
      </c>
      <c r="AA7" s="10">
        <v>82.37</v>
      </c>
      <c r="AB7" s="94">
        <v>1004100</v>
      </c>
      <c r="AC7" s="10">
        <v>82.37</v>
      </c>
      <c r="AD7" s="2">
        <f t="shared" si="0"/>
        <v>0.98000000000000398</v>
      </c>
      <c r="AE7" s="137">
        <f t="shared" si="1"/>
        <v>-8.9038623511008552E-3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83.04</v>
      </c>
      <c r="Y8" s="10">
        <v>83.22</v>
      </c>
      <c r="Z8" s="10">
        <v>82.51</v>
      </c>
      <c r="AA8" s="10">
        <v>83.11</v>
      </c>
      <c r="AB8" s="94">
        <v>2617500</v>
      </c>
      <c r="AC8" s="10">
        <v>83.11</v>
      </c>
      <c r="AD8" s="2">
        <f t="shared" si="0"/>
        <v>0.70999999999999375</v>
      </c>
      <c r="AE8" s="137">
        <f t="shared" si="1"/>
        <v>3.3804177230472021E-3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83.69</v>
      </c>
      <c r="Y9" s="10">
        <v>83.74</v>
      </c>
      <c r="Z9" s="10">
        <v>82.45</v>
      </c>
      <c r="AA9" s="10">
        <v>82.83</v>
      </c>
      <c r="AB9" s="94">
        <v>1884700</v>
      </c>
      <c r="AC9" s="10">
        <v>82.83</v>
      </c>
      <c r="AD9" s="2">
        <f t="shared" si="0"/>
        <v>1.289999999999992</v>
      </c>
      <c r="AE9" s="137">
        <f t="shared" si="1"/>
        <v>-1.15751789976134E-2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42809</v>
      </c>
      <c r="X10" s="10">
        <v>82.73</v>
      </c>
      <c r="Y10" s="10">
        <v>84.13</v>
      </c>
      <c r="Z10" s="10">
        <v>82.66</v>
      </c>
      <c r="AA10" s="10">
        <v>83.8</v>
      </c>
      <c r="AB10" s="94">
        <v>2959400</v>
      </c>
      <c r="AC10" s="10">
        <v>83.8</v>
      </c>
      <c r="AD10" s="2">
        <f t="shared" si="0"/>
        <v>1.4699999999999989</v>
      </c>
      <c r="AE10" s="137">
        <f t="shared" si="1"/>
        <v>1.4527845036319542E-2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2.2100000000000002E-2</v>
      </c>
      <c r="W11" s="132">
        <v>42808</v>
      </c>
      <c r="X11" s="10">
        <v>82.25</v>
      </c>
      <c r="Y11" s="10">
        <v>84.88</v>
      </c>
      <c r="Z11" s="10">
        <v>81.86</v>
      </c>
      <c r="AA11" s="10">
        <v>82.6</v>
      </c>
      <c r="AB11" s="94">
        <v>1694200</v>
      </c>
      <c r="AC11" s="10">
        <v>82.6</v>
      </c>
      <c r="AD11" s="2">
        <f t="shared" si="0"/>
        <v>3.019999999999996</v>
      </c>
      <c r="AE11" s="137">
        <f t="shared" si="1"/>
        <v>6.0569351907924229E-4</v>
      </c>
    </row>
    <row r="12" spans="1:31" x14ac:dyDescent="0.25">
      <c r="H12" s="71"/>
      <c r="W12" s="132">
        <v>42807</v>
      </c>
      <c r="X12" s="10">
        <v>82.14</v>
      </c>
      <c r="Y12" s="10">
        <v>82.7</v>
      </c>
      <c r="Z12" s="10">
        <v>81.709999999999994</v>
      </c>
      <c r="AA12" s="10">
        <v>82.55</v>
      </c>
      <c r="AB12" s="94">
        <v>1655500</v>
      </c>
      <c r="AC12" s="10">
        <v>82.55</v>
      </c>
      <c r="AD12" s="2">
        <f t="shared" si="0"/>
        <v>0.99000000000000909</v>
      </c>
      <c r="AE12" s="137">
        <f t="shared" si="1"/>
        <v>6.2164797659676196E-3</v>
      </c>
    </row>
    <row r="13" spans="1:31" x14ac:dyDescent="0.25">
      <c r="H13" s="71"/>
      <c r="W13" s="132">
        <v>42804</v>
      </c>
      <c r="X13" s="10">
        <v>82.28</v>
      </c>
      <c r="Y13" s="10">
        <v>82.42</v>
      </c>
      <c r="Z13" s="10">
        <v>81.77</v>
      </c>
      <c r="AA13" s="10">
        <v>82.04</v>
      </c>
      <c r="AB13" s="94">
        <v>1466600</v>
      </c>
      <c r="AC13" s="10">
        <v>82.04</v>
      </c>
      <c r="AD13" s="2">
        <f t="shared" si="0"/>
        <v>0.65000000000000568</v>
      </c>
      <c r="AE13" s="137">
        <f t="shared" si="1"/>
        <v>1.2204051745179356E-3</v>
      </c>
    </row>
    <row r="14" spans="1:31" x14ac:dyDescent="0.25">
      <c r="H14" s="71"/>
      <c r="W14" s="132">
        <v>42803</v>
      </c>
      <c r="X14" s="10">
        <v>81.47</v>
      </c>
      <c r="Y14" s="10">
        <v>82.11</v>
      </c>
      <c r="Z14" s="10">
        <v>81.12</v>
      </c>
      <c r="AA14" s="10">
        <v>81.94</v>
      </c>
      <c r="AB14" s="94">
        <v>1988300</v>
      </c>
      <c r="AC14" s="10">
        <v>81.94</v>
      </c>
      <c r="AD14" s="2">
        <f t="shared" si="0"/>
        <v>0.98999999999999488</v>
      </c>
      <c r="AE14" s="137">
        <f t="shared" si="1"/>
        <v>9.1133004926107208E-3</v>
      </c>
    </row>
    <row r="15" spans="1:31" x14ac:dyDescent="0.25">
      <c r="H15" s="71"/>
      <c r="W15" s="132">
        <v>42802</v>
      </c>
      <c r="X15" s="10">
        <v>81.3</v>
      </c>
      <c r="Y15" s="10">
        <v>81.94</v>
      </c>
      <c r="Z15" s="10">
        <v>81.14</v>
      </c>
      <c r="AA15" s="10">
        <v>81.2</v>
      </c>
      <c r="AB15" s="94">
        <v>2513300</v>
      </c>
      <c r="AC15" s="10">
        <v>81.2</v>
      </c>
      <c r="AD15" s="2">
        <f t="shared" si="0"/>
        <v>0.79999999999999716</v>
      </c>
      <c r="AE15" s="137">
        <f t="shared" si="1"/>
        <v>-1.231375446372196E-4</v>
      </c>
    </row>
    <row r="16" spans="1:31" x14ac:dyDescent="0.25">
      <c r="H16" s="71"/>
      <c r="W16" s="132">
        <v>42801</v>
      </c>
      <c r="X16" s="10">
        <v>81.09</v>
      </c>
      <c r="Y16" s="10">
        <v>81.59</v>
      </c>
      <c r="Z16" s="10">
        <v>80.77</v>
      </c>
      <c r="AA16" s="10">
        <v>81.209999999999994</v>
      </c>
      <c r="AB16" s="94">
        <v>2108400</v>
      </c>
      <c r="AC16" s="10">
        <v>81.209999999999994</v>
      </c>
      <c r="AD16" s="2">
        <f t="shared" si="0"/>
        <v>0.82000000000000739</v>
      </c>
      <c r="AE16" s="137">
        <f t="shared" si="1"/>
        <v>-5.9975520195839627E-3</v>
      </c>
    </row>
    <row r="17" spans="1:31" x14ac:dyDescent="0.25">
      <c r="H17" s="71"/>
      <c r="W17" s="132">
        <v>42800</v>
      </c>
      <c r="X17" s="10">
        <v>82.45</v>
      </c>
      <c r="Y17" s="10">
        <v>82.84</v>
      </c>
      <c r="Z17" s="10">
        <v>81.680000000000007</v>
      </c>
      <c r="AA17" s="10">
        <v>81.7</v>
      </c>
      <c r="AB17" s="94">
        <v>2279500</v>
      </c>
      <c r="AC17" s="10">
        <v>81.7</v>
      </c>
      <c r="AD17" s="2">
        <f t="shared" si="0"/>
        <v>1.1599999999999966</v>
      </c>
      <c r="AE17" s="137">
        <f t="shared" si="1"/>
        <v>-1.3880506940253334E-2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42797</v>
      </c>
      <c r="X18" s="10">
        <v>82.24</v>
      </c>
      <c r="Y18" s="10">
        <v>83</v>
      </c>
      <c r="Z18" s="10">
        <v>81.73</v>
      </c>
      <c r="AA18" s="10">
        <v>82.85</v>
      </c>
      <c r="AB18" s="94">
        <v>1886600</v>
      </c>
      <c r="AC18" s="10">
        <v>82.85</v>
      </c>
      <c r="AD18" s="2">
        <f t="shared" si="0"/>
        <v>1.269999999999996</v>
      </c>
      <c r="AE18" s="137">
        <f t="shared" si="1"/>
        <v>1.2960019562293423E-2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81.93</v>
      </c>
      <c r="Y19" s="10">
        <v>82.5</v>
      </c>
      <c r="Z19" s="10">
        <v>81.58</v>
      </c>
      <c r="AA19" s="10">
        <v>81.790000000000006</v>
      </c>
      <c r="AB19" s="94">
        <v>2064200</v>
      </c>
      <c r="AC19" s="10">
        <v>81.790000000000006</v>
      </c>
      <c r="AD19" s="2">
        <f t="shared" si="0"/>
        <v>0.92000000000000171</v>
      </c>
      <c r="AE19" s="137">
        <f t="shared" si="1"/>
        <v>-3.1687995124922708E-3</v>
      </c>
    </row>
    <row r="20" spans="1:31" x14ac:dyDescent="0.25">
      <c r="W20" s="132">
        <v>42795</v>
      </c>
      <c r="X20" s="10">
        <v>82.18</v>
      </c>
      <c r="Y20" s="10">
        <v>82.51</v>
      </c>
      <c r="Z20" s="10">
        <v>81.72</v>
      </c>
      <c r="AA20" s="10">
        <v>82.05</v>
      </c>
      <c r="AB20" s="94">
        <v>1917400</v>
      </c>
      <c r="AC20" s="10">
        <v>82.05</v>
      </c>
      <c r="AD20" s="2">
        <f t="shared" si="0"/>
        <v>0.79000000000000625</v>
      </c>
      <c r="AE20" s="137">
        <f t="shared" si="1"/>
        <v>8.3568882880666884E-3</v>
      </c>
    </row>
    <row r="21" spans="1:31" x14ac:dyDescent="0.25">
      <c r="W21" s="132">
        <v>42794</v>
      </c>
      <c r="X21" s="10">
        <v>82.01</v>
      </c>
      <c r="Y21" s="10">
        <v>82.32</v>
      </c>
      <c r="Z21" s="10">
        <v>81.290000000000006</v>
      </c>
      <c r="AA21" s="10">
        <v>81.37</v>
      </c>
      <c r="AB21" s="94">
        <v>1894900</v>
      </c>
      <c r="AC21" s="10">
        <v>81.37</v>
      </c>
      <c r="AD21" s="2">
        <f t="shared" si="0"/>
        <v>1.0299999999999869</v>
      </c>
      <c r="AE21" s="137">
        <f t="shared" si="1"/>
        <v>-1.3577403321614612E-2</v>
      </c>
    </row>
    <row r="22" spans="1:31" x14ac:dyDescent="0.25">
      <c r="W22" s="132">
        <v>42793</v>
      </c>
      <c r="X22" s="10">
        <v>82.14</v>
      </c>
      <c r="Y22" s="10">
        <v>82.62</v>
      </c>
      <c r="Z22" s="10">
        <v>81.900000000000006</v>
      </c>
      <c r="AA22" s="10">
        <v>82.49</v>
      </c>
      <c r="AB22" s="94">
        <v>1363700</v>
      </c>
      <c r="AC22" s="10">
        <v>82.49</v>
      </c>
      <c r="AD22" s="2">
        <f t="shared" si="0"/>
        <v>0.71999999999999886</v>
      </c>
      <c r="AE22" s="137">
        <f t="shared" si="1"/>
        <v>4.2610177745312505E-3</v>
      </c>
    </row>
    <row r="23" spans="1:31" x14ac:dyDescent="0.25">
      <c r="W23" s="132">
        <v>42790</v>
      </c>
      <c r="X23" s="10">
        <v>81.540000000000006</v>
      </c>
      <c r="Y23" s="10">
        <v>82.15</v>
      </c>
      <c r="Z23" s="10">
        <v>80.91</v>
      </c>
      <c r="AA23" s="10">
        <v>82.14</v>
      </c>
      <c r="AB23" s="94">
        <v>1319900</v>
      </c>
      <c r="AC23" s="10">
        <v>82.14</v>
      </c>
      <c r="AD23" s="2">
        <f t="shared" si="0"/>
        <v>1.2400000000000091</v>
      </c>
      <c r="AE23" s="137">
        <f t="shared" si="1"/>
        <v>5.0165178025205481E-3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42789</v>
      </c>
      <c r="X24" s="10">
        <v>81.3</v>
      </c>
      <c r="Y24" s="10">
        <v>81.849999999999994</v>
      </c>
      <c r="Z24" s="10">
        <v>80.92</v>
      </c>
      <c r="AA24" s="10">
        <v>81.73</v>
      </c>
      <c r="AB24" s="94">
        <v>1728000</v>
      </c>
      <c r="AC24" s="10">
        <v>81.73</v>
      </c>
      <c r="AD24" s="2">
        <f t="shared" si="0"/>
        <v>0.92999999999999261</v>
      </c>
      <c r="AE24" s="137">
        <f t="shared" si="1"/>
        <v>8.0167735569809384E-3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42788</v>
      </c>
      <c r="X25" s="10">
        <v>81.19</v>
      </c>
      <c r="Y25" s="10">
        <v>81.569999999999993</v>
      </c>
      <c r="Z25" s="10">
        <v>80.87</v>
      </c>
      <c r="AA25" s="10">
        <v>81.08</v>
      </c>
      <c r="AB25" s="94">
        <v>1535900</v>
      </c>
      <c r="AC25" s="10">
        <v>81.08</v>
      </c>
      <c r="AD25" s="2">
        <f t="shared" si="0"/>
        <v>0.69999999999998863</v>
      </c>
      <c r="AE25" s="137">
        <f t="shared" si="1"/>
        <v>-3.1964593066142744E-3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42787</v>
      </c>
      <c r="X26" s="10">
        <v>80.5</v>
      </c>
      <c r="Y26" s="10">
        <v>81.510000000000005</v>
      </c>
      <c r="Z26" s="10">
        <v>80.28</v>
      </c>
      <c r="AA26" s="10">
        <v>81.34</v>
      </c>
      <c r="AB26" s="94">
        <v>2091100</v>
      </c>
      <c r="AC26" s="10">
        <v>81.34</v>
      </c>
      <c r="AD26" s="2">
        <f t="shared" si="0"/>
        <v>1.230000000000004</v>
      </c>
      <c r="AE26" s="137">
        <f t="shared" si="1"/>
        <v>7.8057241977451675E-3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42783</v>
      </c>
      <c r="X27" s="10">
        <v>80</v>
      </c>
      <c r="Y27" s="10">
        <v>80.78</v>
      </c>
      <c r="Z27" s="10">
        <v>79.56</v>
      </c>
      <c r="AA27" s="10">
        <v>80.709999999999994</v>
      </c>
      <c r="AB27" s="94">
        <v>2305900</v>
      </c>
      <c r="AC27" s="10">
        <v>80.709999999999994</v>
      </c>
      <c r="AD27" s="2">
        <f t="shared" si="0"/>
        <v>1.2199999999999989</v>
      </c>
      <c r="AE27" s="137">
        <f t="shared" si="1"/>
        <v>5.8574277168494948E-3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42782</v>
      </c>
      <c r="X28" s="10">
        <v>80.25</v>
      </c>
      <c r="Y28" s="10">
        <v>80.48</v>
      </c>
      <c r="Z28" s="10">
        <v>79.23</v>
      </c>
      <c r="AA28" s="10">
        <v>80.239999999999995</v>
      </c>
      <c r="AB28" s="94">
        <v>1802000</v>
      </c>
      <c r="AC28" s="10">
        <v>80.239999999999995</v>
      </c>
      <c r="AD28" s="2">
        <f t="shared" si="0"/>
        <v>1.25</v>
      </c>
      <c r="AE28" s="137">
        <f t="shared" si="1"/>
        <v>-2.2382491917434244E-3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42781</v>
      </c>
      <c r="X29" s="10">
        <v>78.97</v>
      </c>
      <c r="Y29" s="10">
        <v>80.489999999999995</v>
      </c>
      <c r="Z29" s="10">
        <v>78.010000000000005</v>
      </c>
      <c r="AA29" s="10">
        <v>80.42</v>
      </c>
      <c r="AB29" s="94">
        <v>2594900</v>
      </c>
      <c r="AC29" s="10">
        <v>80.42</v>
      </c>
      <c r="AD29" s="2">
        <f t="shared" si="0"/>
        <v>2.4799999999999898</v>
      </c>
      <c r="AE29" s="137">
        <f t="shared" si="1"/>
        <v>1.9523326572008282E-2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42780</v>
      </c>
      <c r="X30" s="10">
        <v>77.59</v>
      </c>
      <c r="Y30" s="10">
        <v>79.05</v>
      </c>
      <c r="Z30" s="10">
        <v>77.38</v>
      </c>
      <c r="AA30" s="10">
        <v>78.88</v>
      </c>
      <c r="AB30" s="94">
        <v>1705200</v>
      </c>
      <c r="AC30" s="10">
        <v>78.88</v>
      </c>
      <c r="AD30" s="2">
        <f t="shared" si="0"/>
        <v>1.6700000000000017</v>
      </c>
      <c r="AE30" s="137">
        <f t="shared" si="1"/>
        <v>1.037530421416677E-2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42779</v>
      </c>
      <c r="X31" s="10">
        <v>77.81</v>
      </c>
      <c r="Y31" s="10">
        <v>78.400000000000006</v>
      </c>
      <c r="Z31" s="10">
        <v>77.25</v>
      </c>
      <c r="AA31" s="10">
        <v>78.069999999999993</v>
      </c>
      <c r="AB31" s="94">
        <v>1522800</v>
      </c>
      <c r="AC31" s="10">
        <v>78.069999999999993</v>
      </c>
      <c r="AD31" s="2">
        <f t="shared" si="0"/>
        <v>1.1500000000000057</v>
      </c>
      <c r="AE31" s="137">
        <f t="shared" si="1"/>
        <v>8.6563307493539021E-3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42776</v>
      </c>
      <c r="X32" s="10">
        <v>77.5</v>
      </c>
      <c r="Y32" s="10">
        <v>77.73</v>
      </c>
      <c r="Z32" s="10">
        <v>76.78</v>
      </c>
      <c r="AA32" s="10">
        <v>77.400000000000006</v>
      </c>
      <c r="AB32" s="94">
        <v>1688200</v>
      </c>
      <c r="AC32" s="10">
        <v>77.400000000000006</v>
      </c>
      <c r="AD32" s="2">
        <f t="shared" si="0"/>
        <v>0.95000000000000284</v>
      </c>
      <c r="AE32" s="137">
        <f t="shared" si="1"/>
        <v>-6.4557779212393029E-4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42775</v>
      </c>
      <c r="X33" s="10">
        <v>77.81</v>
      </c>
      <c r="Y33" s="10">
        <v>77.900000000000006</v>
      </c>
      <c r="Z33" s="10">
        <v>77.040000000000006</v>
      </c>
      <c r="AA33" s="10">
        <v>77.45</v>
      </c>
      <c r="AB33" s="94">
        <v>2053600</v>
      </c>
      <c r="AC33" s="10">
        <v>77.45</v>
      </c>
      <c r="AD33" s="2">
        <f t="shared" si="0"/>
        <v>0.85999999999999943</v>
      </c>
      <c r="AE33" s="137">
        <f t="shared" si="1"/>
        <v>-4.6266546716360324E-3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42774</v>
      </c>
      <c r="X34" s="10">
        <v>77.400000000000006</v>
      </c>
      <c r="Y34" s="10">
        <v>77.849999999999994</v>
      </c>
      <c r="Z34" s="10">
        <v>76.67</v>
      </c>
      <c r="AA34" s="10">
        <v>77.81</v>
      </c>
      <c r="AB34" s="94">
        <v>2465000</v>
      </c>
      <c r="AC34" s="10">
        <v>77.81</v>
      </c>
      <c r="AD34" s="2">
        <f t="shared" si="0"/>
        <v>1.1799999999999926</v>
      </c>
      <c r="AE34" s="137">
        <f t="shared" si="1"/>
        <v>6.4300411522633105E-4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42773</v>
      </c>
      <c r="X35" s="10">
        <v>75.5</v>
      </c>
      <c r="Y35" s="10">
        <v>79.69</v>
      </c>
      <c r="Z35" s="10">
        <v>75</v>
      </c>
      <c r="AA35" s="10">
        <v>77.760000000000005</v>
      </c>
      <c r="AB35" s="94">
        <v>6390700</v>
      </c>
      <c r="AC35" s="10">
        <v>77.760000000000005</v>
      </c>
      <c r="AD35" s="2">
        <f t="shared" si="0"/>
        <v>4.6899999999999977</v>
      </c>
      <c r="AE35" s="137">
        <f t="shared" si="1"/>
        <v>2.3561932341713998E-2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42772</v>
      </c>
      <c r="X36" s="10">
        <v>74.849999999999994</v>
      </c>
      <c r="Y36" s="10">
        <v>76.06</v>
      </c>
      <c r="Z36" s="10">
        <v>74.849999999999994</v>
      </c>
      <c r="AA36" s="10">
        <v>75.97</v>
      </c>
      <c r="AB36" s="94">
        <v>2951800</v>
      </c>
      <c r="AC36" s="10">
        <v>75.97</v>
      </c>
      <c r="AD36" s="2">
        <f t="shared" si="0"/>
        <v>1.210000000000008</v>
      </c>
      <c r="AE36" s="137">
        <f t="shared" si="1"/>
        <v>1.4692133030586252E-2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42769</v>
      </c>
      <c r="X37" s="10">
        <v>74.69</v>
      </c>
      <c r="Y37" s="10">
        <v>75.09</v>
      </c>
      <c r="Z37" s="10">
        <v>74.41</v>
      </c>
      <c r="AA37" s="10">
        <v>74.87</v>
      </c>
      <c r="AB37" s="94">
        <v>1581000</v>
      </c>
      <c r="AC37" s="10">
        <v>74.87</v>
      </c>
      <c r="AD37" s="2">
        <f t="shared" si="0"/>
        <v>0.68000000000000682</v>
      </c>
      <c r="AE37" s="137">
        <f t="shared" si="1"/>
        <v>5.7764642665234511E-3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42768</v>
      </c>
      <c r="X38" s="10">
        <v>74.91</v>
      </c>
      <c r="Y38" s="10">
        <v>75.2</v>
      </c>
      <c r="Z38" s="10">
        <v>73.790000000000006</v>
      </c>
      <c r="AA38" s="10">
        <v>74.44</v>
      </c>
      <c r="AB38" s="94">
        <v>2428300</v>
      </c>
      <c r="AC38" s="10">
        <v>74.44</v>
      </c>
      <c r="AD38" s="2">
        <f t="shared" si="0"/>
        <v>1.4099999999999966</v>
      </c>
      <c r="AE38" s="137">
        <f t="shared" si="1"/>
        <v>-1.207697412076969E-2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42767</v>
      </c>
      <c r="X39" s="10">
        <v>74.430000000000007</v>
      </c>
      <c r="Y39" s="10">
        <v>75.39</v>
      </c>
      <c r="Z39" s="10">
        <v>74.16</v>
      </c>
      <c r="AA39" s="10">
        <v>75.349999999999994</v>
      </c>
      <c r="AB39" s="94">
        <v>2569300</v>
      </c>
      <c r="AC39" s="10">
        <v>75.349999999999994</v>
      </c>
      <c r="AD39" s="2">
        <f t="shared" si="0"/>
        <v>1.230000000000004</v>
      </c>
      <c r="AE39" s="137">
        <f t="shared" si="1"/>
        <v>5.2027748132337237E-3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42766</v>
      </c>
      <c r="X40" s="10">
        <v>73.89</v>
      </c>
      <c r="Y40" s="10">
        <v>75.05</v>
      </c>
      <c r="Z40" s="10">
        <v>72.88</v>
      </c>
      <c r="AA40" s="10">
        <v>74.959999999999994</v>
      </c>
      <c r="AB40" s="94">
        <v>3543400</v>
      </c>
      <c r="AC40" s="10">
        <v>74.959999999999994</v>
      </c>
      <c r="AD40" s="2">
        <f t="shared" si="0"/>
        <v>2.1700000000000017</v>
      </c>
      <c r="AE40" s="137">
        <f t="shared" si="1"/>
        <v>2.4183631643667214E-2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90.420000000000016</v>
      </c>
      <c r="Q41" s="2"/>
      <c r="W41" s="132">
        <v>42765</v>
      </c>
      <c r="X41" s="10">
        <v>72.53</v>
      </c>
      <c r="Y41" s="10">
        <v>73.31</v>
      </c>
      <c r="Z41" s="10">
        <v>72.11</v>
      </c>
      <c r="AA41" s="10">
        <v>73.19</v>
      </c>
      <c r="AB41" s="94">
        <v>1645500</v>
      </c>
      <c r="AC41" s="10">
        <v>73.19</v>
      </c>
      <c r="AD41" s="2">
        <f t="shared" si="0"/>
        <v>1.2000000000000028</v>
      </c>
      <c r="AE41" s="137">
        <f t="shared" si="1"/>
        <v>9.9351455774803199E-3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89.598000000000013</v>
      </c>
      <c r="Q42" s="2"/>
      <c r="T42" s="90" t="s">
        <v>113</v>
      </c>
      <c r="W42" s="132">
        <v>42762</v>
      </c>
      <c r="X42" s="10">
        <v>73.58</v>
      </c>
      <c r="Y42" s="10">
        <v>73.58</v>
      </c>
      <c r="Z42" s="10">
        <v>71.989999999999995</v>
      </c>
      <c r="AA42" s="10">
        <v>72.47</v>
      </c>
      <c r="AB42" s="94">
        <v>3023700</v>
      </c>
      <c r="AC42" s="10">
        <v>72.47</v>
      </c>
      <c r="AD42" s="2">
        <f t="shared" si="0"/>
        <v>1.5900000000000034</v>
      </c>
      <c r="AE42" s="137">
        <f t="shared" si="1"/>
        <v>-8.4826925708031409E-3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88.77600000000001</v>
      </c>
      <c r="Q43" s="2"/>
      <c r="T43" s="127" t="s">
        <v>98</v>
      </c>
      <c r="U43" s="97">
        <v>82.25</v>
      </c>
      <c r="W43" s="132">
        <v>42761</v>
      </c>
      <c r="X43" s="10">
        <v>73.34</v>
      </c>
      <c r="Y43" s="10">
        <v>74.14</v>
      </c>
      <c r="Z43" s="10">
        <v>72.430000000000007</v>
      </c>
      <c r="AA43" s="10">
        <v>73.09</v>
      </c>
      <c r="AB43" s="94">
        <v>3866300</v>
      </c>
      <c r="AC43" s="10">
        <v>73.09</v>
      </c>
      <c r="AD43" s="2">
        <f t="shared" si="0"/>
        <v>1.7099999999999937</v>
      </c>
      <c r="AE43" s="137">
        <f t="shared" si="1"/>
        <v>-3.6641623830235948E-2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87.954000000000008</v>
      </c>
      <c r="Q44" s="2"/>
      <c r="T44" s="92" t="s">
        <v>99</v>
      </c>
      <c r="U44" s="87">
        <v>81.95</v>
      </c>
      <c r="W44" s="132">
        <v>42760</v>
      </c>
      <c r="X44" s="10">
        <v>75.010000000000005</v>
      </c>
      <c r="Y44" s="10">
        <v>75.959999999999994</v>
      </c>
      <c r="Z44" s="10">
        <v>74.67</v>
      </c>
      <c r="AA44" s="10">
        <v>75.87</v>
      </c>
      <c r="AB44" s="94">
        <v>1556700</v>
      </c>
      <c r="AC44" s="10">
        <v>75.87</v>
      </c>
      <c r="AD44" s="2">
        <f t="shared" si="0"/>
        <v>1.289999999999992</v>
      </c>
      <c r="AE44" s="137">
        <f t="shared" si="1"/>
        <v>1.6342933690555839E-2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87.132000000000005</v>
      </c>
      <c r="Q45" s="2"/>
      <c r="T45" s="92" t="s">
        <v>100</v>
      </c>
      <c r="U45" s="87" t="s">
        <v>129</v>
      </c>
      <c r="W45" s="132">
        <v>42759</v>
      </c>
      <c r="X45" s="10">
        <v>74.77</v>
      </c>
      <c r="Y45" s="10">
        <v>74.849999999999994</v>
      </c>
      <c r="Z45" s="10">
        <v>74.3</v>
      </c>
      <c r="AA45" s="10">
        <v>74.650000000000006</v>
      </c>
      <c r="AB45" s="94">
        <v>1060600</v>
      </c>
      <c r="AC45" s="10">
        <v>74.650000000000006</v>
      </c>
      <c r="AD45" s="2">
        <f t="shared" si="0"/>
        <v>0.54999999999999716</v>
      </c>
      <c r="AE45" s="137">
        <f t="shared" si="1"/>
        <v>-9.3683083511764131E-4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86.31</v>
      </c>
      <c r="Q46" s="2"/>
      <c r="T46" s="92" t="s">
        <v>101</v>
      </c>
      <c r="U46" s="87" t="s">
        <v>129</v>
      </c>
      <c r="W46" s="132">
        <v>42758</v>
      </c>
      <c r="X46" s="10">
        <v>74.900000000000006</v>
      </c>
      <c r="Y46" s="10">
        <v>75.12</v>
      </c>
      <c r="Z46" s="10">
        <v>74.27</v>
      </c>
      <c r="AA46" s="10">
        <v>74.72</v>
      </c>
      <c r="AB46" s="94">
        <v>2180900</v>
      </c>
      <c r="AC46" s="10">
        <v>74.72</v>
      </c>
      <c r="AD46" s="2">
        <f t="shared" si="0"/>
        <v>0.85000000000000853</v>
      </c>
      <c r="AE46" s="137">
        <f t="shared" si="1"/>
        <v>-4.1316806610689483E-3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85.488</v>
      </c>
      <c r="Q47" s="2"/>
      <c r="T47" s="92" t="s">
        <v>102</v>
      </c>
      <c r="U47" s="87">
        <v>82.86</v>
      </c>
      <c r="W47" s="132">
        <v>42755</v>
      </c>
      <c r="X47" s="10">
        <v>75.55</v>
      </c>
      <c r="Y47" s="10">
        <v>75.78</v>
      </c>
      <c r="Z47" s="10">
        <v>74.930000000000007</v>
      </c>
      <c r="AA47" s="10">
        <v>75.03</v>
      </c>
      <c r="AB47" s="94">
        <v>2389700</v>
      </c>
      <c r="AC47" s="10">
        <v>75.03</v>
      </c>
      <c r="AD47" s="2">
        <f t="shared" si="0"/>
        <v>0.84999999999999432</v>
      </c>
      <c r="AE47" s="137">
        <f t="shared" si="1"/>
        <v>-6.8828590337524087E-3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84.666000000000011</v>
      </c>
      <c r="Q48" s="2"/>
      <c r="T48" s="92" t="s">
        <v>103</v>
      </c>
      <c r="U48" s="87">
        <v>0.88265499999999997</v>
      </c>
      <c r="W48" s="132">
        <v>42754</v>
      </c>
      <c r="X48" s="10">
        <v>75.599999999999994</v>
      </c>
      <c r="Y48" s="10">
        <v>75.760000000000005</v>
      </c>
      <c r="Z48" s="10">
        <v>75.25</v>
      </c>
      <c r="AA48" s="10">
        <v>75.55</v>
      </c>
      <c r="AB48" s="94">
        <v>2240100</v>
      </c>
      <c r="AC48" s="10">
        <v>75.55</v>
      </c>
      <c r="AD48" s="2">
        <f t="shared" si="0"/>
        <v>0.51000000000000512</v>
      </c>
      <c r="AE48" s="137">
        <f t="shared" si="1"/>
        <v>-3.2981530343008103E-3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83.844000000000008</v>
      </c>
      <c r="Q49" s="2"/>
      <c r="T49" s="92" t="s">
        <v>122</v>
      </c>
      <c r="U49" s="87" t="s">
        <v>404</v>
      </c>
      <c r="W49" s="132">
        <v>42753</v>
      </c>
      <c r="X49" s="10">
        <v>75.650000000000006</v>
      </c>
      <c r="Y49" s="10">
        <v>75.849999999999994</v>
      </c>
      <c r="Z49" s="10">
        <v>75.03</v>
      </c>
      <c r="AA49" s="10">
        <v>75.8</v>
      </c>
      <c r="AB49" s="94">
        <v>1768600</v>
      </c>
      <c r="AC49" s="10">
        <v>75.8</v>
      </c>
      <c r="AD49" s="2">
        <f t="shared" si="0"/>
        <v>0.81999999999999318</v>
      </c>
      <c r="AE49" s="137">
        <f t="shared" si="1"/>
        <v>8.2468741686616553E-3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83.022000000000006</v>
      </c>
      <c r="Q50" s="2"/>
      <c r="T50" s="92"/>
      <c r="U50" s="87"/>
      <c r="W50" s="132">
        <v>42752</v>
      </c>
      <c r="X50" s="10">
        <v>74.61</v>
      </c>
      <c r="Y50" s="10">
        <v>75.86</v>
      </c>
      <c r="Z50" s="10">
        <v>74.37</v>
      </c>
      <c r="AA50" s="10">
        <v>75.180000000000007</v>
      </c>
      <c r="AB50" s="94">
        <v>1523700</v>
      </c>
      <c r="AC50" s="10">
        <v>75.180000000000007</v>
      </c>
      <c r="AD50" s="2">
        <f t="shared" si="0"/>
        <v>1.4899999999999949</v>
      </c>
      <c r="AE50" s="137">
        <f t="shared" si="1"/>
        <v>2.4000000000001798E-3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82.2</v>
      </c>
      <c r="Q51" s="2"/>
      <c r="T51" s="92" t="s">
        <v>105</v>
      </c>
      <c r="U51" s="87" t="s">
        <v>738</v>
      </c>
      <c r="W51" s="132">
        <v>42748</v>
      </c>
      <c r="X51" s="10">
        <v>74.48</v>
      </c>
      <c r="Y51" s="10">
        <v>75.14</v>
      </c>
      <c r="Z51" s="10">
        <v>74.260000000000005</v>
      </c>
      <c r="AA51" s="10">
        <v>75</v>
      </c>
      <c r="AB51" s="94">
        <v>1443700</v>
      </c>
      <c r="AC51" s="10">
        <v>75</v>
      </c>
      <c r="AD51" s="2">
        <f t="shared" si="0"/>
        <v>0.87999999999999545</v>
      </c>
      <c r="AE51" s="137">
        <f t="shared" si="1"/>
        <v>1.0917913465426698E-2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81.378</v>
      </c>
      <c r="Q52" s="2"/>
      <c r="T52" s="92" t="s">
        <v>106</v>
      </c>
      <c r="U52" s="87" t="s">
        <v>348</v>
      </c>
      <c r="W52" s="132">
        <v>42747</v>
      </c>
      <c r="X52" s="10">
        <v>73.400000000000006</v>
      </c>
      <c r="Y52" s="10">
        <v>74.27</v>
      </c>
      <c r="Z52" s="10">
        <v>73.290000000000006</v>
      </c>
      <c r="AA52" s="10">
        <v>74.19</v>
      </c>
      <c r="AB52" s="94">
        <v>1998600</v>
      </c>
      <c r="AC52" s="10">
        <v>74.19</v>
      </c>
      <c r="AD52" s="2">
        <f t="shared" si="0"/>
        <v>0.97999999999998977</v>
      </c>
      <c r="AE52" s="137">
        <f t="shared" si="1"/>
        <v>6.3754747693978153E-3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80.555999999999997</v>
      </c>
      <c r="Q53" s="2"/>
      <c r="T53" s="92" t="s">
        <v>107</v>
      </c>
      <c r="U53" s="89">
        <v>1406677</v>
      </c>
      <c r="W53" s="132">
        <v>42746</v>
      </c>
      <c r="X53" s="10">
        <v>75.150000000000006</v>
      </c>
      <c r="Y53" s="10">
        <v>75.63</v>
      </c>
      <c r="Z53" s="10">
        <v>72.849999999999994</v>
      </c>
      <c r="AA53" s="10">
        <v>73.72</v>
      </c>
      <c r="AB53" s="94">
        <v>3049400</v>
      </c>
      <c r="AC53" s="10">
        <v>73.72</v>
      </c>
      <c r="AD53" s="2">
        <f t="shared" si="0"/>
        <v>2.7800000000000011</v>
      </c>
      <c r="AE53" s="137">
        <f t="shared" si="1"/>
        <v>-1.9941504918904562E-2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79.733999999999995</v>
      </c>
      <c r="T54" s="92" t="s">
        <v>110</v>
      </c>
      <c r="U54" s="89">
        <v>2126510</v>
      </c>
      <c r="W54" s="132">
        <v>42745</v>
      </c>
      <c r="X54" s="10">
        <v>74.58</v>
      </c>
      <c r="Y54" s="10">
        <v>75.97</v>
      </c>
      <c r="Z54" s="10">
        <v>74.52</v>
      </c>
      <c r="AA54" s="10">
        <v>75.22</v>
      </c>
      <c r="AB54" s="94">
        <v>2420400</v>
      </c>
      <c r="AC54" s="10">
        <v>75.22</v>
      </c>
      <c r="AD54" s="2">
        <f t="shared" si="0"/>
        <v>1.4500000000000028</v>
      </c>
      <c r="AE54" s="137">
        <f t="shared" si="1"/>
        <v>6.153023006955527E-3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78.912000000000006</v>
      </c>
      <c r="T55" s="92" t="s">
        <v>108</v>
      </c>
      <c r="U55" s="87" t="s">
        <v>739</v>
      </c>
      <c r="W55" s="132">
        <v>42744</v>
      </c>
      <c r="X55" s="10">
        <v>75.03</v>
      </c>
      <c r="Y55" s="10">
        <v>75.599999999999994</v>
      </c>
      <c r="Z55" s="10">
        <v>74.75</v>
      </c>
      <c r="AA55" s="10">
        <v>74.760000000000005</v>
      </c>
      <c r="AB55" s="94">
        <v>1985600</v>
      </c>
      <c r="AC55" s="10">
        <v>74.760000000000005</v>
      </c>
      <c r="AD55" s="2">
        <f t="shared" si="0"/>
        <v>0.84999999999999432</v>
      </c>
      <c r="AE55" s="137">
        <f t="shared" si="1"/>
        <v>-7.5667064914375359E-3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78.09</v>
      </c>
      <c r="T56" s="92" t="s">
        <v>111</v>
      </c>
      <c r="U56" s="87">
        <v>19.79</v>
      </c>
      <c r="W56" s="132">
        <v>42741</v>
      </c>
      <c r="X56" s="10">
        <v>74.62</v>
      </c>
      <c r="Y56" s="10">
        <v>75.41</v>
      </c>
      <c r="Z56" s="10">
        <v>74.17</v>
      </c>
      <c r="AA56" s="10">
        <v>75.33</v>
      </c>
      <c r="AB56" s="94">
        <v>2306900</v>
      </c>
      <c r="AC56" s="10">
        <v>75.33</v>
      </c>
      <c r="AD56" s="2">
        <f t="shared" si="0"/>
        <v>1.2399999999999949</v>
      </c>
      <c r="AE56" s="137">
        <f t="shared" si="1"/>
        <v>1.1140939597315436E-2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77.268000000000001</v>
      </c>
      <c r="T57" s="92" t="s">
        <v>112</v>
      </c>
      <c r="U57" s="87">
        <v>4.1500000000000004</v>
      </c>
      <c r="W57" s="132">
        <v>42740</v>
      </c>
      <c r="X57" s="10">
        <v>75.33</v>
      </c>
      <c r="Y57" s="10">
        <v>75.59</v>
      </c>
      <c r="Z57" s="10">
        <v>74.31</v>
      </c>
      <c r="AA57" s="10">
        <v>74.5</v>
      </c>
      <c r="AB57" s="94">
        <v>1921000</v>
      </c>
      <c r="AC57" s="10">
        <v>74.5</v>
      </c>
      <c r="AD57" s="2">
        <f t="shared" si="0"/>
        <v>1.2800000000000011</v>
      </c>
      <c r="AE57" s="137">
        <f t="shared" si="1"/>
        <v>-1.4941160914980767E-2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76.446000000000012</v>
      </c>
      <c r="T58" s="92" t="s">
        <v>109</v>
      </c>
      <c r="U58" s="87" t="s">
        <v>740</v>
      </c>
      <c r="W58" s="132">
        <v>42739</v>
      </c>
      <c r="X58" s="10">
        <v>74.5</v>
      </c>
      <c r="Y58" s="10">
        <v>75.69</v>
      </c>
      <c r="Z58" s="10">
        <v>74.5</v>
      </c>
      <c r="AA58" s="10">
        <v>75.63</v>
      </c>
      <c r="AB58" s="94">
        <v>2461500</v>
      </c>
      <c r="AC58" s="10">
        <v>75.63</v>
      </c>
      <c r="AD58" s="2">
        <f t="shared" si="0"/>
        <v>1.1899999999999977</v>
      </c>
      <c r="AE58" s="137">
        <f t="shared" si="1"/>
        <v>1.5440386680988016E-2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75.624000000000009</v>
      </c>
      <c r="W59" s="132">
        <v>42738</v>
      </c>
      <c r="X59" s="10">
        <v>71.989999999999995</v>
      </c>
      <c r="Y59" s="10">
        <v>74.75</v>
      </c>
      <c r="Z59" s="10">
        <v>71.900000000000006</v>
      </c>
      <c r="AA59" s="10">
        <v>74.48</v>
      </c>
      <c r="AB59" s="94">
        <v>4459400</v>
      </c>
      <c r="AC59" s="10">
        <v>74.48</v>
      </c>
      <c r="AD59" s="2">
        <f t="shared" si="0"/>
        <v>2.8499999999999943</v>
      </c>
      <c r="AE59" s="137">
        <f t="shared" si="1"/>
        <v>3.4875642628873216E-2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74.802000000000007</v>
      </c>
      <c r="W60" s="132">
        <v>42734</v>
      </c>
      <c r="X60" s="10">
        <v>72.33</v>
      </c>
      <c r="Y60" s="10">
        <v>72.61</v>
      </c>
      <c r="Z60" s="10">
        <v>71.72</v>
      </c>
      <c r="AA60" s="10">
        <v>71.97</v>
      </c>
      <c r="AB60" s="94">
        <v>1613100</v>
      </c>
      <c r="AC60" s="10">
        <v>71.97</v>
      </c>
      <c r="AD60" s="2">
        <f t="shared" si="0"/>
        <v>0.89000000000000057</v>
      </c>
      <c r="AE60" s="137">
        <f t="shared" si="1"/>
        <v>-5.2522460262611759E-3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73.98</v>
      </c>
      <c r="W61" s="132">
        <v>42733</v>
      </c>
      <c r="X61" s="10">
        <v>72.31</v>
      </c>
      <c r="Y61" s="10">
        <v>73.150000000000006</v>
      </c>
      <c r="Z61" s="10">
        <v>72.23</v>
      </c>
      <c r="AA61" s="10">
        <v>72.349999999999994</v>
      </c>
      <c r="AB61" s="94">
        <v>1728400</v>
      </c>
      <c r="AC61" s="10">
        <v>72.349999999999994</v>
      </c>
      <c r="AD61" s="2">
        <f t="shared" si="0"/>
        <v>0.92000000000000171</v>
      </c>
      <c r="AE61" s="137" t="e">
        <f t="shared" si="1"/>
        <v>#DIV/0!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42733</v>
      </c>
      <c r="X62" s="10" t="s">
        <v>231</v>
      </c>
      <c r="Y62" s="10"/>
      <c r="Z62" s="10"/>
      <c r="AA62" s="10"/>
      <c r="AB62" s="94"/>
      <c r="AC62" s="10"/>
      <c r="AD62" s="2">
        <f t="shared" si="0"/>
        <v>0</v>
      </c>
      <c r="AE62" s="137">
        <f t="shared" si="1"/>
        <v>-1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42732</v>
      </c>
      <c r="X63" s="10">
        <v>73.13</v>
      </c>
      <c r="Y63" s="10">
        <v>73.69</v>
      </c>
      <c r="Z63" s="10">
        <v>72.52</v>
      </c>
      <c r="AA63" s="10">
        <v>72.55</v>
      </c>
      <c r="AB63" s="94">
        <v>1514800</v>
      </c>
      <c r="AC63" s="10">
        <v>72.099999999999994</v>
      </c>
      <c r="AD63" s="2">
        <f t="shared" si="0"/>
        <v>1.1700000000000017</v>
      </c>
      <c r="AE63" s="137">
        <f t="shared" si="1"/>
        <v>-7.1605618286975092E-3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42731</v>
      </c>
      <c r="X64" s="10">
        <v>72.92</v>
      </c>
      <c r="Y64" s="10">
        <v>73.650000000000006</v>
      </c>
      <c r="Z64" s="10">
        <v>72.89</v>
      </c>
      <c r="AA64" s="10">
        <v>73.069999999999993</v>
      </c>
      <c r="AB64" s="94">
        <v>1500900</v>
      </c>
      <c r="AC64" s="10">
        <v>72.62</v>
      </c>
      <c r="AD64" s="2">
        <f t="shared" si="0"/>
        <v>0.76000000000000512</v>
      </c>
      <c r="AE64" s="137">
        <f t="shared" si="1"/>
        <v>2.6232224216484745E-3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42727</v>
      </c>
      <c r="X65" s="10">
        <v>72.36</v>
      </c>
      <c r="Y65" s="10">
        <v>73.400000000000006</v>
      </c>
      <c r="Z65" s="10">
        <v>72.099999999999994</v>
      </c>
      <c r="AA65" s="10">
        <v>72.88</v>
      </c>
      <c r="AB65" s="94">
        <v>995700</v>
      </c>
      <c r="AC65" s="10">
        <v>72.430000000000007</v>
      </c>
      <c r="AD65" s="2">
        <f t="shared" si="0"/>
        <v>1.3000000000000114</v>
      </c>
      <c r="AE65" s="137">
        <f t="shared" si="1"/>
        <v>1.0745185598660445E-2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42726</v>
      </c>
      <c r="X66" s="10">
        <v>72.66</v>
      </c>
      <c r="Y66" s="10">
        <v>72.989999999999995</v>
      </c>
      <c r="Z66" s="10">
        <v>71.87</v>
      </c>
      <c r="AA66" s="10">
        <v>72.11</v>
      </c>
      <c r="AB66" s="94">
        <v>1612600</v>
      </c>
      <c r="AC66" s="10">
        <v>71.66</v>
      </c>
      <c r="AD66" s="2">
        <f t="shared" si="0"/>
        <v>1.1199999999999903</v>
      </c>
      <c r="AE66" s="137">
        <f t="shared" si="1"/>
        <v>-7.0666481917694979E-3</v>
      </c>
    </row>
    <row r="67" spans="1:31" x14ac:dyDescent="0.25">
      <c r="L67" t="s">
        <v>65</v>
      </c>
      <c r="M67" s="2">
        <f>M85+K85-F85</f>
        <v>1056.739999999998</v>
      </c>
      <c r="W67" s="132">
        <v>42725</v>
      </c>
      <c r="X67" s="10">
        <v>72.489999999999995</v>
      </c>
      <c r="Y67" s="10">
        <v>72.98</v>
      </c>
      <c r="Z67" s="10">
        <v>71.819999999999993</v>
      </c>
      <c r="AA67" s="10">
        <v>72.62</v>
      </c>
      <c r="AB67" s="94">
        <v>3206800</v>
      </c>
      <c r="AC67" s="10">
        <v>72.17</v>
      </c>
      <c r="AD67" s="2">
        <f>Y67-Z67</f>
        <v>1.1600000000000108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42724</v>
      </c>
      <c r="X68" s="10">
        <v>73.87</v>
      </c>
      <c r="Y68" s="10">
        <v>74.28</v>
      </c>
      <c r="Z68" s="10">
        <v>72.97</v>
      </c>
      <c r="AA68" s="10">
        <v>73.349999999999994</v>
      </c>
      <c r="AB68" s="94">
        <v>2397300</v>
      </c>
      <c r="AC68" s="10">
        <v>72.900000000000006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360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395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434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439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0"/>
      <c r="B97" s="671"/>
      <c r="C97" s="670"/>
      <c r="D97" s="672"/>
      <c r="E97" s="672"/>
      <c r="F97" s="672"/>
      <c r="G97" s="672"/>
      <c r="H97" s="673"/>
      <c r="I97" s="672"/>
    </row>
    <row r="98" spans="1:9" x14ac:dyDescent="0.25">
      <c r="A98" s="670" t="s">
        <v>477</v>
      </c>
      <c r="B98" s="671">
        <v>42787</v>
      </c>
      <c r="C98" s="670">
        <v>25</v>
      </c>
      <c r="D98" s="672">
        <v>72.58</v>
      </c>
      <c r="E98" s="672">
        <v>81.34</v>
      </c>
      <c r="F98" s="672">
        <f>C98*(E98-D98)</f>
        <v>219.00000000000011</v>
      </c>
      <c r="G98" s="672">
        <f>D98*C98</f>
        <v>1814.5</v>
      </c>
      <c r="H98" s="673">
        <f>(E98-D98)/D98</f>
        <v>0.12069440617249938</v>
      </c>
      <c r="I98" s="672"/>
    </row>
    <row r="99" spans="1:9" x14ac:dyDescent="0.25">
      <c r="A99" s="670"/>
      <c r="B99" s="671">
        <v>42796</v>
      </c>
      <c r="C99" s="670">
        <v>0</v>
      </c>
      <c r="D99" s="672"/>
      <c r="E99" s="672"/>
      <c r="F99" s="672">
        <v>244.96</v>
      </c>
      <c r="G99" s="672"/>
      <c r="H99" s="673"/>
      <c r="I99" s="67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42821</v>
      </c>
      <c r="X2" s="10">
        <v>45.37</v>
      </c>
      <c r="Y2" s="10">
        <v>46.26</v>
      </c>
      <c r="Z2" s="10">
        <v>45.08</v>
      </c>
      <c r="AA2" s="10">
        <v>46.1</v>
      </c>
      <c r="AB2" s="94">
        <v>8952700</v>
      </c>
      <c r="AC2" s="10">
        <v>46.1</v>
      </c>
      <c r="AD2" s="2">
        <f>Y2-Z2</f>
        <v>1.1799999999999997</v>
      </c>
      <c r="AE2" s="137">
        <f>AC2/AC3-1</f>
        <v>2.1739130434783593E-3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46.53</v>
      </c>
      <c r="T3" s="1">
        <v>42565</v>
      </c>
      <c r="U3" t="s">
        <v>238</v>
      </c>
      <c r="W3" s="132">
        <v>42818</v>
      </c>
      <c r="X3" s="10">
        <v>46.1</v>
      </c>
      <c r="Y3" s="10">
        <v>46.31</v>
      </c>
      <c r="Z3" s="10">
        <v>45.6</v>
      </c>
      <c r="AA3" s="10">
        <v>46</v>
      </c>
      <c r="AB3" s="94">
        <v>6260100</v>
      </c>
      <c r="AC3" s="10">
        <v>46</v>
      </c>
      <c r="AD3" s="2">
        <f t="shared" ref="AD3:AD66" si="0">Y3-Z3</f>
        <v>0.71000000000000085</v>
      </c>
      <c r="AE3" s="137">
        <f t="shared" ref="AE3:AE66" si="1">AC3/AC4-1</f>
        <v>1.7421602787455193E-3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46.53</v>
      </c>
      <c r="R4" s="521">
        <v>9.2999999999999992E-3</v>
      </c>
      <c r="T4" s="510">
        <v>42568</v>
      </c>
      <c r="U4" t="s">
        <v>249</v>
      </c>
      <c r="W4" s="132">
        <v>42817</v>
      </c>
      <c r="X4" s="10">
        <v>45.87</v>
      </c>
      <c r="Y4" s="10">
        <v>46.22</v>
      </c>
      <c r="Z4" s="10">
        <v>45.47</v>
      </c>
      <c r="AA4" s="10">
        <v>45.92</v>
      </c>
      <c r="AB4" s="94">
        <v>5578700</v>
      </c>
      <c r="AC4" s="10">
        <v>45.92</v>
      </c>
      <c r="AD4" s="2">
        <f t="shared" si="0"/>
        <v>0.75</v>
      </c>
      <c r="AE4" s="137">
        <f t="shared" si="1"/>
        <v>3.935286401399285E-3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42816</v>
      </c>
      <c r="X5" s="10">
        <v>45.25</v>
      </c>
      <c r="Y5" s="10">
        <v>45.84</v>
      </c>
      <c r="Z5" s="10">
        <v>44.47</v>
      </c>
      <c r="AA5" s="10">
        <v>45.74</v>
      </c>
      <c r="AB5" s="94">
        <v>12042800</v>
      </c>
      <c r="AC5" s="10">
        <v>45.74</v>
      </c>
      <c r="AD5" s="2">
        <f t="shared" si="0"/>
        <v>1.3700000000000045</v>
      </c>
      <c r="AE5" s="137">
        <f t="shared" si="1"/>
        <v>4.833040421792667E-3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42815</v>
      </c>
      <c r="X6" s="10">
        <v>47.07</v>
      </c>
      <c r="Y6" s="10">
        <v>47.18</v>
      </c>
      <c r="Z6" s="10">
        <v>45.43</v>
      </c>
      <c r="AA6" s="10">
        <v>45.52</v>
      </c>
      <c r="AB6" s="94">
        <v>10235600</v>
      </c>
      <c r="AC6" s="10">
        <v>45.52</v>
      </c>
      <c r="AD6" s="2">
        <f t="shared" si="0"/>
        <v>1.75</v>
      </c>
      <c r="AE6" s="137">
        <f t="shared" si="1"/>
        <v>-2.8388473852721363E-2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42814</v>
      </c>
      <c r="X7" s="10">
        <v>47.23</v>
      </c>
      <c r="Y7" s="10">
        <v>47.23</v>
      </c>
      <c r="Z7" s="10">
        <v>46.55</v>
      </c>
      <c r="AA7" s="10">
        <v>46.85</v>
      </c>
      <c r="AB7" s="94">
        <v>5704300</v>
      </c>
      <c r="AC7" s="10">
        <v>46.85</v>
      </c>
      <c r="AD7" s="2">
        <f t="shared" si="0"/>
        <v>0.67999999999999972</v>
      </c>
      <c r="AE7" s="137">
        <f t="shared" si="1"/>
        <v>7.3102558589550615E-3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42811</v>
      </c>
      <c r="X8" s="10">
        <v>47.62</v>
      </c>
      <c r="Y8" s="10">
        <v>47.65</v>
      </c>
      <c r="Z8" s="10">
        <v>46.51</v>
      </c>
      <c r="AA8" s="10">
        <v>46.51</v>
      </c>
      <c r="AB8" s="94">
        <v>12231400</v>
      </c>
      <c r="AC8" s="10">
        <v>46.51</v>
      </c>
      <c r="AD8" s="2">
        <f t="shared" si="0"/>
        <v>1.1400000000000006</v>
      </c>
      <c r="AE8" s="137">
        <f t="shared" si="1"/>
        <v>-1.8983336848766075E-2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47.62</v>
      </c>
      <c r="Y9" s="10">
        <v>47.7</v>
      </c>
      <c r="Z9" s="10">
        <v>47.02</v>
      </c>
      <c r="AA9" s="10">
        <v>47.41</v>
      </c>
      <c r="AB9" s="94">
        <v>7818100</v>
      </c>
      <c r="AC9" s="10">
        <v>47.41</v>
      </c>
      <c r="AD9" s="2">
        <f t="shared" si="0"/>
        <v>0.67999999999999972</v>
      </c>
      <c r="AE9" s="137">
        <f t="shared" si="1"/>
        <v>4.6620046620047262E-3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42809</v>
      </c>
      <c r="X10" s="10">
        <v>45.93</v>
      </c>
      <c r="Y10" s="10">
        <v>47.49</v>
      </c>
      <c r="Z10" s="10">
        <v>45.23</v>
      </c>
      <c r="AA10" s="10">
        <v>47.19</v>
      </c>
      <c r="AB10" s="94">
        <v>17892300</v>
      </c>
      <c r="AC10" s="10">
        <v>47.19</v>
      </c>
      <c r="AD10" s="2">
        <f t="shared" si="0"/>
        <v>2.2600000000000051</v>
      </c>
      <c r="AE10" s="137">
        <f t="shared" si="1"/>
        <v>1.9662921348314599E-2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42808</v>
      </c>
      <c r="X11" s="10">
        <v>47.02</v>
      </c>
      <c r="Y11" s="10">
        <v>47.07</v>
      </c>
      <c r="Z11" s="10">
        <v>46.12</v>
      </c>
      <c r="AA11" s="10">
        <v>46.28</v>
      </c>
      <c r="AB11" s="94">
        <v>14240900</v>
      </c>
      <c r="AC11" s="10">
        <v>46.28</v>
      </c>
      <c r="AD11" s="2">
        <f t="shared" si="0"/>
        <v>0.95000000000000284</v>
      </c>
      <c r="AE11" s="137">
        <f t="shared" si="1"/>
        <v>-2.259767687434E-2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42807</v>
      </c>
      <c r="X12" s="10">
        <v>47.9</v>
      </c>
      <c r="Y12" s="10">
        <v>48.22</v>
      </c>
      <c r="Z12" s="10">
        <v>47.17</v>
      </c>
      <c r="AA12" s="10">
        <v>47.35</v>
      </c>
      <c r="AB12" s="94">
        <v>6933200</v>
      </c>
      <c r="AC12" s="10">
        <v>47.35</v>
      </c>
      <c r="AD12" s="2">
        <f t="shared" si="0"/>
        <v>1.0499999999999972</v>
      </c>
      <c r="AE12" s="137">
        <f t="shared" si="1"/>
        <v>-1.1688582759340371E-2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42804</v>
      </c>
      <c r="X13" s="10">
        <v>47.31</v>
      </c>
      <c r="Y13" s="10">
        <v>47.98</v>
      </c>
      <c r="Z13" s="10">
        <v>47.21</v>
      </c>
      <c r="AA13" s="10">
        <v>47.91</v>
      </c>
      <c r="AB13" s="94">
        <v>6255800</v>
      </c>
      <c r="AC13" s="10">
        <v>47.91</v>
      </c>
      <c r="AD13" s="2">
        <f t="shared" si="0"/>
        <v>0.76999999999999602</v>
      </c>
      <c r="AE13" s="137">
        <f t="shared" si="1"/>
        <v>1.3968253968253963E-2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42803</v>
      </c>
      <c r="X14" s="10">
        <v>47.69</v>
      </c>
      <c r="Y14" s="10">
        <v>48.35</v>
      </c>
      <c r="Z14" s="10">
        <v>46.96</v>
      </c>
      <c r="AA14" s="10">
        <v>47.25</v>
      </c>
      <c r="AB14" s="94">
        <v>8730500</v>
      </c>
      <c r="AC14" s="10">
        <v>47.25</v>
      </c>
      <c r="AD14" s="2">
        <f t="shared" si="0"/>
        <v>1.3900000000000006</v>
      </c>
      <c r="AE14" s="137">
        <f t="shared" si="1"/>
        <v>-8.8105726872247381E-3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42802</v>
      </c>
      <c r="X15" s="10">
        <v>47.68</v>
      </c>
      <c r="Y15" s="10">
        <v>47.97</v>
      </c>
      <c r="Z15" s="10">
        <v>47.52</v>
      </c>
      <c r="AA15" s="10">
        <v>47.67</v>
      </c>
      <c r="AB15" s="94">
        <v>7165900</v>
      </c>
      <c r="AC15" s="10">
        <v>47.67</v>
      </c>
      <c r="AD15" s="2">
        <f t="shared" si="0"/>
        <v>0.44999999999999574</v>
      </c>
      <c r="AE15" s="137">
        <f t="shared" si="1"/>
        <v>6.2972292191432189E-4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42801</v>
      </c>
      <c r="X16" s="10">
        <v>48.52</v>
      </c>
      <c r="Y16" s="10">
        <v>48.67</v>
      </c>
      <c r="Z16" s="10">
        <v>47.57</v>
      </c>
      <c r="AA16" s="10">
        <v>47.64</v>
      </c>
      <c r="AB16" s="94">
        <v>10196800</v>
      </c>
      <c r="AC16" s="10">
        <v>47.64</v>
      </c>
      <c r="AD16" s="2">
        <f t="shared" si="0"/>
        <v>1.1000000000000014</v>
      </c>
      <c r="AE16" s="137">
        <f t="shared" si="1"/>
        <v>-2.4769703172978552E-2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42800</v>
      </c>
      <c r="X17" s="10">
        <v>49.5</v>
      </c>
      <c r="Y17" s="10">
        <v>49.85</v>
      </c>
      <c r="Z17" s="10">
        <v>48.21</v>
      </c>
      <c r="AA17" s="10">
        <v>48.85</v>
      </c>
      <c r="AB17" s="94">
        <v>11365100</v>
      </c>
      <c r="AC17" s="10">
        <v>48.85</v>
      </c>
      <c r="AD17" s="2">
        <f t="shared" si="0"/>
        <v>1.6400000000000006</v>
      </c>
      <c r="AE17" s="137">
        <f t="shared" si="1"/>
        <v>-2.5533612607221201E-2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42797</v>
      </c>
      <c r="X18" s="10">
        <v>50.01</v>
      </c>
      <c r="Y18" s="10">
        <v>50.64</v>
      </c>
      <c r="Z18" s="10">
        <v>49.72</v>
      </c>
      <c r="AA18" s="10">
        <v>50.13</v>
      </c>
      <c r="AB18" s="94">
        <v>11170800</v>
      </c>
      <c r="AC18" s="10">
        <v>50.13</v>
      </c>
      <c r="AD18" s="2">
        <f t="shared" si="0"/>
        <v>0.92000000000000171</v>
      </c>
      <c r="AE18" s="137">
        <f t="shared" si="1"/>
        <v>3.402722177742179E-3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42796</v>
      </c>
      <c r="X19" s="10">
        <v>50</v>
      </c>
      <c r="Y19" s="10">
        <v>50.69</v>
      </c>
      <c r="Z19" s="10">
        <v>49.81</v>
      </c>
      <c r="AA19" s="10">
        <v>49.96</v>
      </c>
      <c r="AB19" s="94">
        <v>12527200</v>
      </c>
      <c r="AC19" s="10">
        <v>49.96</v>
      </c>
      <c r="AD19" s="2">
        <f t="shared" si="0"/>
        <v>0.87999999999999545</v>
      </c>
      <c r="AE19" s="137">
        <f t="shared" si="1"/>
        <v>-2.0968058005095047E-2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42795</v>
      </c>
      <c r="X20" s="10">
        <v>50.41</v>
      </c>
      <c r="Y20" s="10">
        <v>51.87</v>
      </c>
      <c r="Z20" s="10">
        <v>50.35</v>
      </c>
      <c r="AA20" s="10">
        <v>51.03</v>
      </c>
      <c r="AB20" s="94">
        <v>14144700</v>
      </c>
      <c r="AC20" s="10">
        <v>51.03</v>
      </c>
      <c r="AD20" s="2">
        <f t="shared" si="0"/>
        <v>1.519999999999996</v>
      </c>
      <c r="AE20" s="137">
        <f t="shared" si="1"/>
        <v>2.2030843180452564E-2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42794</v>
      </c>
      <c r="X21" s="10">
        <v>50.5</v>
      </c>
      <c r="Y21" s="10">
        <v>50.6</v>
      </c>
      <c r="Z21" s="10">
        <v>49.86</v>
      </c>
      <c r="AA21" s="10">
        <v>49.93</v>
      </c>
      <c r="AB21" s="94">
        <v>6950200</v>
      </c>
      <c r="AC21" s="10">
        <v>49.93</v>
      </c>
      <c r="AD21" s="2">
        <f t="shared" si="0"/>
        <v>0.74000000000000199</v>
      </c>
      <c r="AE21" s="137">
        <f t="shared" si="1"/>
        <v>-1.01110229976209E-2</v>
      </c>
    </row>
    <row r="22" spans="1:31" x14ac:dyDescent="0.25">
      <c r="W22" s="132">
        <v>42793</v>
      </c>
      <c r="X22" s="10">
        <v>50.33</v>
      </c>
      <c r="Y22" s="10">
        <v>50.46</v>
      </c>
      <c r="Z22" s="10">
        <v>49.83</v>
      </c>
      <c r="AA22" s="10">
        <v>50.44</v>
      </c>
      <c r="AB22" s="94">
        <v>7574200</v>
      </c>
      <c r="AC22" s="10">
        <v>50.44</v>
      </c>
      <c r="AD22" s="2">
        <f t="shared" si="0"/>
        <v>0.63000000000000256</v>
      </c>
      <c r="AE22" s="137">
        <f t="shared" si="1"/>
        <v>-3.9635354736433648E-4</v>
      </c>
    </row>
    <row r="23" spans="1:31" x14ac:dyDescent="0.25">
      <c r="W23" s="132">
        <v>42790</v>
      </c>
      <c r="X23" s="10">
        <v>50.38</v>
      </c>
      <c r="Y23" s="10">
        <v>50.52</v>
      </c>
      <c r="Z23" s="10">
        <v>49.88</v>
      </c>
      <c r="AA23" s="10">
        <v>50.46</v>
      </c>
      <c r="AB23" s="94">
        <v>8154700</v>
      </c>
      <c r="AC23" s="10">
        <v>50.46</v>
      </c>
      <c r="AD23" s="2">
        <f t="shared" si="0"/>
        <v>0.64000000000000057</v>
      </c>
      <c r="AE23" s="137">
        <f t="shared" si="1"/>
        <v>-3.9619651347055918E-4</v>
      </c>
    </row>
    <row r="24" spans="1:31" x14ac:dyDescent="0.25">
      <c r="W24" s="132">
        <v>42789</v>
      </c>
      <c r="X24" s="10">
        <v>51.12</v>
      </c>
      <c r="Y24" s="10">
        <v>51.49</v>
      </c>
      <c r="Z24" s="10">
        <v>50.19</v>
      </c>
      <c r="AA24" s="10">
        <v>50.48</v>
      </c>
      <c r="AB24" s="94">
        <v>6470900</v>
      </c>
      <c r="AC24" s="10">
        <v>50.48</v>
      </c>
      <c r="AD24" s="2">
        <f t="shared" si="0"/>
        <v>1.3000000000000043</v>
      </c>
      <c r="AE24" s="137">
        <f t="shared" si="1"/>
        <v>-8.8356567838210331E-3</v>
      </c>
    </row>
    <row r="25" spans="1:31" x14ac:dyDescent="0.25">
      <c r="W25" s="132">
        <v>42788</v>
      </c>
      <c r="X25" s="10">
        <v>51</v>
      </c>
      <c r="Y25" s="10">
        <v>51.14</v>
      </c>
      <c r="Z25" s="10">
        <v>50.48</v>
      </c>
      <c r="AA25" s="10">
        <v>50.93</v>
      </c>
      <c r="AB25" s="94">
        <v>4345100</v>
      </c>
      <c r="AC25" s="10">
        <v>50.93</v>
      </c>
      <c r="AD25" s="2">
        <f t="shared" si="0"/>
        <v>0.66000000000000369</v>
      </c>
      <c r="AE25" s="137" t="e">
        <f t="shared" si="1"/>
        <v>#DIV/0!</v>
      </c>
    </row>
    <row r="26" spans="1:31" x14ac:dyDescent="0.25">
      <c r="W26" s="132">
        <v>42788</v>
      </c>
      <c r="X26" s="10" t="s">
        <v>487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W27" s="132">
        <v>42787</v>
      </c>
      <c r="X27" s="10">
        <v>51.3</v>
      </c>
      <c r="Y27" s="10">
        <v>51.53</v>
      </c>
      <c r="Z27" s="10">
        <v>50.97</v>
      </c>
      <c r="AA27" s="10">
        <v>51.21</v>
      </c>
      <c r="AB27" s="94">
        <v>6406500</v>
      </c>
      <c r="AC27" s="10">
        <v>51.01</v>
      </c>
      <c r="AD27" s="2">
        <f t="shared" si="0"/>
        <v>0.56000000000000227</v>
      </c>
      <c r="AE27" s="137">
        <f t="shared" si="1"/>
        <v>-3.9192631785234244E-4</v>
      </c>
    </row>
    <row r="28" spans="1:31" x14ac:dyDescent="0.25">
      <c r="H28" s="71"/>
      <c r="W28" s="132">
        <v>42783</v>
      </c>
      <c r="X28" s="10">
        <v>50.59</v>
      </c>
      <c r="Y28" s="10">
        <v>51.23</v>
      </c>
      <c r="Z28" s="10">
        <v>50.19</v>
      </c>
      <c r="AA28" s="10">
        <v>51.23</v>
      </c>
      <c r="AB28" s="94">
        <v>5428000</v>
      </c>
      <c r="AC28" s="10">
        <v>51.03</v>
      </c>
      <c r="AD28" s="2">
        <f t="shared" si="0"/>
        <v>1.0399999999999991</v>
      </c>
      <c r="AE28" s="137">
        <f t="shared" si="1"/>
        <v>7.9004542761207386E-3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42782</v>
      </c>
      <c r="X29" s="10">
        <v>51.16</v>
      </c>
      <c r="Y29" s="10">
        <v>51.17</v>
      </c>
      <c r="Z29" s="10">
        <v>50.59</v>
      </c>
      <c r="AA29" s="10">
        <v>50.83</v>
      </c>
      <c r="AB29" s="94">
        <v>6626700</v>
      </c>
      <c r="AC29" s="10">
        <v>50.63</v>
      </c>
      <c r="AD29" s="2">
        <f t="shared" si="0"/>
        <v>0.57999999999999829</v>
      </c>
      <c r="AE29" s="137">
        <f t="shared" si="1"/>
        <v>-6.6705905434568669E-3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42781</v>
      </c>
      <c r="X30" s="10">
        <v>50.95</v>
      </c>
      <c r="Y30" s="10">
        <v>51.96</v>
      </c>
      <c r="Z30" s="10">
        <v>50.53</v>
      </c>
      <c r="AA30" s="10">
        <v>51.17</v>
      </c>
      <c r="AB30" s="94">
        <v>12705000</v>
      </c>
      <c r="AC30" s="10">
        <v>50.97</v>
      </c>
      <c r="AD30" s="2">
        <f t="shared" si="0"/>
        <v>1.4299999999999997</v>
      </c>
      <c r="AE30" s="137">
        <f t="shared" si="1"/>
        <v>2.637937978252114E-2</v>
      </c>
    </row>
    <row r="31" spans="1:31" x14ac:dyDescent="0.25">
      <c r="W31" s="132">
        <v>42780</v>
      </c>
      <c r="X31" s="10">
        <v>49.82</v>
      </c>
      <c r="Y31" s="10">
        <v>49.99</v>
      </c>
      <c r="Z31" s="10">
        <v>49.1</v>
      </c>
      <c r="AA31" s="10">
        <v>49.86</v>
      </c>
      <c r="AB31" s="94">
        <v>7024600</v>
      </c>
      <c r="AC31" s="10">
        <v>49.66</v>
      </c>
      <c r="AD31" s="2">
        <f t="shared" si="0"/>
        <v>0.89000000000000057</v>
      </c>
      <c r="AE31" s="137">
        <f t="shared" si="1"/>
        <v>-4.0112314480545974E-3</v>
      </c>
    </row>
    <row r="32" spans="1:31" x14ac:dyDescent="0.25">
      <c r="W32" s="132">
        <v>42779</v>
      </c>
      <c r="X32" s="10">
        <v>49.37</v>
      </c>
      <c r="Y32" s="10">
        <v>50.42</v>
      </c>
      <c r="Z32" s="10">
        <v>49.28</v>
      </c>
      <c r="AA32" s="10">
        <v>50.06</v>
      </c>
      <c r="AB32" s="94">
        <v>6565900</v>
      </c>
      <c r="AC32" s="10">
        <v>49.86</v>
      </c>
      <c r="AD32" s="2">
        <f t="shared" si="0"/>
        <v>1.1400000000000006</v>
      </c>
      <c r="AE32" s="137">
        <f t="shared" si="1"/>
        <v>1.6306563391765172E-2</v>
      </c>
    </row>
    <row r="33" spans="2:31" x14ac:dyDescent="0.25">
      <c r="W33" s="132">
        <v>42776</v>
      </c>
      <c r="X33" s="10">
        <v>49.55</v>
      </c>
      <c r="Y33" s="10">
        <v>49.57</v>
      </c>
      <c r="Z33" s="10">
        <v>49.02</v>
      </c>
      <c r="AA33" s="10">
        <v>49.26</v>
      </c>
      <c r="AB33" s="94">
        <v>5322600</v>
      </c>
      <c r="AC33" s="10">
        <v>49.06</v>
      </c>
      <c r="AD33" s="2">
        <f t="shared" si="0"/>
        <v>0.54999999999999716</v>
      </c>
      <c r="AE33" s="137">
        <f t="shared" si="1"/>
        <v>-1.4247913698350878E-3</v>
      </c>
    </row>
    <row r="34" spans="2:31" x14ac:dyDescent="0.25">
      <c r="W34" s="132">
        <v>42775</v>
      </c>
      <c r="X34" s="10">
        <v>48.1</v>
      </c>
      <c r="Y34" s="10">
        <v>49.55</v>
      </c>
      <c r="Z34" s="10">
        <v>48.1</v>
      </c>
      <c r="AA34" s="10">
        <v>49.33</v>
      </c>
      <c r="AB34" s="94">
        <v>7274700</v>
      </c>
      <c r="AC34" s="10">
        <v>49.13</v>
      </c>
      <c r="AD34" s="2">
        <f t="shared" si="0"/>
        <v>1.4499999999999957</v>
      </c>
      <c r="AE34" s="137">
        <f t="shared" si="1"/>
        <v>2.5464412439991868E-2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42774</v>
      </c>
      <c r="X35" s="10">
        <v>48.26</v>
      </c>
      <c r="Y35" s="10">
        <v>48.3</v>
      </c>
      <c r="Z35" s="10">
        <v>47.73</v>
      </c>
      <c r="AA35" s="10">
        <v>48.1</v>
      </c>
      <c r="AB35" s="94">
        <v>5342600</v>
      </c>
      <c r="AC35" s="10">
        <v>47.91</v>
      </c>
      <c r="AD35" s="2">
        <f t="shared" si="0"/>
        <v>0.57000000000000028</v>
      </c>
      <c r="AE35" s="137">
        <f t="shared" si="1"/>
        <v>-1.0425354462052505E-3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42773</v>
      </c>
      <c r="X36" s="10">
        <v>48.44</v>
      </c>
      <c r="Y36" s="10">
        <v>48.94</v>
      </c>
      <c r="Z36" s="10">
        <v>48.08</v>
      </c>
      <c r="AA36" s="10">
        <v>48.15</v>
      </c>
      <c r="AB36" s="94">
        <v>7262900</v>
      </c>
      <c r="AC36" s="10">
        <v>47.96</v>
      </c>
      <c r="AD36" s="2">
        <f t="shared" si="0"/>
        <v>0.85999999999999943</v>
      </c>
      <c r="AE36" s="137">
        <f t="shared" si="1"/>
        <v>-2.2883295194507935E-3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42772</v>
      </c>
      <c r="X37" s="10">
        <v>48.19</v>
      </c>
      <c r="Y37" s="10">
        <v>48.68</v>
      </c>
      <c r="Z37" s="10">
        <v>47.93</v>
      </c>
      <c r="AA37" s="10">
        <v>48.26</v>
      </c>
      <c r="AB37" s="94">
        <v>7169200</v>
      </c>
      <c r="AC37" s="10">
        <v>48.07</v>
      </c>
      <c r="AD37" s="2">
        <f t="shared" si="0"/>
        <v>0.75</v>
      </c>
      <c r="AE37" s="137">
        <f t="shared" si="1"/>
        <v>9.449811003779951E-3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42769</v>
      </c>
      <c r="X38" s="10">
        <v>47.52</v>
      </c>
      <c r="Y38" s="10">
        <v>48</v>
      </c>
      <c r="Z38" s="10">
        <v>47.41</v>
      </c>
      <c r="AA38" s="10">
        <v>47.81</v>
      </c>
      <c r="AB38" s="94">
        <v>5632300</v>
      </c>
      <c r="AC38" s="10">
        <v>47.62</v>
      </c>
      <c r="AD38" s="2">
        <f t="shared" si="0"/>
        <v>0.59000000000000341</v>
      </c>
      <c r="AE38" s="137">
        <f t="shared" si="1"/>
        <v>9.1121000211908942E-3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42768</v>
      </c>
      <c r="X39" s="10">
        <v>46.59</v>
      </c>
      <c r="Y39" s="10">
        <v>47.66</v>
      </c>
      <c r="Z39" s="10">
        <v>46.48</v>
      </c>
      <c r="AA39" s="10">
        <v>47.38</v>
      </c>
      <c r="AB39" s="94">
        <v>8795700</v>
      </c>
      <c r="AC39" s="10">
        <v>47.19</v>
      </c>
      <c r="AD39" s="2">
        <f t="shared" si="0"/>
        <v>1.1799999999999997</v>
      </c>
      <c r="AE39" s="137">
        <f t="shared" si="1"/>
        <v>2.5493945188017619E-3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42767</v>
      </c>
      <c r="X40" s="10">
        <v>47.48</v>
      </c>
      <c r="Y40" s="10">
        <v>47.77</v>
      </c>
      <c r="Z40" s="10">
        <v>47.04</v>
      </c>
      <c r="AA40" s="10">
        <v>47.26</v>
      </c>
      <c r="AB40" s="94">
        <v>8377500</v>
      </c>
      <c r="AC40" s="10">
        <v>47.07</v>
      </c>
      <c r="AD40" s="2">
        <f t="shared" si="0"/>
        <v>0.73000000000000398</v>
      </c>
      <c r="AE40" s="137">
        <f t="shared" si="1"/>
        <v>4.2507970244431981E-4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42766</v>
      </c>
      <c r="X41" s="10">
        <v>47.79</v>
      </c>
      <c r="Y41" s="10">
        <v>47.83</v>
      </c>
      <c r="Z41" s="10">
        <v>46.57</v>
      </c>
      <c r="AA41" s="10">
        <v>47.24</v>
      </c>
      <c r="AB41" s="94">
        <v>12533800</v>
      </c>
      <c r="AC41" s="10">
        <v>47.05</v>
      </c>
      <c r="AD41" s="2">
        <f t="shared" si="0"/>
        <v>1.259999999999998</v>
      </c>
      <c r="AE41" s="137">
        <f t="shared" si="1"/>
        <v>-9.0564448188711344E-3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8" t="s">
        <v>78</v>
      </c>
      <c r="P42" s="708"/>
      <c r="Q42" s="2"/>
      <c r="T42" s="90" t="s">
        <v>113</v>
      </c>
      <c r="W42" s="132">
        <v>42765</v>
      </c>
      <c r="X42" s="10">
        <v>48.95</v>
      </c>
      <c r="Y42" s="10">
        <v>48.95</v>
      </c>
      <c r="Z42" s="10">
        <v>47.54</v>
      </c>
      <c r="AA42" s="10">
        <v>47.67</v>
      </c>
      <c r="AB42" s="94">
        <v>12745600</v>
      </c>
      <c r="AC42" s="10">
        <v>47.48</v>
      </c>
      <c r="AD42" s="2">
        <f t="shared" si="0"/>
        <v>1.4100000000000037</v>
      </c>
      <c r="AE42" s="137">
        <f t="shared" si="1"/>
        <v>-4.0808080808080849E-2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51.183000000000007</v>
      </c>
      <c r="Q43" s="2"/>
      <c r="T43" s="127" t="s">
        <v>98</v>
      </c>
      <c r="U43" s="97">
        <v>46.1</v>
      </c>
      <c r="W43" s="132">
        <v>42762</v>
      </c>
      <c r="X43" s="10">
        <v>51</v>
      </c>
      <c r="Y43" s="10">
        <v>51.12</v>
      </c>
      <c r="Z43" s="10">
        <v>49.57</v>
      </c>
      <c r="AA43" s="10">
        <v>49.7</v>
      </c>
      <c r="AB43" s="94">
        <v>6852000</v>
      </c>
      <c r="AC43" s="10">
        <v>49.5</v>
      </c>
      <c r="AD43" s="2">
        <f t="shared" si="0"/>
        <v>1.5499999999999972</v>
      </c>
      <c r="AE43" s="137">
        <f t="shared" si="1"/>
        <v>-2.3668639053254448E-2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50.717700000000008</v>
      </c>
      <c r="Q44" s="2"/>
      <c r="T44" s="92" t="s">
        <v>99</v>
      </c>
      <c r="U44" s="87">
        <v>46.1</v>
      </c>
      <c r="W44" s="132">
        <v>42761</v>
      </c>
      <c r="X44" s="10">
        <v>50.69</v>
      </c>
      <c r="Y44" s="10">
        <v>51.54</v>
      </c>
      <c r="Z44" s="10">
        <v>50.56</v>
      </c>
      <c r="AA44" s="10">
        <v>50.9</v>
      </c>
      <c r="AB44" s="94">
        <v>8905600</v>
      </c>
      <c r="AC44" s="10">
        <v>50.7</v>
      </c>
      <c r="AD44" s="2">
        <f t="shared" si="0"/>
        <v>0.97999999999999687</v>
      </c>
      <c r="AE44" s="137">
        <f t="shared" si="1"/>
        <v>1.4202840568113606E-2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50.252400000000002</v>
      </c>
      <c r="Q45" s="2"/>
      <c r="T45" s="92" t="s">
        <v>100</v>
      </c>
      <c r="U45" s="87" t="s">
        <v>129</v>
      </c>
      <c r="W45" s="132">
        <v>42760</v>
      </c>
      <c r="X45" s="10">
        <v>49.99</v>
      </c>
      <c r="Y45" s="10">
        <v>50.43</v>
      </c>
      <c r="Z45" s="10">
        <v>49.81</v>
      </c>
      <c r="AA45" s="10">
        <v>50.19</v>
      </c>
      <c r="AB45" s="94">
        <v>8096300</v>
      </c>
      <c r="AC45" s="10">
        <v>49.99</v>
      </c>
      <c r="AD45" s="2">
        <f t="shared" si="0"/>
        <v>0.61999999999999744</v>
      </c>
      <c r="AE45" s="137">
        <f t="shared" si="1"/>
        <v>1.523151909017062E-2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49.787100000000002</v>
      </c>
      <c r="Q46" s="2"/>
      <c r="T46" s="92" t="s">
        <v>101</v>
      </c>
      <c r="U46" s="87" t="s">
        <v>129</v>
      </c>
      <c r="W46" s="132">
        <v>42759</v>
      </c>
      <c r="X46" s="10">
        <v>48.91</v>
      </c>
      <c r="Y46" s="10">
        <v>49.76</v>
      </c>
      <c r="Z46" s="10">
        <v>48.82</v>
      </c>
      <c r="AA46" s="10">
        <v>49.44</v>
      </c>
      <c r="AB46" s="94">
        <v>6398100</v>
      </c>
      <c r="AC46" s="10">
        <v>49.24</v>
      </c>
      <c r="AD46" s="2">
        <f t="shared" si="0"/>
        <v>0.93999999999999773</v>
      </c>
      <c r="AE46" s="137">
        <f t="shared" si="1"/>
        <v>1.3585837793330668E-2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49.321800000000003</v>
      </c>
      <c r="Q47" s="2"/>
      <c r="T47" s="92" t="s">
        <v>102</v>
      </c>
      <c r="U47" s="87">
        <v>0.4</v>
      </c>
      <c r="W47" s="132">
        <v>42758</v>
      </c>
      <c r="X47" s="10">
        <v>50.28</v>
      </c>
      <c r="Y47" s="10">
        <v>50.43</v>
      </c>
      <c r="Z47" s="10">
        <v>48.77</v>
      </c>
      <c r="AA47" s="10">
        <v>48.77</v>
      </c>
      <c r="AB47" s="94">
        <v>8753100</v>
      </c>
      <c r="AC47" s="10">
        <v>48.58</v>
      </c>
      <c r="AD47" s="2">
        <f t="shared" si="0"/>
        <v>1.6599999999999966</v>
      </c>
      <c r="AE47" s="137">
        <f t="shared" si="1"/>
        <v>-3.4194831013916516E-2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48.856500000000004</v>
      </c>
      <c r="Q48" s="2"/>
      <c r="T48" s="92" t="s">
        <v>103</v>
      </c>
      <c r="U48" s="87">
        <v>1.0500100000000001</v>
      </c>
      <c r="W48" s="132">
        <v>42755</v>
      </c>
      <c r="X48" s="10">
        <v>49.77</v>
      </c>
      <c r="Y48" s="10">
        <v>50.54</v>
      </c>
      <c r="Z48" s="10">
        <v>49.71</v>
      </c>
      <c r="AA48" s="10">
        <v>50.5</v>
      </c>
      <c r="AB48" s="94">
        <v>7722400</v>
      </c>
      <c r="AC48" s="10">
        <v>50.3</v>
      </c>
      <c r="AD48" s="2">
        <f t="shared" si="0"/>
        <v>0.82999999999999829</v>
      </c>
      <c r="AE48" s="137">
        <f t="shared" si="1"/>
        <v>1.6161616161616044E-2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48.391200000000005</v>
      </c>
      <c r="Q49" s="2"/>
      <c r="T49" s="92" t="s">
        <v>122</v>
      </c>
      <c r="U49" s="87" t="s">
        <v>354</v>
      </c>
      <c r="W49" s="132">
        <v>42754</v>
      </c>
      <c r="X49" s="10">
        <v>50.28</v>
      </c>
      <c r="Y49" s="10">
        <v>50.5</v>
      </c>
      <c r="Z49" s="10">
        <v>49.62</v>
      </c>
      <c r="AA49" s="10">
        <v>49.7</v>
      </c>
      <c r="AB49" s="94">
        <v>7012700</v>
      </c>
      <c r="AC49" s="10">
        <v>49.5</v>
      </c>
      <c r="AD49" s="2">
        <f t="shared" si="0"/>
        <v>0.88000000000000256</v>
      </c>
      <c r="AE49" s="137">
        <f t="shared" si="1"/>
        <v>-1.19760479041916E-2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47.925900000000006</v>
      </c>
      <c r="Q50" s="2"/>
      <c r="T50" s="92"/>
      <c r="U50" s="87"/>
      <c r="W50" s="132">
        <v>42753</v>
      </c>
      <c r="X50" s="10">
        <v>50.14</v>
      </c>
      <c r="Y50" s="10">
        <v>50.8</v>
      </c>
      <c r="Z50" s="10">
        <v>49.79</v>
      </c>
      <c r="AA50" s="10">
        <v>50.3</v>
      </c>
      <c r="AB50" s="94">
        <v>7076500</v>
      </c>
      <c r="AC50" s="10">
        <v>50.1</v>
      </c>
      <c r="AD50" s="2">
        <f t="shared" si="0"/>
        <v>1.009999999999998</v>
      </c>
      <c r="AE50" s="137">
        <f t="shared" si="1"/>
        <v>-5.9844404548181629E-4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47.460599999999999</v>
      </c>
      <c r="Q51" s="2"/>
      <c r="T51" s="92" t="s">
        <v>105</v>
      </c>
      <c r="U51" s="87" t="s">
        <v>741</v>
      </c>
      <c r="W51" s="132">
        <v>42752</v>
      </c>
      <c r="X51" s="10">
        <v>50.99</v>
      </c>
      <c r="Y51" s="10">
        <v>51.22</v>
      </c>
      <c r="Z51" s="10">
        <v>50.19</v>
      </c>
      <c r="AA51" s="10">
        <v>50.33</v>
      </c>
      <c r="AB51" s="94">
        <v>7477500</v>
      </c>
      <c r="AC51" s="10">
        <v>50.13</v>
      </c>
      <c r="AD51" s="2">
        <f t="shared" si="0"/>
        <v>1.0300000000000011</v>
      </c>
      <c r="AE51" s="137">
        <f t="shared" si="1"/>
        <v>-1.7636684303350969E-2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46.9953</v>
      </c>
      <c r="Q52" s="2"/>
      <c r="T52" s="92" t="s">
        <v>106</v>
      </c>
      <c r="U52" s="87" t="s">
        <v>338</v>
      </c>
      <c r="W52" s="132">
        <v>42748</v>
      </c>
      <c r="X52" s="10">
        <v>50.79</v>
      </c>
      <c r="Y52" s="10">
        <v>51.64</v>
      </c>
      <c r="Z52" s="10">
        <v>50.78</v>
      </c>
      <c r="AA52" s="10">
        <v>51.23</v>
      </c>
      <c r="AB52" s="94">
        <v>7380600</v>
      </c>
      <c r="AC52" s="10">
        <v>51.03</v>
      </c>
      <c r="AD52" s="2">
        <f t="shared" si="0"/>
        <v>0.85999999999999943</v>
      </c>
      <c r="AE52" s="137">
        <f t="shared" si="1"/>
        <v>6.7074373643718488E-3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46.53</v>
      </c>
      <c r="Q53" s="2"/>
      <c r="T53" s="92" t="s">
        <v>107</v>
      </c>
      <c r="U53" s="89">
        <v>7321053</v>
      </c>
      <c r="W53" s="132">
        <v>42747</v>
      </c>
      <c r="X53" s="10">
        <v>51.3</v>
      </c>
      <c r="Y53" s="10">
        <v>52</v>
      </c>
      <c r="Z53" s="10">
        <v>49.67</v>
      </c>
      <c r="AA53" s="10">
        <v>50.89</v>
      </c>
      <c r="AB53" s="94">
        <v>14284800</v>
      </c>
      <c r="AC53" s="10">
        <v>50.69</v>
      </c>
      <c r="AD53" s="2">
        <f t="shared" si="0"/>
        <v>2.3299999999999983</v>
      </c>
      <c r="AE53" s="137">
        <f t="shared" si="1"/>
        <v>-1.0733801717408342E-2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46.064700000000002</v>
      </c>
      <c r="T54" s="92" t="s">
        <v>110</v>
      </c>
      <c r="U54" s="89">
        <v>8215640</v>
      </c>
      <c r="W54" s="132">
        <v>42746</v>
      </c>
      <c r="X54" s="10">
        <v>51.46</v>
      </c>
      <c r="Y54" s="10">
        <v>51.74</v>
      </c>
      <c r="Z54" s="10">
        <v>50.65</v>
      </c>
      <c r="AA54" s="10">
        <v>51.44</v>
      </c>
      <c r="AB54" s="94">
        <v>10001600</v>
      </c>
      <c r="AC54" s="10">
        <v>51.24</v>
      </c>
      <c r="AD54" s="2">
        <f t="shared" si="0"/>
        <v>1.0900000000000034</v>
      </c>
      <c r="AE54" s="137">
        <f t="shared" si="1"/>
        <v>1.0053222945002993E-2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45.599400000000003</v>
      </c>
      <c r="T55" s="92" t="s">
        <v>108</v>
      </c>
      <c r="U55" s="87" t="s">
        <v>742</v>
      </c>
      <c r="W55" s="132">
        <v>42745</v>
      </c>
      <c r="X55" s="10">
        <v>49.93</v>
      </c>
      <c r="Y55" s="10">
        <v>51.35</v>
      </c>
      <c r="Z55" s="10">
        <v>49.86</v>
      </c>
      <c r="AA55" s="10">
        <v>50.93</v>
      </c>
      <c r="AB55" s="94">
        <v>8440500</v>
      </c>
      <c r="AC55" s="10">
        <v>50.73</v>
      </c>
      <c r="AD55" s="2">
        <f t="shared" si="0"/>
        <v>1.490000000000002</v>
      </c>
      <c r="AE55" s="137">
        <f t="shared" si="1"/>
        <v>2.5055566781167826E-2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45.134099999999997</v>
      </c>
      <c r="T56" s="92" t="s">
        <v>111</v>
      </c>
      <c r="U56" s="87">
        <v>8.0399999999999991</v>
      </c>
      <c r="W56" s="132">
        <v>42744</v>
      </c>
      <c r="X56" s="10">
        <v>49.46</v>
      </c>
      <c r="Y56" s="10">
        <v>50.17</v>
      </c>
      <c r="Z56" s="10">
        <v>49.42</v>
      </c>
      <c r="AA56" s="10">
        <v>49.69</v>
      </c>
      <c r="AB56" s="94">
        <v>5330100</v>
      </c>
      <c r="AC56" s="10">
        <v>49.49</v>
      </c>
      <c r="AD56" s="2">
        <f t="shared" si="0"/>
        <v>0.75</v>
      </c>
      <c r="AE56" s="137">
        <f t="shared" si="1"/>
        <v>2.0210185933722258E-4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44.668799999999997</v>
      </c>
      <c r="T57" s="92" t="s">
        <v>112</v>
      </c>
      <c r="U57" s="87">
        <v>5.79</v>
      </c>
      <c r="W57" s="132">
        <v>42741</v>
      </c>
      <c r="X57" s="10">
        <v>49.79</v>
      </c>
      <c r="Y57" s="10">
        <v>50.3</v>
      </c>
      <c r="Z57" s="10">
        <v>49.22</v>
      </c>
      <c r="AA57" s="10">
        <v>49.68</v>
      </c>
      <c r="AB57" s="94">
        <v>6922700</v>
      </c>
      <c r="AC57" s="10">
        <v>49.48</v>
      </c>
      <c r="AD57" s="2">
        <f t="shared" si="0"/>
        <v>1.0799999999999983</v>
      </c>
      <c r="AE57" s="137">
        <f t="shared" si="1"/>
        <v>-1.0094891984656629E-3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44.203499999999998</v>
      </c>
      <c r="T58" s="92" t="s">
        <v>109</v>
      </c>
      <c r="U58" s="87" t="s">
        <v>743</v>
      </c>
      <c r="W58" s="132">
        <v>42740</v>
      </c>
      <c r="X58" s="10">
        <v>50.41</v>
      </c>
      <c r="Y58" s="10">
        <v>50.69</v>
      </c>
      <c r="Z58" s="10">
        <v>49.5</v>
      </c>
      <c r="AA58" s="10">
        <v>49.73</v>
      </c>
      <c r="AB58" s="94">
        <v>5806200</v>
      </c>
      <c r="AC58" s="10">
        <v>49.53</v>
      </c>
      <c r="AD58" s="2">
        <f t="shared" si="0"/>
        <v>1.1899999999999977</v>
      </c>
      <c r="AE58" s="137">
        <f t="shared" si="1"/>
        <v>-1.9207920792079225E-2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43.738199999999999</v>
      </c>
      <c r="W59" s="132">
        <v>42739</v>
      </c>
      <c r="X59" s="10">
        <v>50.09</v>
      </c>
      <c r="Y59" s="10">
        <v>50.93</v>
      </c>
      <c r="Z59" s="10">
        <v>49.99</v>
      </c>
      <c r="AA59" s="10">
        <v>50.7</v>
      </c>
      <c r="AB59" s="94">
        <v>7898600</v>
      </c>
      <c r="AC59" s="10">
        <v>50.5</v>
      </c>
      <c r="AD59" s="2">
        <f t="shared" si="0"/>
        <v>0.93999999999999773</v>
      </c>
      <c r="AE59" s="137">
        <f t="shared" si="1"/>
        <v>2.4756493506493449E-2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43.2729</v>
      </c>
      <c r="W60" s="132">
        <v>42738</v>
      </c>
      <c r="X60" s="10">
        <v>49.37</v>
      </c>
      <c r="Y60" s="10">
        <v>50.14</v>
      </c>
      <c r="Z60" s="10">
        <v>49.17</v>
      </c>
      <c r="AA60" s="10">
        <v>49.48</v>
      </c>
      <c r="AB60" s="94">
        <v>5423200</v>
      </c>
      <c r="AC60" s="10">
        <v>49.28</v>
      </c>
      <c r="AD60" s="2">
        <f t="shared" si="0"/>
        <v>0.96999999999999886</v>
      </c>
      <c r="AE60" s="137">
        <f t="shared" si="1"/>
        <v>5.7142857142857828E-3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42.807600000000001</v>
      </c>
      <c r="W61" s="132">
        <v>42734</v>
      </c>
      <c r="X61" s="10">
        <v>49.34</v>
      </c>
      <c r="Y61" s="10">
        <v>49.56</v>
      </c>
      <c r="Z61" s="10">
        <v>48.87</v>
      </c>
      <c r="AA61" s="10">
        <v>49.19</v>
      </c>
      <c r="AB61" s="94">
        <v>4532400</v>
      </c>
      <c r="AC61" s="10">
        <v>49</v>
      </c>
      <c r="AD61" s="2">
        <f t="shared" si="0"/>
        <v>0.69000000000000483</v>
      </c>
      <c r="AE61" s="137">
        <f t="shared" si="1"/>
        <v>-2.2398696803095364E-3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42.342300000000002</v>
      </c>
      <c r="W62" s="132">
        <v>42733</v>
      </c>
      <c r="X62" s="10">
        <v>49.54</v>
      </c>
      <c r="Y62" s="10">
        <v>49.85</v>
      </c>
      <c r="Z62" s="10">
        <v>49.21</v>
      </c>
      <c r="AA62" s="10">
        <v>49.31</v>
      </c>
      <c r="AB62" s="94">
        <v>3348300</v>
      </c>
      <c r="AC62" s="10">
        <v>49.11</v>
      </c>
      <c r="AD62" s="2">
        <f t="shared" si="0"/>
        <v>0.64000000000000057</v>
      </c>
      <c r="AE62" s="137">
        <f t="shared" si="1"/>
        <v>-4.055972419387599E-3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41.877000000000002</v>
      </c>
      <c r="W63" s="132">
        <v>42732</v>
      </c>
      <c r="X63" s="10">
        <v>50.35</v>
      </c>
      <c r="Y63" s="10">
        <v>50.46</v>
      </c>
      <c r="Z63" s="10">
        <v>49.45</v>
      </c>
      <c r="AA63" s="10">
        <v>49.51</v>
      </c>
      <c r="AB63" s="94">
        <v>4520200</v>
      </c>
      <c r="AC63" s="10">
        <v>49.31</v>
      </c>
      <c r="AD63" s="2">
        <f t="shared" si="0"/>
        <v>1.009999999999998</v>
      </c>
      <c r="AE63" s="137">
        <f t="shared" si="1"/>
        <v>-1.694577352472082E-2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42731</v>
      </c>
      <c r="X64" s="10">
        <v>49.95</v>
      </c>
      <c r="Y64" s="10">
        <v>50.61</v>
      </c>
      <c r="Z64" s="10">
        <v>49.93</v>
      </c>
      <c r="AA64" s="10">
        <v>50.36</v>
      </c>
      <c r="AB64" s="94">
        <v>3365600</v>
      </c>
      <c r="AC64" s="10">
        <v>50.16</v>
      </c>
      <c r="AD64" s="2">
        <f t="shared" si="0"/>
        <v>0.67999999999999972</v>
      </c>
      <c r="AE64" s="137">
        <f t="shared" si="1"/>
        <v>9.4586435902594967E-3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42727</v>
      </c>
      <c r="X65" s="10">
        <v>49.94</v>
      </c>
      <c r="Y65" s="10">
        <v>50.14</v>
      </c>
      <c r="Z65" s="10">
        <v>49.78</v>
      </c>
      <c r="AA65" s="10">
        <v>49.89</v>
      </c>
      <c r="AB65" s="94">
        <v>4046300</v>
      </c>
      <c r="AC65" s="10">
        <v>49.69</v>
      </c>
      <c r="AD65" s="2">
        <f t="shared" si="0"/>
        <v>0.35999999999999943</v>
      </c>
      <c r="AE65" s="137">
        <f t="shared" si="1"/>
        <v>1.8145161290321621E-3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42726</v>
      </c>
      <c r="X66" s="10">
        <v>50.77</v>
      </c>
      <c r="Y66" s="10">
        <v>50.85</v>
      </c>
      <c r="Z66" s="10">
        <v>49.66</v>
      </c>
      <c r="AA66" s="10">
        <v>49.8</v>
      </c>
      <c r="AB66" s="94">
        <v>5407300</v>
      </c>
      <c r="AC66" s="10">
        <v>49.6</v>
      </c>
      <c r="AD66" s="2">
        <f t="shared" si="0"/>
        <v>1.1900000000000048</v>
      </c>
      <c r="AE66" s="137">
        <f t="shared" si="1"/>
        <v>-2.2082018927444769E-2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42725</v>
      </c>
      <c r="X67" s="10">
        <v>50.68</v>
      </c>
      <c r="Y67" s="10">
        <v>51.15</v>
      </c>
      <c r="Z67" s="10">
        <v>50.45</v>
      </c>
      <c r="AA67" s="10">
        <v>50.92</v>
      </c>
      <c r="AB67" s="94">
        <v>4077700</v>
      </c>
      <c r="AC67" s="10">
        <v>50.72</v>
      </c>
      <c r="AD67" s="2">
        <f>Y67-Z67</f>
        <v>0.69999999999999574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42724</v>
      </c>
      <c r="X68" s="10">
        <v>50.43</v>
      </c>
      <c r="Y68" s="10">
        <v>51.15</v>
      </c>
      <c r="Z68" s="10">
        <v>50.42</v>
      </c>
      <c r="AA68" s="10">
        <v>50.76</v>
      </c>
      <c r="AB68" s="94">
        <v>6176300</v>
      </c>
      <c r="AC68" s="10">
        <v>50.56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351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42821</v>
      </c>
      <c r="X2" s="10">
        <v>32.36</v>
      </c>
      <c r="Y2" s="10">
        <v>33.19</v>
      </c>
      <c r="Z2" s="10">
        <v>32.26</v>
      </c>
      <c r="AA2" s="10">
        <v>33.03</v>
      </c>
      <c r="AB2" s="94">
        <v>5673200</v>
      </c>
      <c r="AC2" s="10">
        <v>33.03</v>
      </c>
      <c r="AD2" s="2">
        <f>Y2-Z2</f>
        <v>0.92999999999999972</v>
      </c>
      <c r="AE2" s="137">
        <f>AC2/AC3-1</f>
        <v>8.2417582417584345E-3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32.96</v>
      </c>
      <c r="T3" s="1"/>
      <c r="W3" s="132">
        <v>42818</v>
      </c>
      <c r="X3" s="10">
        <v>32.71</v>
      </c>
      <c r="Y3" s="10">
        <v>32.85</v>
      </c>
      <c r="Z3" s="10">
        <v>32.340000000000003</v>
      </c>
      <c r="AA3" s="10">
        <v>32.76</v>
      </c>
      <c r="AB3" s="94">
        <v>4129400</v>
      </c>
      <c r="AC3" s="10">
        <v>32.76</v>
      </c>
      <c r="AD3" s="2">
        <f t="shared" ref="AD3:AD66" si="0">Y3-Z3</f>
        <v>0.50999999999999801</v>
      </c>
      <c r="AE3" s="137">
        <f t="shared" ref="AE3:AE66" si="1">AC3/AC4-1</f>
        <v>9.1659028414303734E-4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32.96</v>
      </c>
      <c r="R4" s="499">
        <v>-2.0999999999999999E-3</v>
      </c>
      <c r="W4" s="132">
        <v>42817</v>
      </c>
      <c r="X4" s="10">
        <v>32.71</v>
      </c>
      <c r="Y4" s="10">
        <v>33.25</v>
      </c>
      <c r="Z4" s="10">
        <v>32.65</v>
      </c>
      <c r="AA4" s="10">
        <v>32.729999999999997</v>
      </c>
      <c r="AB4" s="94">
        <v>4850900</v>
      </c>
      <c r="AC4" s="10">
        <v>32.729999999999997</v>
      </c>
      <c r="AD4" s="2">
        <f t="shared" si="0"/>
        <v>0.60000000000000142</v>
      </c>
      <c r="AE4" s="137">
        <f t="shared" si="1"/>
        <v>3.6798528058876734E-3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32.6</v>
      </c>
      <c r="Y5" s="10">
        <v>32.68</v>
      </c>
      <c r="Z5" s="10">
        <v>32.159999999999997</v>
      </c>
      <c r="AA5" s="10">
        <v>32.61</v>
      </c>
      <c r="AB5" s="94">
        <v>5525400</v>
      </c>
      <c r="AC5" s="10">
        <v>32.61</v>
      </c>
      <c r="AD5" s="2">
        <f t="shared" si="0"/>
        <v>0.52000000000000313</v>
      </c>
      <c r="AE5" s="137">
        <f t="shared" si="1"/>
        <v>2.4592683676605276E-3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33.56</v>
      </c>
      <c r="Y6" s="10">
        <v>33.68</v>
      </c>
      <c r="Z6" s="10">
        <v>32.35</v>
      </c>
      <c r="AA6" s="10">
        <v>32.53</v>
      </c>
      <c r="AB6" s="94">
        <v>9258900</v>
      </c>
      <c r="AC6" s="10">
        <v>32.53</v>
      </c>
      <c r="AD6" s="2">
        <f t="shared" si="0"/>
        <v>1.3299999999999983</v>
      </c>
      <c r="AE6" s="137">
        <f t="shared" si="1"/>
        <v>-3.1557011015183156E-2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42814</v>
      </c>
      <c r="X7" s="10">
        <v>33.69</v>
      </c>
      <c r="Y7" s="10">
        <v>33.75</v>
      </c>
      <c r="Z7" s="10">
        <v>33.39</v>
      </c>
      <c r="AA7" s="10">
        <v>33.590000000000003</v>
      </c>
      <c r="AB7" s="94">
        <v>4471300</v>
      </c>
      <c r="AC7" s="10">
        <v>33.590000000000003</v>
      </c>
      <c r="AD7" s="2">
        <f t="shared" si="0"/>
        <v>0.35999999999999943</v>
      </c>
      <c r="AE7" s="137">
        <f t="shared" si="1"/>
        <v>-1.4863258026158732E-3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42811</v>
      </c>
      <c r="X8" s="10">
        <v>33.97</v>
      </c>
      <c r="Y8" s="10">
        <v>34.090000000000003</v>
      </c>
      <c r="Z8" s="10">
        <v>33.64</v>
      </c>
      <c r="AA8" s="10">
        <v>33.64</v>
      </c>
      <c r="AB8" s="94">
        <v>4484600</v>
      </c>
      <c r="AC8" s="10">
        <v>33.64</v>
      </c>
      <c r="AD8" s="2">
        <f t="shared" si="0"/>
        <v>0.45000000000000284</v>
      </c>
      <c r="AE8" s="137">
        <f t="shared" si="1"/>
        <v>-8.5470085470085166E-3</v>
      </c>
    </row>
    <row r="9" spans="1:41" x14ac:dyDescent="0.25">
      <c r="O9" s="11" t="s">
        <v>213</v>
      </c>
      <c r="Q9" s="137">
        <f>IF(Q2=0, 0, Q8/Q6)</f>
        <v>0</v>
      </c>
      <c r="W9" s="132">
        <v>42810</v>
      </c>
      <c r="X9" s="10">
        <v>34.19</v>
      </c>
      <c r="Y9" s="10">
        <v>34.380000000000003</v>
      </c>
      <c r="Z9" s="10">
        <v>33.65</v>
      </c>
      <c r="AA9" s="10">
        <v>33.93</v>
      </c>
      <c r="AB9" s="94">
        <v>4696600</v>
      </c>
      <c r="AC9" s="10">
        <v>33.93</v>
      </c>
      <c r="AD9" s="2">
        <f t="shared" si="0"/>
        <v>0.73000000000000398</v>
      </c>
      <c r="AE9" s="137">
        <f t="shared" si="1"/>
        <v>-1.1939429237041499E-2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42809</v>
      </c>
      <c r="X10" s="10">
        <v>33.840000000000003</v>
      </c>
      <c r="Y10" s="10">
        <v>34.520000000000003</v>
      </c>
      <c r="Z10" s="10">
        <v>33.799999999999997</v>
      </c>
      <c r="AA10" s="10">
        <v>34.340000000000003</v>
      </c>
      <c r="AB10" s="94">
        <v>9108400</v>
      </c>
      <c r="AC10" s="10">
        <v>34.340000000000003</v>
      </c>
      <c r="AD10" s="2">
        <f t="shared" si="0"/>
        <v>0.72000000000000597</v>
      </c>
      <c r="AE10" s="137">
        <f t="shared" si="1"/>
        <v>2.050520059435379E-2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4.1500000000000002E-2</v>
      </c>
      <c r="W11" s="132">
        <v>42808</v>
      </c>
      <c r="X11" s="10">
        <v>33.130000000000003</v>
      </c>
      <c r="Y11" s="10">
        <v>33.74</v>
      </c>
      <c r="Z11" s="10">
        <v>33.07</v>
      </c>
      <c r="AA11" s="10">
        <v>33.65</v>
      </c>
      <c r="AB11" s="94">
        <v>5186200</v>
      </c>
      <c r="AC11" s="10">
        <v>33.65</v>
      </c>
      <c r="AD11" s="2">
        <f t="shared" si="0"/>
        <v>0.67000000000000171</v>
      </c>
      <c r="AE11" s="137">
        <f t="shared" si="1"/>
        <v>1.0510510510510551E-2</v>
      </c>
    </row>
    <row r="12" spans="1:41" x14ac:dyDescent="0.25">
      <c r="W12" s="132">
        <v>42807</v>
      </c>
      <c r="X12" s="10">
        <v>33.520000000000003</v>
      </c>
      <c r="Y12" s="10">
        <v>33.54</v>
      </c>
      <c r="Z12" s="10">
        <v>32.92</v>
      </c>
      <c r="AA12" s="10">
        <v>33.299999999999997</v>
      </c>
      <c r="AB12" s="94">
        <v>3987000</v>
      </c>
      <c r="AC12" s="10">
        <v>33.299999999999997</v>
      </c>
      <c r="AD12" s="2">
        <f t="shared" si="0"/>
        <v>0.61999999999999744</v>
      </c>
      <c r="AE12" s="137">
        <f t="shared" si="1"/>
        <v>-2.6954177897574594E-3</v>
      </c>
    </row>
    <row r="13" spans="1:41" x14ac:dyDescent="0.25">
      <c r="W13" s="132">
        <v>42804</v>
      </c>
      <c r="X13" s="10">
        <v>33.35</v>
      </c>
      <c r="Y13" s="10">
        <v>33.54</v>
      </c>
      <c r="Z13" s="10">
        <v>33.07</v>
      </c>
      <c r="AA13" s="10">
        <v>33.39</v>
      </c>
      <c r="AB13" s="94">
        <v>4233000</v>
      </c>
      <c r="AC13" s="10">
        <v>33.39</v>
      </c>
      <c r="AD13" s="2">
        <f t="shared" si="0"/>
        <v>0.46999999999999886</v>
      </c>
      <c r="AE13" s="137">
        <f t="shared" si="1"/>
        <v>1.3046116504854322E-2</v>
      </c>
    </row>
    <row r="14" spans="1:41" x14ac:dyDescent="0.25">
      <c r="W14" s="132">
        <v>42803</v>
      </c>
      <c r="X14" s="10">
        <v>32.96</v>
      </c>
      <c r="Y14" s="10">
        <v>33.340000000000003</v>
      </c>
      <c r="Z14" s="10">
        <v>32.78</v>
      </c>
      <c r="AA14" s="10">
        <v>32.96</v>
      </c>
      <c r="AB14" s="94">
        <v>7184000</v>
      </c>
      <c r="AC14" s="10">
        <v>32.96</v>
      </c>
      <c r="AD14" s="2">
        <f t="shared" si="0"/>
        <v>0.56000000000000227</v>
      </c>
      <c r="AE14" s="137">
        <f t="shared" si="1"/>
        <v>3.9597928723729137E-3</v>
      </c>
    </row>
    <row r="15" spans="1:41" x14ac:dyDescent="0.25">
      <c r="W15" s="132">
        <v>42802</v>
      </c>
      <c r="X15" s="10">
        <v>33.450000000000003</v>
      </c>
      <c r="Y15" s="10">
        <v>33.549999999999997</v>
      </c>
      <c r="Z15" s="10">
        <v>32.700000000000003</v>
      </c>
      <c r="AA15" s="10">
        <v>32.83</v>
      </c>
      <c r="AB15" s="94">
        <v>7743100</v>
      </c>
      <c r="AC15" s="10">
        <v>32.83</v>
      </c>
      <c r="AD15" s="2">
        <f t="shared" si="0"/>
        <v>0.84999999999999432</v>
      </c>
      <c r="AE15" s="137">
        <f t="shared" si="1"/>
        <v>-1.0548523206751148E-2</v>
      </c>
    </row>
    <row r="16" spans="1:41" x14ac:dyDescent="0.25">
      <c r="W16" s="132">
        <v>42801</v>
      </c>
      <c r="X16" s="10">
        <v>33.39</v>
      </c>
      <c r="Y16" s="10">
        <v>33.39</v>
      </c>
      <c r="Z16" s="10">
        <v>32.549999999999997</v>
      </c>
      <c r="AA16" s="10">
        <v>33.18</v>
      </c>
      <c r="AB16" s="94">
        <v>9297700</v>
      </c>
      <c r="AC16" s="10">
        <v>33.18</v>
      </c>
      <c r="AD16" s="2">
        <f t="shared" si="0"/>
        <v>0.84000000000000341</v>
      </c>
      <c r="AE16" s="137">
        <f t="shared" si="1"/>
        <v>-6.2893081761006275E-3</v>
      </c>
    </row>
    <row r="17" spans="1:31" x14ac:dyDescent="0.25">
      <c r="W17" s="132">
        <v>42800</v>
      </c>
      <c r="X17" s="10">
        <v>34.43</v>
      </c>
      <c r="Y17" s="10">
        <v>34.49</v>
      </c>
      <c r="Z17" s="10">
        <v>33.31</v>
      </c>
      <c r="AA17" s="10">
        <v>33.39</v>
      </c>
      <c r="AB17" s="94">
        <v>11761400</v>
      </c>
      <c r="AC17" s="10">
        <v>33.39</v>
      </c>
      <c r="AD17" s="2">
        <f t="shared" si="0"/>
        <v>1.1799999999999997</v>
      </c>
      <c r="AE17" s="137">
        <f t="shared" si="1"/>
        <v>-3.775216138328541E-2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42797</v>
      </c>
      <c r="X18" s="10">
        <v>34.97</v>
      </c>
      <c r="Y18" s="10">
        <v>35.049999999999997</v>
      </c>
      <c r="Z18" s="10">
        <v>34.47</v>
      </c>
      <c r="AA18" s="10">
        <v>34.700000000000003</v>
      </c>
      <c r="AB18" s="94">
        <v>6850600</v>
      </c>
      <c r="AC18" s="10">
        <v>34.700000000000003</v>
      </c>
      <c r="AD18" s="2">
        <f t="shared" si="0"/>
        <v>0.57999999999999829</v>
      </c>
      <c r="AE18" s="137">
        <f t="shared" si="1"/>
        <v>-2.8735632183906068E-3</v>
      </c>
    </row>
    <row r="19" spans="1:31" x14ac:dyDescent="0.25">
      <c r="G19" s="2"/>
      <c r="W19" s="132">
        <v>42796</v>
      </c>
      <c r="X19" s="10">
        <v>34.75</v>
      </c>
      <c r="Y19" s="10">
        <v>35.01</v>
      </c>
      <c r="Z19" s="10">
        <v>34.659999999999997</v>
      </c>
      <c r="AA19" s="10">
        <v>34.799999999999997</v>
      </c>
      <c r="AB19" s="94">
        <v>5054300</v>
      </c>
      <c r="AC19" s="10">
        <v>34.799999999999997</v>
      </c>
      <c r="AD19" s="2">
        <f t="shared" si="0"/>
        <v>0.35000000000000142</v>
      </c>
      <c r="AE19" s="137">
        <f t="shared" si="1"/>
        <v>-5.9982862039417162E-3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42795</v>
      </c>
      <c r="X20" s="10">
        <v>35.51</v>
      </c>
      <c r="Y20" s="10">
        <v>35.64</v>
      </c>
      <c r="Z20" s="10">
        <v>34.92</v>
      </c>
      <c r="AA20" s="10">
        <v>35.01</v>
      </c>
      <c r="AB20" s="94">
        <v>7782300</v>
      </c>
      <c r="AC20" s="10">
        <v>35.01</v>
      </c>
      <c r="AD20" s="2">
        <f t="shared" si="0"/>
        <v>0.71999999999999886</v>
      </c>
      <c r="AE20" s="137">
        <f t="shared" si="1"/>
        <v>-2.8555111364947372E-4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42794</v>
      </c>
      <c r="X21" s="10">
        <v>35.25</v>
      </c>
      <c r="Y21" s="10">
        <v>35.479999999999997</v>
      </c>
      <c r="Z21" s="10">
        <v>34.86</v>
      </c>
      <c r="AA21" s="10">
        <v>35.020000000000003</v>
      </c>
      <c r="AB21" s="94">
        <v>6448700</v>
      </c>
      <c r="AC21" s="10">
        <v>35.020000000000003</v>
      </c>
      <c r="AD21" s="2">
        <f t="shared" si="0"/>
        <v>0.61999999999999744</v>
      </c>
      <c r="AE21" s="137" t="e">
        <f t="shared" si="1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42794</v>
      </c>
      <c r="X22" s="10" t="s">
        <v>352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A23" t="s">
        <v>392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42793</v>
      </c>
      <c r="X23" s="10">
        <v>35.4</v>
      </c>
      <c r="Y23" s="10">
        <v>35.880000000000003</v>
      </c>
      <c r="Z23" s="10">
        <v>35.22</v>
      </c>
      <c r="AA23" s="10">
        <v>35.75</v>
      </c>
      <c r="AB23" s="94">
        <v>5735100</v>
      </c>
      <c r="AC23" s="10">
        <v>35.409999999999997</v>
      </c>
      <c r="AD23" s="2">
        <f t="shared" si="0"/>
        <v>0.66000000000000369</v>
      </c>
      <c r="AE23" s="137">
        <f t="shared" si="1"/>
        <v>1.0559360730593603E-2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42790</v>
      </c>
      <c r="X24" s="10">
        <v>35.799999999999997</v>
      </c>
      <c r="Y24" s="10">
        <v>35.909999999999997</v>
      </c>
      <c r="Z24" s="10">
        <v>35.270000000000003</v>
      </c>
      <c r="AA24" s="10">
        <v>35.380000000000003</v>
      </c>
      <c r="AB24" s="94">
        <v>6115400</v>
      </c>
      <c r="AC24" s="10">
        <v>35.04</v>
      </c>
      <c r="AD24" s="2">
        <f t="shared" si="0"/>
        <v>0.63999999999999346</v>
      </c>
      <c r="AE24" s="137">
        <f t="shared" si="1"/>
        <v>-1.2401352874858995E-2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42789</v>
      </c>
      <c r="X25" s="10">
        <v>35.83</v>
      </c>
      <c r="Y25" s="10">
        <v>36.200000000000003</v>
      </c>
      <c r="Z25" s="10">
        <v>35.67</v>
      </c>
      <c r="AA25" s="10">
        <v>35.82</v>
      </c>
      <c r="AB25" s="94">
        <v>6348800</v>
      </c>
      <c r="AC25" s="10">
        <v>35.479999999999997</v>
      </c>
      <c r="AD25" s="2">
        <f t="shared" si="0"/>
        <v>0.53000000000000114</v>
      </c>
      <c r="AE25" s="137">
        <f t="shared" si="1"/>
        <v>-4.2099354476565765E-3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42788</v>
      </c>
      <c r="X26" s="10">
        <v>36.5</v>
      </c>
      <c r="Y26" s="10">
        <v>36.69</v>
      </c>
      <c r="Z26" s="10">
        <v>35.96</v>
      </c>
      <c r="AA26" s="10">
        <v>35.97</v>
      </c>
      <c r="AB26" s="94">
        <v>6933500</v>
      </c>
      <c r="AC26" s="10">
        <v>35.630000000000003</v>
      </c>
      <c r="AD26" s="2">
        <f t="shared" si="0"/>
        <v>0.72999999999999687</v>
      </c>
      <c r="AE26" s="137">
        <f t="shared" si="1"/>
        <v>-1.845730027548198E-2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42787</v>
      </c>
      <c r="X27" s="10">
        <v>37.47</v>
      </c>
      <c r="Y27" s="10">
        <v>37.94</v>
      </c>
      <c r="Z27" s="10">
        <v>36.1</v>
      </c>
      <c r="AA27" s="10">
        <v>36.65</v>
      </c>
      <c r="AB27" s="94">
        <v>25866500</v>
      </c>
      <c r="AC27" s="10">
        <v>36.299999999999997</v>
      </c>
      <c r="AD27" s="2">
        <f t="shared" si="0"/>
        <v>1.8399999999999963</v>
      </c>
      <c r="AE27" s="137">
        <f t="shared" si="1"/>
        <v>4.1009463722397443E-2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42783</v>
      </c>
      <c r="X28" s="10">
        <v>35.82</v>
      </c>
      <c r="Y28" s="10">
        <v>36.01</v>
      </c>
      <c r="Z28" s="10">
        <v>35.17</v>
      </c>
      <c r="AA28" s="10">
        <v>35.200000000000003</v>
      </c>
      <c r="AB28" s="94">
        <v>7883800</v>
      </c>
      <c r="AC28" s="10">
        <v>34.869999999999997</v>
      </c>
      <c r="AD28" s="2">
        <f t="shared" si="0"/>
        <v>0.83999999999999631</v>
      </c>
      <c r="AE28" s="137">
        <f t="shared" si="1"/>
        <v>-1.6915703411333527E-2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42782</v>
      </c>
      <c r="X29" s="10">
        <v>36.4</v>
      </c>
      <c r="Y29" s="10">
        <v>36.590000000000003</v>
      </c>
      <c r="Z29" s="10">
        <v>35.520000000000003</v>
      </c>
      <c r="AA29" s="10">
        <v>35.81</v>
      </c>
      <c r="AB29" s="94">
        <v>14532800</v>
      </c>
      <c r="AC29" s="10">
        <v>35.47</v>
      </c>
      <c r="AD29" s="2">
        <f t="shared" si="0"/>
        <v>1.0700000000000003</v>
      </c>
      <c r="AE29" s="137">
        <f t="shared" si="1"/>
        <v>-2.6084568918176898E-2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42781</v>
      </c>
      <c r="X30" s="10">
        <v>34.94</v>
      </c>
      <c r="Y30" s="10">
        <v>37.020000000000003</v>
      </c>
      <c r="Z30" s="10">
        <v>34.92</v>
      </c>
      <c r="AA30" s="10">
        <v>36.770000000000003</v>
      </c>
      <c r="AB30" s="94">
        <v>21671000</v>
      </c>
      <c r="AC30" s="10">
        <v>36.42</v>
      </c>
      <c r="AD30" s="2">
        <f t="shared" si="0"/>
        <v>2.1000000000000014</v>
      </c>
      <c r="AE30" s="137">
        <f t="shared" si="1"/>
        <v>5.3514608041654643E-2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42780</v>
      </c>
      <c r="X31" s="10">
        <v>33.83</v>
      </c>
      <c r="Y31" s="10">
        <v>35.08</v>
      </c>
      <c r="Z31" s="10">
        <v>33.65</v>
      </c>
      <c r="AA31" s="10">
        <v>34.9</v>
      </c>
      <c r="AB31" s="94">
        <v>16688100</v>
      </c>
      <c r="AC31" s="10">
        <v>34.57</v>
      </c>
      <c r="AD31" s="2">
        <f t="shared" si="0"/>
        <v>1.4299999999999997</v>
      </c>
      <c r="AE31" s="137">
        <f t="shared" si="1"/>
        <v>2.6425178147268413E-2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42779</v>
      </c>
      <c r="X32" s="10">
        <v>33.43</v>
      </c>
      <c r="Y32" s="10">
        <v>34.950000000000003</v>
      </c>
      <c r="Z32" s="10">
        <v>33.25</v>
      </c>
      <c r="AA32" s="10">
        <v>34</v>
      </c>
      <c r="AB32" s="94">
        <v>22869900</v>
      </c>
      <c r="AC32" s="10">
        <v>33.68</v>
      </c>
      <c r="AD32" s="2">
        <f t="shared" si="0"/>
        <v>1.7000000000000028</v>
      </c>
      <c r="AE32" s="137">
        <f t="shared" si="1"/>
        <v>5.6461731493099077E-2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42776</v>
      </c>
      <c r="X33" s="10">
        <v>32</v>
      </c>
      <c r="Y33" s="10">
        <v>32.5</v>
      </c>
      <c r="Z33" s="10">
        <v>31.92</v>
      </c>
      <c r="AA33" s="10">
        <v>32.19</v>
      </c>
      <c r="AB33" s="94">
        <v>13823800</v>
      </c>
      <c r="AC33" s="10">
        <v>31.88</v>
      </c>
      <c r="AD33" s="2">
        <f t="shared" si="0"/>
        <v>0.57999999999999829</v>
      </c>
      <c r="AE33" s="137">
        <f t="shared" si="1"/>
        <v>-1.8785222291798354E-3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42775</v>
      </c>
      <c r="X34" s="10">
        <v>32.380000000000003</v>
      </c>
      <c r="Y34" s="10">
        <v>32.85</v>
      </c>
      <c r="Z34" s="10">
        <v>32.19</v>
      </c>
      <c r="AA34" s="10">
        <v>32.25</v>
      </c>
      <c r="AB34" s="94">
        <v>9257600</v>
      </c>
      <c r="AC34" s="10">
        <v>31.94</v>
      </c>
      <c r="AD34" s="2">
        <f t="shared" si="0"/>
        <v>0.66000000000000369</v>
      </c>
      <c r="AE34" s="137">
        <f t="shared" si="1"/>
        <v>-4.0536326785156618E-3</v>
      </c>
    </row>
    <row r="35" spans="1:31" x14ac:dyDescent="0.25">
      <c r="W35" s="132">
        <v>42774</v>
      </c>
      <c r="X35" s="10">
        <v>32.200000000000003</v>
      </c>
      <c r="Y35" s="10">
        <v>32.96</v>
      </c>
      <c r="Z35" s="10">
        <v>31.9</v>
      </c>
      <c r="AA35" s="10">
        <v>32.380000000000003</v>
      </c>
      <c r="AB35" s="94">
        <v>15233600</v>
      </c>
      <c r="AC35" s="10">
        <v>32.07</v>
      </c>
      <c r="AD35" s="2">
        <f t="shared" si="0"/>
        <v>1.0600000000000023</v>
      </c>
      <c r="AE35" s="137">
        <f t="shared" si="1"/>
        <v>5.9598494353827469E-3</v>
      </c>
    </row>
    <row r="36" spans="1:31" x14ac:dyDescent="0.25">
      <c r="L36" t="s">
        <v>214</v>
      </c>
      <c r="M36" s="2">
        <f>M50+K50-F50</f>
        <v>0</v>
      </c>
      <c r="W36" s="132">
        <v>42773</v>
      </c>
      <c r="X36" s="10">
        <v>33.5</v>
      </c>
      <c r="Y36" s="10">
        <v>33.520000000000003</v>
      </c>
      <c r="Z36" s="10">
        <v>32.08</v>
      </c>
      <c r="AA36" s="10">
        <v>32.19</v>
      </c>
      <c r="AB36" s="94">
        <v>35906700</v>
      </c>
      <c r="AC36" s="10">
        <v>31.88</v>
      </c>
      <c r="AD36" s="2">
        <f t="shared" si="0"/>
        <v>1.4400000000000048</v>
      </c>
      <c r="AE36" s="137">
        <f t="shared" si="1"/>
        <v>-6.2904174015285252E-2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42772</v>
      </c>
      <c r="X37" s="10">
        <v>34.200000000000003</v>
      </c>
      <c r="Y37" s="10">
        <v>34.49</v>
      </c>
      <c r="Z37" s="10">
        <v>34.01</v>
      </c>
      <c r="AA37" s="10">
        <v>34.35</v>
      </c>
      <c r="AB37" s="94">
        <v>5628700</v>
      </c>
      <c r="AC37" s="10">
        <v>34.020000000000003</v>
      </c>
      <c r="AD37" s="2">
        <f t="shared" si="0"/>
        <v>0.48000000000000398</v>
      </c>
      <c r="AE37" s="137">
        <f t="shared" si="1"/>
        <v>-2.6385224274405594E-3</v>
      </c>
    </row>
    <row r="38" spans="1:31" x14ac:dyDescent="0.25">
      <c r="A38" s="387" t="s">
        <v>351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42769</v>
      </c>
      <c r="X38" s="10">
        <v>34.479999999999997</v>
      </c>
      <c r="Y38" s="10">
        <v>34.58</v>
      </c>
      <c r="Z38" s="10">
        <v>34.01</v>
      </c>
      <c r="AA38" s="10">
        <v>34.44</v>
      </c>
      <c r="AB38" s="94">
        <v>7294100</v>
      </c>
      <c r="AC38" s="10">
        <v>34.11</v>
      </c>
      <c r="AD38" s="2">
        <f t="shared" si="0"/>
        <v>0.57000000000000028</v>
      </c>
      <c r="AE38" s="137">
        <f t="shared" si="1"/>
        <v>7.3833431777909908E-3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42768</v>
      </c>
      <c r="X39" s="10">
        <v>34.299999999999997</v>
      </c>
      <c r="Y39" s="10">
        <v>34.53</v>
      </c>
      <c r="Z39" s="10">
        <v>33.950000000000003</v>
      </c>
      <c r="AA39" s="10">
        <v>34.19</v>
      </c>
      <c r="AB39" s="94">
        <v>10763700</v>
      </c>
      <c r="AC39" s="10">
        <v>33.86</v>
      </c>
      <c r="AD39" s="2">
        <f t="shared" si="0"/>
        <v>0.57999999999999829</v>
      </c>
      <c r="AE39" s="137">
        <f t="shared" si="1"/>
        <v>-1.4551804423748593E-2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42767</v>
      </c>
      <c r="X40" s="10">
        <v>34.200000000000003</v>
      </c>
      <c r="Y40" s="10">
        <v>34.76</v>
      </c>
      <c r="Z40" s="10">
        <v>33.71</v>
      </c>
      <c r="AA40" s="10">
        <v>34.69</v>
      </c>
      <c r="AB40" s="94">
        <v>17253400</v>
      </c>
      <c r="AC40" s="10">
        <v>34.36</v>
      </c>
      <c r="AD40" s="2">
        <f t="shared" si="0"/>
        <v>1.0499999999999972</v>
      </c>
      <c r="AE40" s="137">
        <f t="shared" si="1"/>
        <v>3.7752944729688931E-2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42766</v>
      </c>
      <c r="X41" s="10">
        <v>32.35</v>
      </c>
      <c r="Y41" s="10">
        <v>33.69</v>
      </c>
      <c r="Z41" s="10">
        <v>32.19</v>
      </c>
      <c r="AA41" s="10">
        <v>33.43</v>
      </c>
      <c r="AB41" s="94">
        <v>36904000</v>
      </c>
      <c r="AC41" s="10">
        <v>33.11</v>
      </c>
      <c r="AD41" s="2">
        <f t="shared" si="0"/>
        <v>1.5</v>
      </c>
      <c r="AE41" s="137">
        <f t="shared" si="1"/>
        <v>-3.1588183679438386E-2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42765</v>
      </c>
      <c r="X42" s="10">
        <v>34.479999999999997</v>
      </c>
      <c r="Y42" s="10">
        <v>34.99</v>
      </c>
      <c r="Z42" s="10">
        <v>34.200000000000003</v>
      </c>
      <c r="AA42" s="10">
        <v>34.520000000000003</v>
      </c>
      <c r="AB42" s="94">
        <v>7659700</v>
      </c>
      <c r="AC42" s="10">
        <v>34.19</v>
      </c>
      <c r="AD42" s="2">
        <f t="shared" si="0"/>
        <v>0.78999999999999915</v>
      </c>
      <c r="AE42" s="137">
        <f t="shared" si="1"/>
        <v>-2.0431990659661725E-3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36.256000000000007</v>
      </c>
      <c r="Q43" s="34"/>
      <c r="R43" s="34"/>
      <c r="T43" s="127" t="s">
        <v>98</v>
      </c>
      <c r="U43" s="97">
        <v>33.03</v>
      </c>
      <c r="W43" s="132">
        <v>42762</v>
      </c>
      <c r="X43" s="10">
        <v>34.049999999999997</v>
      </c>
      <c r="Y43" s="10">
        <v>34.770000000000003</v>
      </c>
      <c r="Z43" s="10">
        <v>34.01</v>
      </c>
      <c r="AA43" s="10">
        <v>34.590000000000003</v>
      </c>
      <c r="AB43" s="94">
        <v>10950900</v>
      </c>
      <c r="AC43" s="10">
        <v>34.26</v>
      </c>
      <c r="AD43" s="2">
        <f t="shared" si="0"/>
        <v>0.76000000000000512</v>
      </c>
      <c r="AE43" s="137">
        <f t="shared" si="1"/>
        <v>1.9339482296935495E-2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35.926400000000001</v>
      </c>
      <c r="Q44" s="34"/>
      <c r="R44" s="34"/>
      <c r="T44" s="92" t="s">
        <v>99</v>
      </c>
      <c r="U44" s="87">
        <v>33</v>
      </c>
      <c r="W44" s="132">
        <v>42761</v>
      </c>
      <c r="X44" s="10">
        <v>33.9</v>
      </c>
      <c r="Y44" s="10">
        <v>34.21</v>
      </c>
      <c r="Z44" s="10">
        <v>33.58</v>
      </c>
      <c r="AA44" s="10">
        <v>33.93</v>
      </c>
      <c r="AB44" s="94">
        <v>10699100</v>
      </c>
      <c r="AC44" s="10">
        <v>33.61</v>
      </c>
      <c r="AD44" s="2">
        <f t="shared" si="0"/>
        <v>0.63000000000000256</v>
      </c>
      <c r="AE44" s="137">
        <f t="shared" si="1"/>
        <v>7.494004796163134E-3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35.596800000000002</v>
      </c>
      <c r="Q45" s="34"/>
      <c r="R45" s="34"/>
      <c r="T45" s="92" t="s">
        <v>100</v>
      </c>
      <c r="U45" s="87" t="s">
        <v>129</v>
      </c>
      <c r="W45" s="132">
        <v>42760</v>
      </c>
      <c r="X45" s="10">
        <v>32.68</v>
      </c>
      <c r="Y45" s="10">
        <v>33.99</v>
      </c>
      <c r="Z45" s="10">
        <v>32.619999999999997</v>
      </c>
      <c r="AA45" s="10">
        <v>33.68</v>
      </c>
      <c r="AB45" s="94">
        <v>12863700</v>
      </c>
      <c r="AC45" s="10">
        <v>33.36</v>
      </c>
      <c r="AD45" s="2">
        <f t="shared" si="0"/>
        <v>1.3700000000000045</v>
      </c>
      <c r="AE45" s="137">
        <f t="shared" si="1"/>
        <v>3.3137194177764062E-2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35.267200000000003</v>
      </c>
      <c r="Q46" s="82"/>
      <c r="R46" s="34"/>
      <c r="T46" s="92" t="s">
        <v>101</v>
      </c>
      <c r="U46" s="87" t="s">
        <v>129</v>
      </c>
      <c r="W46" s="132">
        <v>42759</v>
      </c>
      <c r="X46" s="10">
        <v>32.79</v>
      </c>
      <c r="Y46" s="10">
        <v>32.94</v>
      </c>
      <c r="Z46" s="10">
        <v>32.340000000000003</v>
      </c>
      <c r="AA46" s="10">
        <v>32.6</v>
      </c>
      <c r="AB46" s="94">
        <v>10457300</v>
      </c>
      <c r="AC46" s="10">
        <v>32.29</v>
      </c>
      <c r="AD46" s="2">
        <f t="shared" si="0"/>
        <v>0.59999999999999432</v>
      </c>
      <c r="AE46" s="137">
        <f t="shared" si="1"/>
        <v>-3.395061728395099E-3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34.937600000000003</v>
      </c>
      <c r="Q47" s="82"/>
      <c r="R47" s="34"/>
      <c r="T47" s="92" t="s">
        <v>102</v>
      </c>
      <c r="U47" s="87">
        <v>40.130000000000003</v>
      </c>
      <c r="W47" s="132">
        <v>42758</v>
      </c>
      <c r="X47" s="10">
        <v>33.08</v>
      </c>
      <c r="Y47" s="10">
        <v>33.1</v>
      </c>
      <c r="Z47" s="10">
        <v>32.11</v>
      </c>
      <c r="AA47" s="10">
        <v>32.71</v>
      </c>
      <c r="AB47" s="94">
        <v>14135000</v>
      </c>
      <c r="AC47" s="10">
        <v>32.4</v>
      </c>
      <c r="AD47" s="2">
        <f t="shared" si="0"/>
        <v>0.99000000000000199</v>
      </c>
      <c r="AE47" s="137">
        <f t="shared" si="1"/>
        <v>-1.5496809480400997E-2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34.608000000000004</v>
      </c>
      <c r="Q48" s="82"/>
      <c r="R48" s="34"/>
      <c r="T48" s="92" t="s">
        <v>103</v>
      </c>
      <c r="U48" s="87">
        <v>0.54265200000000002</v>
      </c>
      <c r="W48" s="132">
        <v>42755</v>
      </c>
      <c r="X48" s="10">
        <v>33.42</v>
      </c>
      <c r="Y48" s="10">
        <v>33.57</v>
      </c>
      <c r="Z48" s="10">
        <v>33.159999999999997</v>
      </c>
      <c r="AA48" s="10">
        <v>33.229999999999997</v>
      </c>
      <c r="AB48" s="94">
        <v>8444300</v>
      </c>
      <c r="AC48" s="10">
        <v>32.909999999999997</v>
      </c>
      <c r="AD48" s="2">
        <f t="shared" si="0"/>
        <v>0.41000000000000369</v>
      </c>
      <c r="AE48" s="137">
        <f t="shared" si="1"/>
        <v>-7.2398190045249722E-3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34.278400000000005</v>
      </c>
      <c r="Q49" s="82"/>
      <c r="R49" s="34"/>
      <c r="T49" s="92" t="s">
        <v>104</v>
      </c>
      <c r="U49" s="87" t="s">
        <v>129</v>
      </c>
      <c r="W49" s="132">
        <v>42754</v>
      </c>
      <c r="X49" s="10">
        <v>33.979999999999997</v>
      </c>
      <c r="Y49" s="10">
        <v>34.090000000000003</v>
      </c>
      <c r="Z49" s="10">
        <v>33.46</v>
      </c>
      <c r="AA49" s="10">
        <v>33.47</v>
      </c>
      <c r="AB49" s="94">
        <v>7498400</v>
      </c>
      <c r="AC49" s="10">
        <v>33.15</v>
      </c>
      <c r="AD49" s="2">
        <f t="shared" si="0"/>
        <v>0.63000000000000256</v>
      </c>
      <c r="AE49" s="137">
        <f t="shared" si="1"/>
        <v>-1.8650088809946785E-2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33.948799999999999</v>
      </c>
      <c r="Q50" s="82"/>
      <c r="R50" s="34"/>
      <c r="T50" s="92"/>
      <c r="U50" s="87"/>
      <c r="W50" s="132">
        <v>42753</v>
      </c>
      <c r="X50" s="10">
        <v>33.9</v>
      </c>
      <c r="Y50" s="10">
        <v>34.200000000000003</v>
      </c>
      <c r="Z50" s="10">
        <v>33.729999999999997</v>
      </c>
      <c r="AA50" s="10">
        <v>34.1</v>
      </c>
      <c r="AB50" s="94">
        <v>10017900</v>
      </c>
      <c r="AC50" s="10">
        <v>33.78</v>
      </c>
      <c r="AD50" s="2">
        <f t="shared" si="0"/>
        <v>0.47000000000000597</v>
      </c>
      <c r="AE50" s="137">
        <f t="shared" si="1"/>
        <v>1.046963804965606E-2</v>
      </c>
    </row>
    <row r="51" spans="1:31" x14ac:dyDescent="0.25">
      <c r="G51" s="2"/>
      <c r="O51" s="82">
        <v>1.02</v>
      </c>
      <c r="P51" s="82">
        <f t="shared" si="2"/>
        <v>33.619199999999999</v>
      </c>
      <c r="Q51" s="82"/>
      <c r="R51" s="34"/>
      <c r="T51" s="92" t="s">
        <v>105</v>
      </c>
      <c r="U51" s="87" t="s">
        <v>744</v>
      </c>
      <c r="W51" s="132">
        <v>42752</v>
      </c>
      <c r="X51" s="10">
        <v>34.049999999999997</v>
      </c>
      <c r="Y51" s="10">
        <v>34.119999999999997</v>
      </c>
      <c r="Z51" s="10">
        <v>33.619999999999997</v>
      </c>
      <c r="AA51" s="10">
        <v>33.75</v>
      </c>
      <c r="AB51" s="94">
        <v>9978900</v>
      </c>
      <c r="AC51" s="10">
        <v>33.43</v>
      </c>
      <c r="AD51" s="2">
        <f t="shared" si="0"/>
        <v>0.5</v>
      </c>
      <c r="AE51" s="137">
        <f t="shared" si="1"/>
        <v>-6.5378900445764998E-3</v>
      </c>
    </row>
    <row r="52" spans="1:31" x14ac:dyDescent="0.25">
      <c r="O52" s="82">
        <v>1.01</v>
      </c>
      <c r="P52" s="82">
        <f t="shared" si="2"/>
        <v>33.2896</v>
      </c>
      <c r="Q52" s="82"/>
      <c r="R52" s="34"/>
      <c r="T52" s="92" t="s">
        <v>106</v>
      </c>
      <c r="U52" s="87" t="s">
        <v>571</v>
      </c>
      <c r="W52" s="132">
        <v>42748</v>
      </c>
      <c r="X52" s="10">
        <v>34.25</v>
      </c>
      <c r="Y52" s="10">
        <v>34.47</v>
      </c>
      <c r="Z52" s="10">
        <v>33.86</v>
      </c>
      <c r="AA52" s="10">
        <v>33.97</v>
      </c>
      <c r="AB52" s="94">
        <v>12592100</v>
      </c>
      <c r="AC52" s="10">
        <v>33.65</v>
      </c>
      <c r="AD52" s="2">
        <f t="shared" si="0"/>
        <v>0.60999999999999943</v>
      </c>
      <c r="AE52" s="137">
        <f t="shared" si="1"/>
        <v>8.9232599643063182E-4</v>
      </c>
    </row>
    <row r="53" spans="1:31" x14ac:dyDescent="0.25">
      <c r="O53" s="82">
        <v>1</v>
      </c>
      <c r="P53" s="82">
        <f t="shared" si="2"/>
        <v>32.96</v>
      </c>
      <c r="Q53" s="82"/>
      <c r="R53" s="34"/>
      <c r="T53" s="92" t="s">
        <v>107</v>
      </c>
      <c r="U53" s="89">
        <v>4598151</v>
      </c>
      <c r="W53" s="132">
        <v>42747</v>
      </c>
      <c r="X53" s="10">
        <v>34.270000000000003</v>
      </c>
      <c r="Y53" s="10">
        <v>34.69</v>
      </c>
      <c r="Z53" s="10">
        <v>33.93</v>
      </c>
      <c r="AA53" s="10">
        <v>33.94</v>
      </c>
      <c r="AB53" s="94">
        <v>10755500</v>
      </c>
      <c r="AC53" s="10">
        <v>33.619999999999997</v>
      </c>
      <c r="AD53" s="2">
        <f t="shared" si="0"/>
        <v>0.75999999999999801</v>
      </c>
      <c r="AE53" s="137">
        <f t="shared" si="1"/>
        <v>-9.7201767304861963E-3</v>
      </c>
    </row>
    <row r="54" spans="1:31" x14ac:dyDescent="0.25">
      <c r="O54" s="82">
        <v>0.99</v>
      </c>
      <c r="P54" s="82">
        <f t="shared" si="2"/>
        <v>32.630400000000002</v>
      </c>
      <c r="Q54" s="82"/>
      <c r="R54" s="34"/>
      <c r="T54" s="92" t="s">
        <v>110</v>
      </c>
      <c r="U54" s="89">
        <v>10481500</v>
      </c>
      <c r="W54" s="132">
        <v>42746</v>
      </c>
      <c r="X54" s="10">
        <v>35.159999999999997</v>
      </c>
      <c r="Y54" s="10">
        <v>35.49</v>
      </c>
      <c r="Z54" s="10">
        <v>33.56</v>
      </c>
      <c r="AA54" s="10">
        <v>34.28</v>
      </c>
      <c r="AB54" s="94">
        <v>15639600</v>
      </c>
      <c r="AC54" s="10">
        <v>33.950000000000003</v>
      </c>
      <c r="AD54" s="2">
        <f t="shared" si="0"/>
        <v>1.9299999999999997</v>
      </c>
      <c r="AE54" s="137">
        <f t="shared" si="1"/>
        <v>-2.6383710926297543E-2</v>
      </c>
    </row>
    <row r="55" spans="1:31" x14ac:dyDescent="0.25">
      <c r="O55" s="82">
        <v>0.98</v>
      </c>
      <c r="P55" s="82">
        <f t="shared" si="2"/>
        <v>32.300800000000002</v>
      </c>
      <c r="Q55" s="82"/>
      <c r="T55" s="92" t="s">
        <v>108</v>
      </c>
      <c r="U55" s="87" t="s">
        <v>745</v>
      </c>
      <c r="W55" s="132">
        <v>42745</v>
      </c>
      <c r="X55" s="10">
        <v>35.049999999999997</v>
      </c>
      <c r="Y55" s="10">
        <v>35.26</v>
      </c>
      <c r="Z55" s="10">
        <v>34.6</v>
      </c>
      <c r="AA55" s="10">
        <v>35.200000000000003</v>
      </c>
      <c r="AB55" s="94">
        <v>11956900</v>
      </c>
      <c r="AC55" s="10">
        <v>34.869999999999997</v>
      </c>
      <c r="AD55" s="2">
        <f t="shared" si="0"/>
        <v>0.65999999999999659</v>
      </c>
      <c r="AE55" s="137">
        <f t="shared" si="1"/>
        <v>4.0310970342642971E-3</v>
      </c>
    </row>
    <row r="56" spans="1:31" x14ac:dyDescent="0.25">
      <c r="O56" s="82">
        <v>0.97</v>
      </c>
      <c r="P56" s="82">
        <f t="shared" si="2"/>
        <v>31.9712</v>
      </c>
      <c r="Q56" s="82"/>
      <c r="T56" s="92" t="s">
        <v>111</v>
      </c>
      <c r="U56" s="87">
        <v>470.86</v>
      </c>
      <c r="W56" s="132">
        <v>42744</v>
      </c>
      <c r="X56" s="10">
        <v>35.15</v>
      </c>
      <c r="Y56" s="10">
        <v>35.44</v>
      </c>
      <c r="Z56" s="10">
        <v>34.93</v>
      </c>
      <c r="AA56" s="10">
        <v>35.06</v>
      </c>
      <c r="AB56" s="94">
        <v>11731200</v>
      </c>
      <c r="AC56" s="10">
        <v>34.729999999999997</v>
      </c>
      <c r="AD56" s="2">
        <f t="shared" si="0"/>
        <v>0.50999999999999801</v>
      </c>
      <c r="AE56" s="137">
        <f t="shared" si="1"/>
        <v>-1.1504170261721347E-3</v>
      </c>
    </row>
    <row r="57" spans="1:31" x14ac:dyDescent="0.25">
      <c r="O57" s="82">
        <v>0.96</v>
      </c>
      <c r="P57" s="82">
        <f t="shared" si="2"/>
        <v>31.6416</v>
      </c>
      <c r="Q57" s="82"/>
      <c r="T57" s="92" t="s">
        <v>112</v>
      </c>
      <c r="U57" s="87">
        <v>7.0000000000000007E-2</v>
      </c>
      <c r="W57" s="132">
        <v>42741</v>
      </c>
      <c r="X57" s="10">
        <v>36.9</v>
      </c>
      <c r="Y57" s="10">
        <v>36.979999999999997</v>
      </c>
      <c r="Z57" s="10">
        <v>35</v>
      </c>
      <c r="AA57" s="10">
        <v>35.1</v>
      </c>
      <c r="AB57" s="94">
        <v>33846500</v>
      </c>
      <c r="AC57" s="10">
        <v>34.770000000000003</v>
      </c>
      <c r="AD57" s="2">
        <f t="shared" si="0"/>
        <v>1.9799999999999969</v>
      </c>
      <c r="AE57" s="137">
        <f t="shared" si="1"/>
        <v>-7.5265957446808418E-2</v>
      </c>
    </row>
    <row r="58" spans="1:31" x14ac:dyDescent="0.25">
      <c r="O58" s="82">
        <v>0.95</v>
      </c>
      <c r="P58" s="82">
        <f t="shared" si="2"/>
        <v>31.311999999999998</v>
      </c>
      <c r="Q58" s="82"/>
      <c r="T58" s="92" t="s">
        <v>109</v>
      </c>
      <c r="U58" s="87" t="s">
        <v>746</v>
      </c>
      <c r="W58" s="132">
        <v>42740</v>
      </c>
      <c r="X58" s="10">
        <v>37.96</v>
      </c>
      <c r="Y58" s="10">
        <v>38.15</v>
      </c>
      <c r="Z58" s="10">
        <v>37.29</v>
      </c>
      <c r="AA58" s="10">
        <v>37.96</v>
      </c>
      <c r="AB58" s="94">
        <v>4983700</v>
      </c>
      <c r="AC58" s="10">
        <v>37.6</v>
      </c>
      <c r="AD58" s="2">
        <f t="shared" si="0"/>
        <v>0.85999999999999943</v>
      </c>
      <c r="AE58" s="137">
        <f t="shared" si="1"/>
        <v>5.8855002675226586E-3</v>
      </c>
    </row>
    <row r="59" spans="1:31" x14ac:dyDescent="0.25">
      <c r="O59" s="82">
        <v>0.94</v>
      </c>
      <c r="P59" s="82">
        <f t="shared" si="2"/>
        <v>30.982399999999998</v>
      </c>
      <c r="Q59" s="82"/>
      <c r="W59" s="132">
        <v>42739</v>
      </c>
      <c r="X59" s="10">
        <v>38.06</v>
      </c>
      <c r="Y59" s="10">
        <v>38.31</v>
      </c>
      <c r="Z59" s="10">
        <v>37.58</v>
      </c>
      <c r="AA59" s="10">
        <v>37.74</v>
      </c>
      <c r="AB59" s="94">
        <v>6624700</v>
      </c>
      <c r="AC59" s="10">
        <v>37.380000000000003</v>
      </c>
      <c r="AD59" s="2">
        <f t="shared" si="0"/>
        <v>0.73000000000000398</v>
      </c>
      <c r="AE59" s="137">
        <f t="shared" si="1"/>
        <v>7.0043103448276245E-3</v>
      </c>
    </row>
    <row r="60" spans="1:31" x14ac:dyDescent="0.25">
      <c r="O60" s="82">
        <v>0.93</v>
      </c>
      <c r="P60" s="82">
        <f t="shared" si="2"/>
        <v>30.652800000000003</v>
      </c>
      <c r="Q60" s="82"/>
      <c r="W60" s="132">
        <v>42738</v>
      </c>
      <c r="X60" s="10">
        <v>36.69</v>
      </c>
      <c r="Y60" s="10">
        <v>37.479999999999997</v>
      </c>
      <c r="Z60" s="10">
        <v>36.450000000000003</v>
      </c>
      <c r="AA60" s="10">
        <v>37.479999999999997</v>
      </c>
      <c r="AB60" s="94">
        <v>6946200</v>
      </c>
      <c r="AC60" s="10">
        <v>37.119999999999997</v>
      </c>
      <c r="AD60" s="2">
        <f t="shared" si="0"/>
        <v>1.029999999999994</v>
      </c>
      <c r="AE60" s="137">
        <f t="shared" si="1"/>
        <v>3.3695349484823112E-2</v>
      </c>
    </row>
    <row r="61" spans="1:31" x14ac:dyDescent="0.25">
      <c r="O61" s="82">
        <v>0.92</v>
      </c>
      <c r="P61" s="82">
        <f t="shared" si="2"/>
        <v>30.323200000000003</v>
      </c>
      <c r="Q61" s="82"/>
      <c r="W61" s="132">
        <v>42734</v>
      </c>
      <c r="X61" s="10">
        <v>36</v>
      </c>
      <c r="Y61" s="10">
        <v>36.43</v>
      </c>
      <c r="Z61" s="10">
        <v>35.92</v>
      </c>
      <c r="AA61" s="10">
        <v>36.25</v>
      </c>
      <c r="AB61" s="94">
        <v>4944800</v>
      </c>
      <c r="AC61" s="10">
        <v>35.909999999999997</v>
      </c>
      <c r="AD61" s="2">
        <f t="shared" si="0"/>
        <v>0.50999999999999801</v>
      </c>
      <c r="AE61" s="137">
        <f t="shared" si="1"/>
        <v>4.756575265808527E-3</v>
      </c>
    </row>
    <row r="62" spans="1:31" x14ac:dyDescent="0.25">
      <c r="O62" s="82">
        <v>0.91</v>
      </c>
      <c r="P62" s="82">
        <f t="shared" si="2"/>
        <v>29.993600000000001</v>
      </c>
      <c r="Q62" s="82"/>
      <c r="W62" s="132">
        <v>42733</v>
      </c>
      <c r="X62" s="10">
        <v>35.85</v>
      </c>
      <c r="Y62" s="10">
        <v>36.26</v>
      </c>
      <c r="Z62" s="10">
        <v>35.81</v>
      </c>
      <c r="AA62" s="10">
        <v>36.08</v>
      </c>
      <c r="AB62" s="94">
        <v>3618100</v>
      </c>
      <c r="AC62" s="10">
        <v>35.74</v>
      </c>
      <c r="AD62" s="2">
        <f t="shared" si="0"/>
        <v>0.44999999999999574</v>
      </c>
      <c r="AE62" s="137">
        <f t="shared" si="1"/>
        <v>4.214667041303688E-3</v>
      </c>
    </row>
    <row r="63" spans="1:31" x14ac:dyDescent="0.25">
      <c r="O63" s="82">
        <v>0.9</v>
      </c>
      <c r="P63" s="82">
        <f t="shared" si="2"/>
        <v>29.664000000000001</v>
      </c>
      <c r="Q63" s="82"/>
      <c r="W63" s="132">
        <v>42732</v>
      </c>
      <c r="X63" s="10">
        <v>36.32</v>
      </c>
      <c r="Y63" s="10">
        <v>36.46</v>
      </c>
      <c r="Z63" s="10">
        <v>35.85</v>
      </c>
      <c r="AA63" s="10">
        <v>35.93</v>
      </c>
      <c r="AB63" s="94">
        <v>4658700</v>
      </c>
      <c r="AC63" s="10">
        <v>35.590000000000003</v>
      </c>
      <c r="AD63" s="2">
        <f t="shared" si="0"/>
        <v>0.60999999999999943</v>
      </c>
      <c r="AE63" s="137">
        <f t="shared" si="1"/>
        <v>-1.1114198388441188E-2</v>
      </c>
    </row>
    <row r="64" spans="1:31" x14ac:dyDescent="0.25">
      <c r="O64" s="34"/>
      <c r="W64" s="132">
        <v>42731</v>
      </c>
      <c r="X64" s="10">
        <v>36.64</v>
      </c>
      <c r="Y64" s="10">
        <v>36.82</v>
      </c>
      <c r="Z64" s="10">
        <v>36.26</v>
      </c>
      <c r="AA64" s="10">
        <v>36.340000000000003</v>
      </c>
      <c r="AB64" s="94">
        <v>4335100</v>
      </c>
      <c r="AC64" s="10">
        <v>35.99</v>
      </c>
      <c r="AD64" s="2">
        <f t="shared" si="0"/>
        <v>0.56000000000000227</v>
      </c>
      <c r="AE64" s="137">
        <f t="shared" si="1"/>
        <v>-1.3161502604880693E-2</v>
      </c>
    </row>
    <row r="65" spans="15:31" x14ac:dyDescent="0.25">
      <c r="W65" s="132">
        <v>42727</v>
      </c>
      <c r="X65" s="10">
        <v>36.909999999999997</v>
      </c>
      <c r="Y65" s="10">
        <v>36.950000000000003</v>
      </c>
      <c r="Z65" s="10">
        <v>36.46</v>
      </c>
      <c r="AA65" s="10">
        <v>36.82</v>
      </c>
      <c r="AB65" s="94">
        <v>2814400</v>
      </c>
      <c r="AC65" s="10">
        <v>36.47</v>
      </c>
      <c r="AD65" s="2">
        <f t="shared" si="0"/>
        <v>0.49000000000000199</v>
      </c>
      <c r="AE65" s="137">
        <f t="shared" si="1"/>
        <v>-2.4617067833698769E-3</v>
      </c>
    </row>
    <row r="66" spans="15:31" x14ac:dyDescent="0.25">
      <c r="W66" s="132">
        <v>42726</v>
      </c>
      <c r="X66" s="10">
        <v>36.49</v>
      </c>
      <c r="Y66" s="10">
        <v>37.39</v>
      </c>
      <c r="Z66" s="10">
        <v>36.35</v>
      </c>
      <c r="AA66" s="10">
        <v>36.909999999999997</v>
      </c>
      <c r="AB66" s="94">
        <v>5832800</v>
      </c>
      <c r="AC66" s="10">
        <v>36.56</v>
      </c>
      <c r="AD66" s="2">
        <f t="shared" si="0"/>
        <v>1.0399999999999991</v>
      </c>
      <c r="AE66" s="137">
        <f t="shared" si="1"/>
        <v>1.4991671293725695E-2</v>
      </c>
    </row>
    <row r="67" spans="15:31" x14ac:dyDescent="0.25">
      <c r="W67" s="132">
        <v>42725</v>
      </c>
      <c r="X67" s="10">
        <v>36.25</v>
      </c>
      <c r="Y67" s="10">
        <v>36.479999999999997</v>
      </c>
      <c r="Z67" s="10">
        <v>36.03</v>
      </c>
      <c r="AA67" s="10">
        <v>36.369999999999997</v>
      </c>
      <c r="AB67" s="94">
        <v>3549000</v>
      </c>
      <c r="AC67" s="10">
        <v>36.020000000000003</v>
      </c>
      <c r="AD67" s="2">
        <f>Y67-Z67</f>
        <v>0.44999999999999574</v>
      </c>
      <c r="AE67" s="137">
        <f>AC67/AC68-1</f>
        <v>3.0632135895296564E-3</v>
      </c>
    </row>
    <row r="68" spans="15:31" x14ac:dyDescent="0.25">
      <c r="W68" s="132">
        <v>42724</v>
      </c>
      <c r="X68" s="10">
        <v>36.630000000000003</v>
      </c>
      <c r="Y68" s="10">
        <v>36.78</v>
      </c>
      <c r="Z68" s="10">
        <v>36.03</v>
      </c>
      <c r="AA68" s="10">
        <v>36.25</v>
      </c>
      <c r="AB68" s="94">
        <v>4664200</v>
      </c>
      <c r="AC68" s="10">
        <v>35.909999999999997</v>
      </c>
      <c r="AD68" s="2">
        <f>Y68-Z68</f>
        <v>0.75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42821</v>
      </c>
      <c r="X2" s="10">
        <v>111.81</v>
      </c>
      <c r="Y2" s="10">
        <v>112.55</v>
      </c>
      <c r="Z2" s="10">
        <v>111.45</v>
      </c>
      <c r="AA2" s="10">
        <v>112.38</v>
      </c>
      <c r="AB2" s="94">
        <v>4273700</v>
      </c>
      <c r="AC2" s="10">
        <v>112.38</v>
      </c>
      <c r="AD2" s="2">
        <f>Y2-Z2</f>
        <v>1.0999999999999943</v>
      </c>
      <c r="AE2" s="137">
        <f>AC2/AC3-1</f>
        <v>2.1401819154627244E-3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113.05</v>
      </c>
      <c r="T3" s="1"/>
      <c r="W3" s="132">
        <v>42818</v>
      </c>
      <c r="X3" s="10">
        <v>112.4</v>
      </c>
      <c r="Y3" s="10">
        <v>112.58</v>
      </c>
      <c r="Z3" s="10">
        <v>111.68</v>
      </c>
      <c r="AA3" s="10">
        <v>112.14</v>
      </c>
      <c r="AB3" s="94">
        <v>4653300</v>
      </c>
      <c r="AC3" s="10">
        <v>112.14</v>
      </c>
      <c r="AD3" s="2">
        <f t="shared" ref="AD3:AD66" si="0">Y3-Z3</f>
        <v>0.89999999999999147</v>
      </c>
      <c r="AE3" s="137">
        <f t="shared" ref="AE3:AE66" si="1">AC3/AC4-1</f>
        <v>-8.9094796863853354E-4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113.05</v>
      </c>
      <c r="R4" s="499">
        <v>6.0000000000000001E-3</v>
      </c>
      <c r="T4" s="162"/>
      <c r="W4" s="132">
        <v>42817</v>
      </c>
      <c r="X4" s="10">
        <v>111.71</v>
      </c>
      <c r="Y4" s="10">
        <v>112.98</v>
      </c>
      <c r="Z4" s="10">
        <v>111.66</v>
      </c>
      <c r="AA4" s="10">
        <v>112.24</v>
      </c>
      <c r="AB4" s="94">
        <v>8260700</v>
      </c>
      <c r="AC4" s="10">
        <v>112.24</v>
      </c>
      <c r="AD4" s="2">
        <f t="shared" si="0"/>
        <v>1.3200000000000074</v>
      </c>
      <c r="AE4" s="137">
        <f t="shared" si="1"/>
        <v>1.427551748750755E-3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42816</v>
      </c>
      <c r="X5" s="10">
        <v>111.85</v>
      </c>
      <c r="Y5" s="10">
        <v>112.18</v>
      </c>
      <c r="Z5" s="10">
        <v>111.35</v>
      </c>
      <c r="AA5" s="10">
        <v>112.08</v>
      </c>
      <c r="AB5" s="94">
        <v>5006000</v>
      </c>
      <c r="AC5" s="10">
        <v>112.08</v>
      </c>
      <c r="AD5" s="2">
        <f t="shared" si="0"/>
        <v>0.83000000000001251</v>
      </c>
      <c r="AE5" s="137">
        <f t="shared" si="1"/>
        <v>2.953020134228268E-3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42815</v>
      </c>
      <c r="X6" s="10">
        <v>112.97</v>
      </c>
      <c r="Y6" s="10">
        <v>113.1</v>
      </c>
      <c r="Z6" s="10">
        <v>111.54</v>
      </c>
      <c r="AA6" s="10">
        <v>111.75</v>
      </c>
      <c r="AB6" s="94">
        <v>6935300</v>
      </c>
      <c r="AC6" s="10">
        <v>111.75</v>
      </c>
      <c r="AD6" s="2">
        <f t="shared" si="0"/>
        <v>1.5599999999999881</v>
      </c>
      <c r="AE6" s="137">
        <f t="shared" si="1"/>
        <v>-8.5174341229703465E-3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42814</v>
      </c>
      <c r="X7" s="10">
        <v>112.07</v>
      </c>
      <c r="Y7" s="10">
        <v>113.16</v>
      </c>
      <c r="Z7" s="10">
        <v>112.05</v>
      </c>
      <c r="AA7" s="10">
        <v>112.71</v>
      </c>
      <c r="AB7" s="94">
        <v>7990500</v>
      </c>
      <c r="AC7" s="10">
        <v>112.71</v>
      </c>
      <c r="AD7" s="2">
        <f t="shared" si="0"/>
        <v>1.1099999999999994</v>
      </c>
      <c r="AE7" s="137">
        <f t="shared" si="1"/>
        <v>8.5003579098066329E-3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111.87</v>
      </c>
      <c r="Y8" s="10">
        <v>112.09</v>
      </c>
      <c r="Z8" s="10">
        <v>111.18</v>
      </c>
      <c r="AA8" s="10">
        <v>111.76</v>
      </c>
      <c r="AB8" s="94">
        <v>9038400</v>
      </c>
      <c r="AC8" s="10">
        <v>111.76</v>
      </c>
      <c r="AD8" s="2">
        <f t="shared" si="0"/>
        <v>0.90999999999999659</v>
      </c>
      <c r="AE8" s="137">
        <f t="shared" si="1"/>
        <v>4.4758750335693875E-4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112.18</v>
      </c>
      <c r="Y9" s="10">
        <v>112.32</v>
      </c>
      <c r="Z9" s="10">
        <v>111.4</v>
      </c>
      <c r="AA9" s="10">
        <v>111.71</v>
      </c>
      <c r="AB9" s="94">
        <v>4353200</v>
      </c>
      <c r="AC9" s="10">
        <v>111.71</v>
      </c>
      <c r="AD9" s="2">
        <f t="shared" si="0"/>
        <v>0.91999999999998749</v>
      </c>
      <c r="AE9" s="137">
        <f t="shared" si="1"/>
        <v>-1.4302315187272319E-3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42809</v>
      </c>
      <c r="X10" s="10">
        <v>112.43</v>
      </c>
      <c r="Y10" s="10">
        <v>112.45</v>
      </c>
      <c r="Z10" s="10">
        <v>111.15</v>
      </c>
      <c r="AA10" s="10">
        <v>111.87</v>
      </c>
      <c r="AB10" s="94">
        <v>5218600</v>
      </c>
      <c r="AC10" s="10">
        <v>111.87</v>
      </c>
      <c r="AD10" s="2">
        <f t="shared" si="0"/>
        <v>1.2999999999999972</v>
      </c>
      <c r="AE10" s="137">
        <f t="shared" si="1"/>
        <v>-3.9177277179235359E-3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1.3899999999999999E-2</v>
      </c>
      <c r="W11" s="132">
        <v>42808</v>
      </c>
      <c r="X11" s="10">
        <v>111.73</v>
      </c>
      <c r="Y11" s="10">
        <v>112.89</v>
      </c>
      <c r="Z11" s="10">
        <v>111.72</v>
      </c>
      <c r="AA11" s="10">
        <v>112.31</v>
      </c>
      <c r="AB11" s="94">
        <v>6245300</v>
      </c>
      <c r="AC11" s="10">
        <v>112.31</v>
      </c>
      <c r="AD11" s="2">
        <f t="shared" si="0"/>
        <v>1.1700000000000017</v>
      </c>
      <c r="AE11" s="137">
        <f t="shared" si="1"/>
        <v>7.0839311334289778E-3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42807</v>
      </c>
      <c r="X12" s="10">
        <v>110.92</v>
      </c>
      <c r="Y12" s="10">
        <v>111.68</v>
      </c>
      <c r="Z12" s="10">
        <v>110.82</v>
      </c>
      <c r="AA12" s="10">
        <v>111.52</v>
      </c>
      <c r="AB12" s="94">
        <v>5147100</v>
      </c>
      <c r="AC12" s="10">
        <v>111.52</v>
      </c>
      <c r="AD12" s="2">
        <f t="shared" si="0"/>
        <v>0.86000000000001364</v>
      </c>
      <c r="AE12" s="137">
        <f t="shared" si="1"/>
        <v>5.4093040028848627E-3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42804</v>
      </c>
      <c r="X13" s="10">
        <v>111.4</v>
      </c>
      <c r="Y13" s="10">
        <v>111.5</v>
      </c>
      <c r="Z13" s="10">
        <v>110.69</v>
      </c>
      <c r="AA13" s="10">
        <v>110.92</v>
      </c>
      <c r="AB13" s="94">
        <v>3929800</v>
      </c>
      <c r="AC13" s="10">
        <v>110.92</v>
      </c>
      <c r="AD13" s="2">
        <f t="shared" si="0"/>
        <v>0.81000000000000227</v>
      </c>
      <c r="AE13" s="137">
        <f t="shared" si="1"/>
        <v>-9.9072322795645817E-4</v>
      </c>
    </row>
    <row r="14" spans="1:31" x14ac:dyDescent="0.25">
      <c r="W14" s="132">
        <v>42803</v>
      </c>
      <c r="X14" s="10">
        <v>110.9</v>
      </c>
      <c r="Y14" s="10">
        <v>111.32</v>
      </c>
      <c r="Z14" s="10">
        <v>110.69</v>
      </c>
      <c r="AA14" s="10">
        <v>111.03</v>
      </c>
      <c r="AB14" s="94">
        <v>3994500</v>
      </c>
      <c r="AC14" s="10">
        <v>111.03</v>
      </c>
      <c r="AD14" s="2">
        <f t="shared" si="0"/>
        <v>0.62999999999999545</v>
      </c>
      <c r="AE14" s="137">
        <f t="shared" si="1"/>
        <v>1.7141826055575571E-3</v>
      </c>
    </row>
    <row r="15" spans="1:31" x14ac:dyDescent="0.25">
      <c r="W15" s="132">
        <v>42802</v>
      </c>
      <c r="X15" s="10">
        <v>110.87</v>
      </c>
      <c r="Y15" s="10">
        <v>111.32</v>
      </c>
      <c r="Z15" s="10">
        <v>110.66</v>
      </c>
      <c r="AA15" s="10">
        <v>110.84</v>
      </c>
      <c r="AB15" s="94">
        <v>4843700</v>
      </c>
      <c r="AC15" s="10">
        <v>110.84</v>
      </c>
      <c r="AD15" s="2">
        <f t="shared" si="0"/>
        <v>0.65999999999999659</v>
      </c>
      <c r="AE15" s="137">
        <f t="shared" si="1"/>
        <v>-1.8040772145044848E-4</v>
      </c>
    </row>
    <row r="16" spans="1:31" x14ac:dyDescent="0.25">
      <c r="W16" s="132">
        <v>42801</v>
      </c>
      <c r="X16" s="10">
        <v>110.7</v>
      </c>
      <c r="Y16" s="10">
        <v>110.93</v>
      </c>
      <c r="Z16" s="10">
        <v>110.16</v>
      </c>
      <c r="AA16" s="10">
        <v>110.86</v>
      </c>
      <c r="AB16" s="94">
        <v>4937500</v>
      </c>
      <c r="AC16" s="10">
        <v>110.86</v>
      </c>
      <c r="AD16" s="2">
        <f t="shared" si="0"/>
        <v>0.77000000000001023</v>
      </c>
      <c r="AE16" s="137">
        <f t="shared" si="1"/>
        <v>1.7168157585614185E-3</v>
      </c>
    </row>
    <row r="17" spans="1:31" x14ac:dyDescent="0.25">
      <c r="W17" s="132">
        <v>42800</v>
      </c>
      <c r="X17" s="10">
        <v>110.77</v>
      </c>
      <c r="Y17" s="10">
        <v>110.98</v>
      </c>
      <c r="Z17" s="10">
        <v>110.09</v>
      </c>
      <c r="AA17" s="10">
        <v>110.67</v>
      </c>
      <c r="AB17" s="94">
        <v>4967400</v>
      </c>
      <c r="AC17" s="10">
        <v>110.67</v>
      </c>
      <c r="AD17" s="2">
        <f t="shared" si="0"/>
        <v>0.89000000000000057</v>
      </c>
      <c r="AE17" s="137">
        <f t="shared" si="1"/>
        <v>-5.1240560949298297E-3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42797</v>
      </c>
      <c r="X18" s="10">
        <v>110.59</v>
      </c>
      <c r="Y18" s="10">
        <v>111.5</v>
      </c>
      <c r="Z18" s="10">
        <v>110.04</v>
      </c>
      <c r="AA18" s="10">
        <v>111.24</v>
      </c>
      <c r="AB18" s="94">
        <v>5837900</v>
      </c>
      <c r="AC18" s="10">
        <v>111.24</v>
      </c>
      <c r="AD18" s="2">
        <f t="shared" si="0"/>
        <v>1.4599999999999937</v>
      </c>
      <c r="AE18" s="137">
        <f t="shared" si="1"/>
        <v>5.8775657835246076E-3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42796</v>
      </c>
      <c r="X19" s="10">
        <v>111</v>
      </c>
      <c r="Y19" s="10">
        <v>111.21</v>
      </c>
      <c r="Z19" s="10">
        <v>110.45</v>
      </c>
      <c r="AA19" s="10">
        <v>110.59</v>
      </c>
      <c r="AB19" s="94">
        <v>4713000</v>
      </c>
      <c r="AC19" s="10">
        <v>110.59</v>
      </c>
      <c r="AD19" s="2">
        <f t="shared" si="0"/>
        <v>0.75999999999999091</v>
      </c>
      <c r="AE19" s="137">
        <f t="shared" si="1"/>
        <v>-4.0525936599423718E-3</v>
      </c>
    </row>
    <row r="20" spans="1:31" x14ac:dyDescent="0.25">
      <c r="W20" s="132">
        <v>42795</v>
      </c>
      <c r="X20" s="10">
        <v>110.66</v>
      </c>
      <c r="Y20" s="10">
        <v>111.8</v>
      </c>
      <c r="Z20" s="10">
        <v>110.66</v>
      </c>
      <c r="AA20" s="10">
        <v>111.04</v>
      </c>
      <c r="AB20" s="94">
        <v>7359400</v>
      </c>
      <c r="AC20" s="10">
        <v>111.04</v>
      </c>
      <c r="AD20" s="2">
        <f t="shared" si="0"/>
        <v>1.1400000000000006</v>
      </c>
      <c r="AE20" s="137">
        <f t="shared" si="1"/>
        <v>8.6293032973021599E-3</v>
      </c>
    </row>
    <row r="21" spans="1:31" x14ac:dyDescent="0.25">
      <c r="W21" s="132">
        <v>42794</v>
      </c>
      <c r="X21" s="10">
        <v>110</v>
      </c>
      <c r="Y21" s="10">
        <v>110.4</v>
      </c>
      <c r="Z21" s="10">
        <v>109.83</v>
      </c>
      <c r="AA21" s="10">
        <v>110.09</v>
      </c>
      <c r="AB21" s="94">
        <v>4749000</v>
      </c>
      <c r="AC21" s="10">
        <v>110.09</v>
      </c>
      <c r="AD21" s="2">
        <f t="shared" si="0"/>
        <v>0.57000000000000739</v>
      </c>
      <c r="AE21" s="137">
        <f t="shared" si="1"/>
        <v>-1.2700716683298197E-3</v>
      </c>
    </row>
    <row r="22" spans="1:31" x14ac:dyDescent="0.25">
      <c r="W22" s="132">
        <v>42793</v>
      </c>
      <c r="X22" s="10">
        <v>109.93</v>
      </c>
      <c r="Y22" s="10">
        <v>110.47</v>
      </c>
      <c r="Z22" s="10">
        <v>109.83</v>
      </c>
      <c r="AA22" s="10">
        <v>110.23</v>
      </c>
      <c r="AB22" s="94">
        <v>3436400</v>
      </c>
      <c r="AC22" s="10">
        <v>110.23</v>
      </c>
      <c r="AD22" s="2">
        <f t="shared" si="0"/>
        <v>0.64000000000000057</v>
      </c>
      <c r="AE22" s="137">
        <f t="shared" si="1"/>
        <v>-8.158085569252016E-4</v>
      </c>
    </row>
    <row r="23" spans="1:31" x14ac:dyDescent="0.25">
      <c r="W23" s="132">
        <v>42790</v>
      </c>
      <c r="X23" s="10">
        <v>109.62</v>
      </c>
      <c r="Y23" s="10">
        <v>110.32</v>
      </c>
      <c r="Z23" s="10">
        <v>109.1</v>
      </c>
      <c r="AA23" s="10">
        <v>110.32</v>
      </c>
      <c r="AB23" s="94">
        <v>4766100</v>
      </c>
      <c r="AC23" s="10">
        <v>110.32</v>
      </c>
      <c r="AD23" s="2">
        <f t="shared" si="0"/>
        <v>1.2199999999999989</v>
      </c>
      <c r="AE23" s="137">
        <f t="shared" si="1"/>
        <v>5.37683404720668E-3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42789</v>
      </c>
      <c r="X24" s="10">
        <v>110.3</v>
      </c>
      <c r="Y24" s="10">
        <v>110.49</v>
      </c>
      <c r="Z24" s="10">
        <v>109.59</v>
      </c>
      <c r="AA24" s="10">
        <v>109.73</v>
      </c>
      <c r="AB24" s="94">
        <v>5470400</v>
      </c>
      <c r="AC24" s="10">
        <v>109.73</v>
      </c>
      <c r="AD24" s="2">
        <f t="shared" si="0"/>
        <v>0.89999999999999147</v>
      </c>
      <c r="AE24" s="137">
        <f t="shared" si="1"/>
        <v>-3.5415909916455268E-3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42788</v>
      </c>
      <c r="X25" s="10">
        <v>109.69</v>
      </c>
      <c r="Y25" s="10">
        <v>110.28</v>
      </c>
      <c r="Z25" s="10">
        <v>109.53</v>
      </c>
      <c r="AA25" s="10">
        <v>110.12</v>
      </c>
      <c r="AB25" s="94">
        <v>5473400</v>
      </c>
      <c r="AC25" s="10">
        <v>110.12</v>
      </c>
      <c r="AD25" s="2">
        <f t="shared" si="0"/>
        <v>0.75</v>
      </c>
      <c r="AE25" s="137">
        <f t="shared" si="1"/>
        <v>9.9990909917280213E-4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42787</v>
      </c>
      <c r="X26" s="10">
        <v>109.94</v>
      </c>
      <c r="Y26" s="10">
        <v>110.21</v>
      </c>
      <c r="Z26" s="10">
        <v>109.8</v>
      </c>
      <c r="AA26" s="10">
        <v>110.01</v>
      </c>
      <c r="AB26" s="94">
        <v>4991500</v>
      </c>
      <c r="AC26" s="10">
        <v>110.01</v>
      </c>
      <c r="AD26" s="2">
        <f t="shared" si="0"/>
        <v>0.40999999999999659</v>
      </c>
      <c r="AE26" s="137">
        <f t="shared" si="1"/>
        <v>-4.5429765582405413E-4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42783</v>
      </c>
      <c r="X27" s="10">
        <v>110.24</v>
      </c>
      <c r="Y27" s="10">
        <v>110.5</v>
      </c>
      <c r="Z27" s="10">
        <v>109.52</v>
      </c>
      <c r="AA27" s="10">
        <v>110.06</v>
      </c>
      <c r="AB27" s="94">
        <v>6287300</v>
      </c>
      <c r="AC27" s="10">
        <v>110.06</v>
      </c>
      <c r="AD27" s="2">
        <f t="shared" si="0"/>
        <v>0.98000000000000398</v>
      </c>
      <c r="AE27" s="137">
        <f t="shared" si="1"/>
        <v>-5.8711950140004632E-3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42782</v>
      </c>
      <c r="X28" s="10">
        <v>110.34</v>
      </c>
      <c r="Y28" s="10">
        <v>110.87</v>
      </c>
      <c r="Z28" s="10">
        <v>110.09</v>
      </c>
      <c r="AA28" s="10">
        <v>110.71</v>
      </c>
      <c r="AB28" s="94">
        <v>7169400</v>
      </c>
      <c r="AC28" s="10">
        <v>110.71</v>
      </c>
      <c r="AD28" s="2">
        <f t="shared" si="0"/>
        <v>0.78000000000000114</v>
      </c>
      <c r="AE28" s="137">
        <f t="shared" si="1"/>
        <v>4.8103104011616438E-3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42781</v>
      </c>
      <c r="X29" s="10">
        <v>109.91</v>
      </c>
      <c r="Y29" s="10">
        <v>110.68</v>
      </c>
      <c r="Z29" s="10">
        <v>109.8</v>
      </c>
      <c r="AA29" s="10">
        <v>110.18</v>
      </c>
      <c r="AB29" s="94">
        <v>7033500</v>
      </c>
      <c r="AC29" s="10">
        <v>110.18</v>
      </c>
      <c r="AD29" s="2">
        <f t="shared" si="0"/>
        <v>0.88000000000000966</v>
      </c>
      <c r="AE29" s="137">
        <f t="shared" si="1"/>
        <v>-1.3595576905646167E-3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42780</v>
      </c>
      <c r="X30" s="10">
        <v>109.8</v>
      </c>
      <c r="Y30" s="10">
        <v>110.33</v>
      </c>
      <c r="Z30" s="10">
        <v>109.53</v>
      </c>
      <c r="AA30" s="10">
        <v>110.33</v>
      </c>
      <c r="AB30" s="94">
        <v>4764100</v>
      </c>
      <c r="AC30" s="10">
        <v>110.33</v>
      </c>
      <c r="AD30" s="2">
        <f t="shared" si="0"/>
        <v>0.79999999999999716</v>
      </c>
      <c r="AE30" s="137">
        <f t="shared" si="1"/>
        <v>6.2015503875967326E-3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42779</v>
      </c>
      <c r="X31" s="10">
        <v>108.95</v>
      </c>
      <c r="Y31" s="10">
        <v>109.9</v>
      </c>
      <c r="Z31" s="10">
        <v>108.9</v>
      </c>
      <c r="AA31" s="10">
        <v>109.65</v>
      </c>
      <c r="AB31" s="94">
        <v>5653200</v>
      </c>
      <c r="AC31" s="10">
        <v>109.65</v>
      </c>
      <c r="AD31" s="2">
        <f t="shared" si="0"/>
        <v>1</v>
      </c>
      <c r="AE31" s="137">
        <f t="shared" si="1"/>
        <v>3.5694673256452258E-3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42776</v>
      </c>
      <c r="X32" s="10">
        <v>109.35</v>
      </c>
      <c r="Y32" s="10">
        <v>109.8</v>
      </c>
      <c r="Z32" s="10">
        <v>108.58</v>
      </c>
      <c r="AA32" s="10">
        <v>109.26</v>
      </c>
      <c r="AB32" s="94">
        <v>6521300</v>
      </c>
      <c r="AC32" s="10">
        <v>109.26</v>
      </c>
      <c r="AD32" s="2">
        <f t="shared" si="0"/>
        <v>1.2199999999999989</v>
      </c>
      <c r="AE32" s="137">
        <f t="shared" si="1"/>
        <v>-2.1006484610466281E-3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42775</v>
      </c>
      <c r="X33" s="10">
        <v>109</v>
      </c>
      <c r="Y33" s="10">
        <v>109.85</v>
      </c>
      <c r="Z33" s="10">
        <v>109</v>
      </c>
      <c r="AA33" s="10">
        <v>109.49</v>
      </c>
      <c r="AB33" s="94">
        <v>6367500</v>
      </c>
      <c r="AC33" s="10">
        <v>109.49</v>
      </c>
      <c r="AD33" s="2">
        <f t="shared" si="0"/>
        <v>0.84999999999999432</v>
      </c>
      <c r="AE33" s="137">
        <f t="shared" si="1"/>
        <v>4.4954128440366503E-3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42774</v>
      </c>
      <c r="X34" s="10">
        <v>109.56</v>
      </c>
      <c r="Y34" s="10">
        <v>111.42</v>
      </c>
      <c r="Z34" s="10">
        <v>108.98</v>
      </c>
      <c r="AA34" s="10">
        <v>109</v>
      </c>
      <c r="AB34" s="94">
        <v>13611500</v>
      </c>
      <c r="AC34" s="10">
        <v>109</v>
      </c>
      <c r="AD34" s="2">
        <f t="shared" si="0"/>
        <v>2.4399999999999977</v>
      </c>
      <c r="AE34" s="137">
        <f t="shared" si="1"/>
        <v>0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42773</v>
      </c>
      <c r="X35" s="10">
        <v>109.65</v>
      </c>
      <c r="Y35" s="10">
        <v>109.73</v>
      </c>
      <c r="Z35" s="10">
        <v>108.77</v>
      </c>
      <c r="AA35" s="10">
        <v>109</v>
      </c>
      <c r="AB35" s="94">
        <v>9574800</v>
      </c>
      <c r="AC35" s="10">
        <v>109</v>
      </c>
      <c r="AD35" s="2">
        <f t="shared" si="0"/>
        <v>0.96000000000000796</v>
      </c>
      <c r="AE35" s="137">
        <f t="shared" si="1"/>
        <v>-5.2021538742356155E-3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42772</v>
      </c>
      <c r="X36" s="10">
        <v>109.92</v>
      </c>
      <c r="Y36" s="10">
        <v>110.15</v>
      </c>
      <c r="Z36" s="10">
        <v>109.3</v>
      </c>
      <c r="AA36" s="10">
        <v>109.57</v>
      </c>
      <c r="AB36" s="94">
        <v>6822600</v>
      </c>
      <c r="AC36" s="10">
        <v>109.57</v>
      </c>
      <c r="AD36" s="2">
        <f t="shared" si="0"/>
        <v>0.85000000000000853</v>
      </c>
      <c r="AE36" s="137">
        <f t="shared" si="1"/>
        <v>-6.6183136899365946E-3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42769</v>
      </c>
      <c r="X37" s="10">
        <v>110.9</v>
      </c>
      <c r="Y37" s="10">
        <v>111.15</v>
      </c>
      <c r="Z37" s="10">
        <v>110.21</v>
      </c>
      <c r="AA37" s="10">
        <v>110.3</v>
      </c>
      <c r="AB37" s="94">
        <v>7917700</v>
      </c>
      <c r="AC37" s="10">
        <v>110.3</v>
      </c>
      <c r="AD37" s="2">
        <f t="shared" si="0"/>
        <v>0.94000000000001194</v>
      </c>
      <c r="AE37" s="137">
        <f t="shared" si="1"/>
        <v>-2.8026399059759566E-3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42768</v>
      </c>
      <c r="X38" s="10">
        <v>111.21</v>
      </c>
      <c r="Y38" s="10">
        <v>111.54</v>
      </c>
      <c r="Z38" s="10">
        <v>110.55</v>
      </c>
      <c r="AA38" s="10">
        <v>110.61</v>
      </c>
      <c r="AB38" s="94">
        <v>6501200</v>
      </c>
      <c r="AC38" s="10">
        <v>110.61</v>
      </c>
      <c r="AD38" s="2">
        <f t="shared" si="0"/>
        <v>0.99000000000000909</v>
      </c>
      <c r="AE38" s="137">
        <f t="shared" si="1"/>
        <v>-6.1994609164420789E-3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42767</v>
      </c>
      <c r="X39" s="10">
        <v>110.71</v>
      </c>
      <c r="Y39" s="10">
        <v>111.99</v>
      </c>
      <c r="Z39" s="10">
        <v>110.68</v>
      </c>
      <c r="AA39" s="10">
        <v>111.3</v>
      </c>
      <c r="AB39" s="94">
        <v>10489600</v>
      </c>
      <c r="AC39" s="10">
        <v>111.3</v>
      </c>
      <c r="AD39" s="2">
        <f t="shared" si="0"/>
        <v>1.3099999999999881</v>
      </c>
      <c r="AE39" s="137">
        <f t="shared" si="1"/>
        <v>5.8743786714865465E-3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8" t="s">
        <v>78</v>
      </c>
      <c r="P40" s="708"/>
      <c r="W40" s="132">
        <v>42766</v>
      </c>
      <c r="X40" s="10">
        <v>110.59</v>
      </c>
      <c r="Y40" s="10">
        <v>110.8</v>
      </c>
      <c r="Z40" s="10">
        <v>109.98</v>
      </c>
      <c r="AA40" s="10">
        <v>110.65</v>
      </c>
      <c r="AB40" s="94">
        <v>8395300</v>
      </c>
      <c r="AC40" s="10">
        <v>110.65</v>
      </c>
      <c r="AD40" s="2">
        <f t="shared" si="0"/>
        <v>0.81999999999999318</v>
      </c>
      <c r="AE40" s="137">
        <f t="shared" si="1"/>
        <v>-2.614025599423031E-3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124.355</v>
      </c>
      <c r="Q41" s="2"/>
      <c r="W41" s="132">
        <v>42765</v>
      </c>
      <c r="X41" s="10">
        <v>109.86</v>
      </c>
      <c r="Y41" s="10">
        <v>111.05</v>
      </c>
      <c r="Z41" s="10">
        <v>108.96</v>
      </c>
      <c r="AA41" s="10">
        <v>110.94</v>
      </c>
      <c r="AB41" s="94">
        <v>13765200</v>
      </c>
      <c r="AC41" s="10">
        <v>110.94</v>
      </c>
      <c r="AD41" s="2">
        <f t="shared" si="0"/>
        <v>2.0900000000000034</v>
      </c>
      <c r="AE41" s="137">
        <f t="shared" si="1"/>
        <v>1.5004574565416373E-2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123.22450000000001</v>
      </c>
      <c r="Q42" s="2"/>
      <c r="T42" s="90" t="s">
        <v>113</v>
      </c>
      <c r="W42" s="132">
        <v>42762</v>
      </c>
      <c r="X42" s="10">
        <v>108.49</v>
      </c>
      <c r="Y42" s="10">
        <v>109.4</v>
      </c>
      <c r="Z42" s="10">
        <v>108.15</v>
      </c>
      <c r="AA42" s="10">
        <v>109.3</v>
      </c>
      <c r="AB42" s="94">
        <v>5534500</v>
      </c>
      <c r="AC42" s="10">
        <v>109.3</v>
      </c>
      <c r="AD42" s="2">
        <f t="shared" si="0"/>
        <v>1.25</v>
      </c>
      <c r="AE42" s="137">
        <f t="shared" si="1"/>
        <v>1.1475106422357939E-2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122.09400000000001</v>
      </c>
      <c r="Q43" s="2"/>
      <c r="T43" s="127" t="s">
        <v>98</v>
      </c>
      <c r="U43" s="97">
        <v>112.38</v>
      </c>
      <c r="W43" s="132">
        <v>42761</v>
      </c>
      <c r="X43" s="10">
        <v>108.21</v>
      </c>
      <c r="Y43" s="10">
        <v>108.62</v>
      </c>
      <c r="Z43" s="10">
        <v>107.98</v>
      </c>
      <c r="AA43" s="10">
        <v>108.06</v>
      </c>
      <c r="AB43" s="94">
        <v>6079100</v>
      </c>
      <c r="AC43" s="10">
        <v>108.06</v>
      </c>
      <c r="AD43" s="2">
        <f t="shared" si="0"/>
        <v>0.64000000000000057</v>
      </c>
      <c r="AE43" s="137">
        <f t="shared" si="1"/>
        <v>1.8511662347275859E-4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120.96350000000001</v>
      </c>
      <c r="Q44" s="2"/>
      <c r="T44" s="92" t="s">
        <v>99</v>
      </c>
      <c r="U44" s="87">
        <v>112.6</v>
      </c>
      <c r="W44" s="132">
        <v>42760</v>
      </c>
      <c r="X44" s="10">
        <v>108.23</v>
      </c>
      <c r="Y44" s="10">
        <v>108.42</v>
      </c>
      <c r="Z44" s="10">
        <v>108</v>
      </c>
      <c r="AA44" s="10">
        <v>108.04</v>
      </c>
      <c r="AB44" s="94">
        <v>6169400</v>
      </c>
      <c r="AC44" s="10">
        <v>108.04</v>
      </c>
      <c r="AD44" s="2">
        <f t="shared" si="0"/>
        <v>0.42000000000000171</v>
      </c>
      <c r="AE44" s="137">
        <f t="shared" si="1"/>
        <v>1.2974976830397722E-3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119.833</v>
      </c>
      <c r="Q45" s="2"/>
      <c r="T45" s="92" t="s">
        <v>100</v>
      </c>
      <c r="U45" s="87" t="s">
        <v>129</v>
      </c>
      <c r="W45" s="132">
        <v>42759</v>
      </c>
      <c r="X45" s="10">
        <v>107.2</v>
      </c>
      <c r="Y45" s="10">
        <v>108.06</v>
      </c>
      <c r="Z45" s="10">
        <v>107.08</v>
      </c>
      <c r="AA45" s="10">
        <v>107.9</v>
      </c>
      <c r="AB45" s="94">
        <v>5435800</v>
      </c>
      <c r="AC45" s="10">
        <v>107.9</v>
      </c>
      <c r="AD45" s="2">
        <f t="shared" si="0"/>
        <v>0.98000000000000398</v>
      </c>
      <c r="AE45" s="137">
        <f t="shared" si="1"/>
        <v>7.2815533980583602E-3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118.7025</v>
      </c>
      <c r="Q46" s="2"/>
      <c r="T46" s="92" t="s">
        <v>101</v>
      </c>
      <c r="U46" s="87" t="s">
        <v>129</v>
      </c>
      <c r="W46" s="132">
        <v>42758</v>
      </c>
      <c r="X46" s="10">
        <v>107.34</v>
      </c>
      <c r="Y46" s="10">
        <v>107.68</v>
      </c>
      <c r="Z46" s="10">
        <v>106.57</v>
      </c>
      <c r="AA46" s="10">
        <v>107.12</v>
      </c>
      <c r="AB46" s="94">
        <v>5666600</v>
      </c>
      <c r="AC46" s="10">
        <v>107.12</v>
      </c>
      <c r="AD46" s="2">
        <f t="shared" si="0"/>
        <v>1.1100000000000136</v>
      </c>
      <c r="AE46" s="137">
        <f t="shared" si="1"/>
        <v>-5.0157904514210871E-3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117.572</v>
      </c>
      <c r="Q47" s="2"/>
      <c r="T47" s="92" t="s">
        <v>102</v>
      </c>
      <c r="U47" s="87">
        <v>117.65</v>
      </c>
      <c r="W47" s="132">
        <v>42755</v>
      </c>
      <c r="X47" s="10">
        <v>107.35</v>
      </c>
      <c r="Y47" s="10">
        <v>107.82</v>
      </c>
      <c r="Z47" s="10">
        <v>107.18</v>
      </c>
      <c r="AA47" s="10">
        <v>107.66</v>
      </c>
      <c r="AB47" s="94">
        <v>5534800</v>
      </c>
      <c r="AC47" s="10">
        <v>107.66</v>
      </c>
      <c r="AD47" s="2">
        <f t="shared" si="0"/>
        <v>0.63999999999998636</v>
      </c>
      <c r="AE47" s="137">
        <f t="shared" si="1"/>
        <v>3.5421327367635147E-3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116.4415</v>
      </c>
      <c r="Q48" s="2"/>
      <c r="T48" s="92" t="s">
        <v>103</v>
      </c>
      <c r="U48" s="87">
        <v>1.3306800000000001</v>
      </c>
      <c r="W48" s="132">
        <v>42754</v>
      </c>
      <c r="X48" s="10">
        <v>107.92</v>
      </c>
      <c r="Y48" s="10">
        <v>108.01</v>
      </c>
      <c r="Z48" s="10">
        <v>107.08</v>
      </c>
      <c r="AA48" s="10">
        <v>107.28</v>
      </c>
      <c r="AB48" s="94">
        <v>5348900</v>
      </c>
      <c r="AC48" s="10">
        <v>107.28</v>
      </c>
      <c r="AD48" s="2">
        <f t="shared" si="0"/>
        <v>0.93000000000000682</v>
      </c>
      <c r="AE48" s="137">
        <f t="shared" si="1"/>
        <v>-8.1360946745561158E-3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115.31099999999999</v>
      </c>
      <c r="Q49" s="2"/>
      <c r="T49" s="92" t="s">
        <v>104</v>
      </c>
      <c r="U49" s="87" t="s">
        <v>592</v>
      </c>
      <c r="W49" s="132">
        <v>42753</v>
      </c>
      <c r="X49" s="10">
        <v>106.93</v>
      </c>
      <c r="Y49" s="10">
        <v>108.4</v>
      </c>
      <c r="Z49" s="10">
        <v>106.81</v>
      </c>
      <c r="AA49" s="10">
        <v>108.16</v>
      </c>
      <c r="AB49" s="94">
        <v>7162000</v>
      </c>
      <c r="AC49" s="10">
        <v>108.16</v>
      </c>
      <c r="AD49" s="2">
        <f t="shared" si="0"/>
        <v>1.5900000000000034</v>
      </c>
      <c r="AE49" s="137">
        <f t="shared" si="1"/>
        <v>1.7597480781699204E-3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114.18049999999999</v>
      </c>
      <c r="Q50" s="2"/>
      <c r="T50" s="92"/>
      <c r="U50" s="87"/>
      <c r="W50" s="132">
        <v>42752</v>
      </c>
      <c r="X50" s="10">
        <v>107.91</v>
      </c>
      <c r="Y50" s="10">
        <v>108.93</v>
      </c>
      <c r="Z50" s="10">
        <v>107.65</v>
      </c>
      <c r="AA50" s="10">
        <v>107.97</v>
      </c>
      <c r="AB50" s="94">
        <v>7583100</v>
      </c>
      <c r="AC50" s="10">
        <v>107.97</v>
      </c>
      <c r="AD50" s="2">
        <f t="shared" si="0"/>
        <v>1.2800000000000011</v>
      </c>
      <c r="AE50" s="137">
        <f t="shared" si="1"/>
        <v>-8.3287062742920526E-4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113.05</v>
      </c>
      <c r="Q51" s="2"/>
      <c r="T51" s="92" t="s">
        <v>105</v>
      </c>
      <c r="U51" s="87" t="s">
        <v>747</v>
      </c>
      <c r="W51" s="132">
        <v>42748</v>
      </c>
      <c r="X51" s="10">
        <v>107.16</v>
      </c>
      <c r="Y51" s="10">
        <v>108.35</v>
      </c>
      <c r="Z51" s="10">
        <v>106.9</v>
      </c>
      <c r="AA51" s="10">
        <v>108.06</v>
      </c>
      <c r="AB51" s="94">
        <v>6467200</v>
      </c>
      <c r="AC51" s="10">
        <v>108.06</v>
      </c>
      <c r="AD51" s="2">
        <f t="shared" si="0"/>
        <v>1.4499999999999886</v>
      </c>
      <c r="AE51" s="137">
        <f t="shared" si="1"/>
        <v>4.9288570631451645E-3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111.9195</v>
      </c>
      <c r="Q52" s="2"/>
      <c r="T52" s="92" t="s">
        <v>106</v>
      </c>
      <c r="U52" s="87" t="s">
        <v>748</v>
      </c>
      <c r="W52" s="132">
        <v>42747</v>
      </c>
      <c r="X52" s="10">
        <v>108.12</v>
      </c>
      <c r="Y52" s="10">
        <v>109</v>
      </c>
      <c r="Z52" s="10">
        <v>107.43</v>
      </c>
      <c r="AA52" s="10">
        <v>107.53</v>
      </c>
      <c r="AB52" s="94">
        <v>8201600</v>
      </c>
      <c r="AC52" s="10">
        <v>107.53</v>
      </c>
      <c r="AD52" s="2">
        <f t="shared" si="0"/>
        <v>1.5699999999999932</v>
      </c>
      <c r="AE52" s="137">
        <f t="shared" si="1"/>
        <v>-1.74524853801169E-2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110.789</v>
      </c>
      <c r="Q53" s="2"/>
      <c r="T53" s="92" t="s">
        <v>107</v>
      </c>
      <c r="U53" s="89">
        <v>6280889</v>
      </c>
      <c r="W53" s="132">
        <v>42746</v>
      </c>
      <c r="X53" s="10">
        <v>108.54</v>
      </c>
      <c r="Y53" s="10">
        <v>109.49</v>
      </c>
      <c r="Z53" s="10">
        <v>108.38</v>
      </c>
      <c r="AA53" s="10">
        <v>109.44</v>
      </c>
      <c r="AB53" s="94">
        <v>7590400</v>
      </c>
      <c r="AC53" s="10">
        <v>109.44</v>
      </c>
      <c r="AD53" s="2">
        <f t="shared" si="0"/>
        <v>1.1099999999999994</v>
      </c>
      <c r="AE53" s="137">
        <f t="shared" si="1"/>
        <v>9.7804022882450603E-3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109.65849999999999</v>
      </c>
      <c r="T54" s="92" t="s">
        <v>110</v>
      </c>
      <c r="U54" s="89">
        <v>6586030</v>
      </c>
      <c r="W54" s="132">
        <v>42745</v>
      </c>
      <c r="X54" s="10">
        <v>107.9</v>
      </c>
      <c r="Y54" s="10">
        <v>108.82</v>
      </c>
      <c r="Z54" s="10">
        <v>107.35</v>
      </c>
      <c r="AA54" s="10">
        <v>108.38</v>
      </c>
      <c r="AB54" s="94">
        <v>7893600</v>
      </c>
      <c r="AC54" s="10">
        <v>108.38</v>
      </c>
      <c r="AD54" s="2">
        <f t="shared" si="0"/>
        <v>1.4699999999999989</v>
      </c>
      <c r="AE54" s="137">
        <f t="shared" si="1"/>
        <v>1.8456995201177051E-4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108.52799999999999</v>
      </c>
      <c r="T55" s="92" t="s">
        <v>108</v>
      </c>
      <c r="U55" s="87" t="s">
        <v>749</v>
      </c>
      <c r="W55" s="132">
        <v>42744</v>
      </c>
      <c r="X55" s="10">
        <v>108.58</v>
      </c>
      <c r="Y55" s="10">
        <v>108.83</v>
      </c>
      <c r="Z55" s="10">
        <v>108.11</v>
      </c>
      <c r="AA55" s="10">
        <v>108.36</v>
      </c>
      <c r="AB55" s="94">
        <v>6193400</v>
      </c>
      <c r="AC55" s="10">
        <v>108.36</v>
      </c>
      <c r="AD55" s="2">
        <f t="shared" si="0"/>
        <v>0.71999999999999886</v>
      </c>
      <c r="AE55" s="137">
        <f t="shared" si="1"/>
        <v>-5.6891172692237202E-3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107.39749999999999</v>
      </c>
      <c r="T56" s="92" t="s">
        <v>111</v>
      </c>
      <c r="U56" s="87">
        <v>20.41</v>
      </c>
      <c r="W56" s="132">
        <v>42741</v>
      </c>
      <c r="X56" s="10">
        <v>108.02</v>
      </c>
      <c r="Y56" s="10">
        <v>109.35</v>
      </c>
      <c r="Z56" s="10">
        <v>107.75</v>
      </c>
      <c r="AA56" s="10">
        <v>108.98</v>
      </c>
      <c r="AB56" s="94">
        <v>9263300</v>
      </c>
      <c r="AC56" s="10">
        <v>108.98</v>
      </c>
      <c r="AD56" s="2">
        <f t="shared" si="0"/>
        <v>1.5999999999999943</v>
      </c>
      <c r="AE56" s="137">
        <f t="shared" si="1"/>
        <v>1.4900353883404716E-2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106.267</v>
      </c>
      <c r="T57" s="92" t="s">
        <v>112</v>
      </c>
      <c r="U57" s="87">
        <v>5.54</v>
      </c>
      <c r="W57" s="132">
        <v>42740</v>
      </c>
      <c r="X57" s="10">
        <v>107.17</v>
      </c>
      <c r="Y57" s="10">
        <v>107.62</v>
      </c>
      <c r="Z57" s="10">
        <v>106.79</v>
      </c>
      <c r="AA57" s="10">
        <v>107.38</v>
      </c>
      <c r="AB57" s="94">
        <v>6292500</v>
      </c>
      <c r="AC57" s="10">
        <v>107.38</v>
      </c>
      <c r="AD57" s="2">
        <f t="shared" si="0"/>
        <v>0.82999999999999829</v>
      </c>
      <c r="AE57" s="137">
        <f t="shared" si="1"/>
        <v>-5.5845122859277119E-4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105.1365</v>
      </c>
      <c r="T58" s="92" t="s">
        <v>109</v>
      </c>
      <c r="U58" s="87" t="s">
        <v>604</v>
      </c>
      <c r="W58" s="132">
        <v>42739</v>
      </c>
      <c r="X58" s="10">
        <v>106.64</v>
      </c>
      <c r="Y58" s="10">
        <v>107.5</v>
      </c>
      <c r="Z58" s="10">
        <v>106.25</v>
      </c>
      <c r="AA58" s="10">
        <v>107.44</v>
      </c>
      <c r="AB58" s="94">
        <v>8231900</v>
      </c>
      <c r="AC58" s="10">
        <v>107.44</v>
      </c>
      <c r="AD58" s="2">
        <f t="shared" si="0"/>
        <v>1.25</v>
      </c>
      <c r="AE58" s="137">
        <f t="shared" si="1"/>
        <v>1.2820512820512775E-2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104.006</v>
      </c>
      <c r="W59" s="132">
        <v>42738</v>
      </c>
      <c r="X59" s="10">
        <v>105.3</v>
      </c>
      <c r="Y59" s="10">
        <v>106.9</v>
      </c>
      <c r="Z59" s="10">
        <v>105.21</v>
      </c>
      <c r="AA59" s="10">
        <v>106.08</v>
      </c>
      <c r="AB59" s="94">
        <v>8872900</v>
      </c>
      <c r="AC59" s="10">
        <v>106.08</v>
      </c>
      <c r="AD59" s="2">
        <f t="shared" si="0"/>
        <v>1.6900000000000119</v>
      </c>
      <c r="AE59" s="137">
        <f t="shared" si="1"/>
        <v>1.7846862406447839E-2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102.8755</v>
      </c>
      <c r="W60" s="132">
        <v>42734</v>
      </c>
      <c r="X60" s="10">
        <v>104.57</v>
      </c>
      <c r="Y60" s="10">
        <v>105</v>
      </c>
      <c r="Z60" s="10">
        <v>103.96</v>
      </c>
      <c r="AA60" s="10">
        <v>104.22</v>
      </c>
      <c r="AB60" s="94">
        <v>6629500</v>
      </c>
      <c r="AC60" s="10">
        <v>104.22</v>
      </c>
      <c r="AD60" s="2">
        <f t="shared" si="0"/>
        <v>1.0400000000000063</v>
      </c>
      <c r="AE60" s="137">
        <f t="shared" si="1"/>
        <v>-3.2517214996174992E-3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101.745</v>
      </c>
      <c r="W61" s="132">
        <v>42733</v>
      </c>
      <c r="X61" s="10">
        <v>104.23</v>
      </c>
      <c r="Y61" s="10">
        <v>104.77</v>
      </c>
      <c r="Z61" s="10">
        <v>103.87</v>
      </c>
      <c r="AA61" s="10">
        <v>104.56</v>
      </c>
      <c r="AB61" s="94">
        <v>5892000</v>
      </c>
      <c r="AC61" s="10">
        <v>104.56</v>
      </c>
      <c r="AD61" s="2">
        <f t="shared" si="0"/>
        <v>0.89999999999999147</v>
      </c>
      <c r="AE61" s="137">
        <f t="shared" si="1"/>
        <v>2.4928092042186822E-3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42732</v>
      </c>
      <c r="X62" s="10">
        <v>104.99</v>
      </c>
      <c r="Y62" s="10">
        <v>105.32</v>
      </c>
      <c r="Z62" s="10">
        <v>104.06</v>
      </c>
      <c r="AA62" s="10">
        <v>104.3</v>
      </c>
      <c r="AB62" s="94">
        <v>5116200</v>
      </c>
      <c r="AC62" s="10">
        <v>104.3</v>
      </c>
      <c r="AD62" s="2">
        <f t="shared" si="0"/>
        <v>1.2599999999999909</v>
      </c>
      <c r="AE62" s="137">
        <f t="shared" si="1"/>
        <v>-8.2723210040887007E-3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42731</v>
      </c>
      <c r="X63" s="10">
        <v>104.85</v>
      </c>
      <c r="Y63" s="10">
        <v>105.56</v>
      </c>
      <c r="Z63" s="10">
        <v>104.78</v>
      </c>
      <c r="AA63" s="10">
        <v>105.17</v>
      </c>
      <c r="AB63" s="94">
        <v>3634300</v>
      </c>
      <c r="AC63" s="10">
        <v>105.17</v>
      </c>
      <c r="AD63" s="2">
        <f t="shared" si="0"/>
        <v>0.78000000000000114</v>
      </c>
      <c r="AE63" s="137">
        <f t="shared" si="1"/>
        <v>1.9020446980499983E-4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42727</v>
      </c>
      <c r="X64" s="10">
        <v>105.24</v>
      </c>
      <c r="Y64" s="10">
        <v>105.34</v>
      </c>
      <c r="Z64" s="10">
        <v>104.75</v>
      </c>
      <c r="AA64" s="10">
        <v>105.15</v>
      </c>
      <c r="AB64" s="94">
        <v>3231000</v>
      </c>
      <c r="AC64" s="10">
        <v>105.15</v>
      </c>
      <c r="AD64" s="2">
        <f t="shared" si="0"/>
        <v>0.59000000000000341</v>
      </c>
      <c r="AE64" s="137">
        <f t="shared" si="1"/>
        <v>-2.5611838360841688E-3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42726</v>
      </c>
      <c r="X65" s="10">
        <v>104.96</v>
      </c>
      <c r="Y65" s="10">
        <v>105.49</v>
      </c>
      <c r="Z65" s="10">
        <v>104.7</v>
      </c>
      <c r="AA65" s="10">
        <v>105.42</v>
      </c>
      <c r="AB65" s="94">
        <v>5230800</v>
      </c>
      <c r="AC65" s="10">
        <v>105.42</v>
      </c>
      <c r="AD65" s="2">
        <f t="shared" si="0"/>
        <v>0.78999999999999204</v>
      </c>
      <c r="AE65" s="137">
        <f t="shared" si="1"/>
        <v>-1.3262599469495706E-3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42725</v>
      </c>
      <c r="X66" s="10">
        <v>104.61</v>
      </c>
      <c r="Y66" s="10">
        <v>105.91</v>
      </c>
      <c r="Z66" s="10">
        <v>104.51</v>
      </c>
      <c r="AA66" s="10">
        <v>105.56</v>
      </c>
      <c r="AB66" s="94">
        <v>5202400</v>
      </c>
      <c r="AC66" s="10">
        <v>105.56</v>
      </c>
      <c r="AD66" s="2">
        <f t="shared" si="0"/>
        <v>1.3999999999999915</v>
      </c>
      <c r="AE66" s="137">
        <f t="shared" si="1"/>
        <v>9.4822681585449153E-4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42724</v>
      </c>
      <c r="X67" s="10">
        <v>105.64</v>
      </c>
      <c r="Y67" s="10">
        <v>106.2</v>
      </c>
      <c r="Z67" s="10">
        <v>105.06</v>
      </c>
      <c r="AA67" s="10">
        <v>105.46</v>
      </c>
      <c r="AB67" s="94">
        <v>8947300</v>
      </c>
      <c r="AC67" s="10">
        <v>105.46</v>
      </c>
      <c r="AD67" s="2">
        <f>Y67-Z67</f>
        <v>1.1400000000000006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42821</v>
      </c>
      <c r="X2" s="9">
        <v>2.0699999999999998</v>
      </c>
      <c r="Y2" s="9">
        <v>2.09</v>
      </c>
      <c r="Z2" s="9">
        <v>1.99</v>
      </c>
      <c r="AA2" s="9">
        <v>2.02</v>
      </c>
      <c r="AB2" s="103">
        <v>45054200</v>
      </c>
      <c r="AC2" s="9">
        <v>2.02</v>
      </c>
      <c r="AD2" s="40">
        <f>Y2-Z2</f>
        <v>9.9999999999999867E-2</v>
      </c>
      <c r="AE2" s="161">
        <f>AC2/AC3-1</f>
        <v>-3.349282296650713E-2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2.7585874999999995</v>
      </c>
      <c r="T3" s="1"/>
      <c r="W3" s="109">
        <v>42818</v>
      </c>
      <c r="X3" s="9">
        <v>1.93</v>
      </c>
      <c r="Y3" s="9">
        <v>2.11</v>
      </c>
      <c r="Z3" s="9">
        <v>1.92</v>
      </c>
      <c r="AA3" s="9">
        <v>2.09</v>
      </c>
      <c r="AB3" s="103">
        <v>79709900</v>
      </c>
      <c r="AC3" s="9">
        <v>2.09</v>
      </c>
      <c r="AD3" s="40">
        <f t="shared" ref="AD3:AD66" si="2">Y3-Z3</f>
        <v>0.18999999999999995</v>
      </c>
      <c r="AE3" s="161">
        <f t="shared" ref="AE3:AE66" si="3">AC3/AC4-1</f>
        <v>7.7319587628865927E-2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1.98</v>
      </c>
      <c r="R4" s="499">
        <v>-1.9800000000000002E-2</v>
      </c>
      <c r="T4" s="162"/>
      <c r="W4" s="109">
        <v>42817</v>
      </c>
      <c r="X4" s="9">
        <v>2.06</v>
      </c>
      <c r="Y4" s="9">
        <v>2.08</v>
      </c>
      <c r="Z4" s="9">
        <v>1.93</v>
      </c>
      <c r="AA4" s="9">
        <v>1.94</v>
      </c>
      <c r="AB4" s="103">
        <v>72736600</v>
      </c>
      <c r="AC4" s="9">
        <v>1.94</v>
      </c>
      <c r="AD4" s="40">
        <f t="shared" si="2"/>
        <v>0.15000000000000013</v>
      </c>
      <c r="AE4" s="161">
        <f t="shared" si="3"/>
        <v>-8.0568720379146863E-2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7920</v>
      </c>
      <c r="W5" s="109">
        <v>42816</v>
      </c>
      <c r="X5" s="9">
        <v>2.15</v>
      </c>
      <c r="Y5" s="9">
        <v>2.23</v>
      </c>
      <c r="Z5" s="9">
        <v>1.95</v>
      </c>
      <c r="AA5" s="9">
        <v>2.11</v>
      </c>
      <c r="AB5" s="103">
        <v>104724100</v>
      </c>
      <c r="AC5" s="9">
        <v>2.11</v>
      </c>
      <c r="AD5" s="40">
        <f t="shared" si="2"/>
        <v>0.28000000000000003</v>
      </c>
      <c r="AE5" s="161">
        <f t="shared" si="3"/>
        <v>-0.10593220338983056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11034.349999999999</v>
      </c>
      <c r="W6" s="109">
        <v>42815</v>
      </c>
      <c r="X6" s="9">
        <v>2.41</v>
      </c>
      <c r="Y6" s="9">
        <v>2.44</v>
      </c>
      <c r="Z6" s="9">
        <v>2.35</v>
      </c>
      <c r="AA6" s="9">
        <v>2.36</v>
      </c>
      <c r="AB6" s="103">
        <v>36629300</v>
      </c>
      <c r="AC6" s="9">
        <v>2.36</v>
      </c>
      <c r="AD6" s="40">
        <f t="shared" si="2"/>
        <v>8.9999999999999858E-2</v>
      </c>
      <c r="AE6" s="161">
        <f t="shared" si="3"/>
        <v>-2.0746887966805128E-2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-2679.4199999999983</v>
      </c>
      <c r="R7" s="30">
        <v>42824</v>
      </c>
      <c r="W7" s="109">
        <v>42814</v>
      </c>
      <c r="X7" s="9">
        <v>2.4500000000000002</v>
      </c>
      <c r="Y7" s="9">
        <v>2.5099999999999998</v>
      </c>
      <c r="Z7" s="9">
        <v>2.39</v>
      </c>
      <c r="AA7" s="9">
        <v>2.41</v>
      </c>
      <c r="AB7" s="103">
        <v>39612000</v>
      </c>
      <c r="AC7" s="9">
        <v>2.41</v>
      </c>
      <c r="AD7" s="40">
        <f t="shared" si="2"/>
        <v>0.11999999999999966</v>
      </c>
      <c r="AE7" s="161">
        <f t="shared" si="3"/>
        <v>-2.4291497975708509E-2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-3114.3499999999985</v>
      </c>
      <c r="W8" s="109">
        <v>42811</v>
      </c>
      <c r="X8" s="9">
        <v>2.5299999999999998</v>
      </c>
      <c r="Y8" s="9">
        <v>2.54</v>
      </c>
      <c r="Z8" s="9">
        <v>2.42</v>
      </c>
      <c r="AA8" s="9">
        <v>2.4700000000000002</v>
      </c>
      <c r="AB8" s="103">
        <v>302730200</v>
      </c>
      <c r="AC8" s="9">
        <v>2.4700000000000002</v>
      </c>
      <c r="AD8" s="40">
        <f t="shared" si="2"/>
        <v>0.12000000000000011</v>
      </c>
      <c r="AE8" s="161">
        <f t="shared" si="3"/>
        <v>-1.5936254980079556E-2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-0.28224136446641612</v>
      </c>
      <c r="W9" s="109">
        <v>42810</v>
      </c>
      <c r="X9" s="9">
        <v>2.41</v>
      </c>
      <c r="Y9" s="9">
        <v>2.56</v>
      </c>
      <c r="Z9" s="9">
        <v>2.41</v>
      </c>
      <c r="AA9" s="9">
        <v>2.5099999999999998</v>
      </c>
      <c r="AB9" s="103">
        <v>56061900</v>
      </c>
      <c r="AC9" s="9">
        <v>2.5099999999999998</v>
      </c>
      <c r="AD9" s="40">
        <f t="shared" si="2"/>
        <v>0.14999999999999991</v>
      </c>
      <c r="AE9" s="161">
        <f t="shared" si="3"/>
        <v>4.1493775933609811E-2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42809</v>
      </c>
      <c r="X10" s="9">
        <v>2.42</v>
      </c>
      <c r="Y10" s="9">
        <v>2.44</v>
      </c>
      <c r="Z10" s="9">
        <v>2.31</v>
      </c>
      <c r="AA10" s="9">
        <v>2.41</v>
      </c>
      <c r="AB10" s="103">
        <v>68962500</v>
      </c>
      <c r="AC10" s="9">
        <v>2.41</v>
      </c>
      <c r="AD10" s="40">
        <f t="shared" si="2"/>
        <v>0.12999999999999989</v>
      </c>
      <c r="AE10" s="161">
        <f t="shared" si="3"/>
        <v>0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0.20100000000000001</v>
      </c>
      <c r="W11" s="109">
        <v>42808</v>
      </c>
      <c r="X11" s="9">
        <v>2.52</v>
      </c>
      <c r="Y11" s="9">
        <v>2.52</v>
      </c>
      <c r="Z11" s="9">
        <v>2.4</v>
      </c>
      <c r="AA11" s="9">
        <v>2.41</v>
      </c>
      <c r="AB11" s="103">
        <v>45862500</v>
      </c>
      <c r="AC11" s="9">
        <v>2.41</v>
      </c>
      <c r="AD11" s="40">
        <f t="shared" si="2"/>
        <v>0.12000000000000011</v>
      </c>
      <c r="AE11" s="161">
        <f t="shared" si="3"/>
        <v>-4.7430830039525529E-2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42807</v>
      </c>
      <c r="X12" s="9">
        <v>2.56</v>
      </c>
      <c r="Y12" s="9">
        <v>2.59</v>
      </c>
      <c r="Z12" s="9">
        <v>2.42</v>
      </c>
      <c r="AA12" s="9">
        <v>2.5299999999999998</v>
      </c>
      <c r="AB12" s="103">
        <v>77756200</v>
      </c>
      <c r="AC12" s="9">
        <v>2.5299999999999998</v>
      </c>
      <c r="AD12" s="40">
        <f t="shared" si="2"/>
        <v>0.16999999999999993</v>
      </c>
      <c r="AE12" s="161" t="e">
        <f t="shared" si="3"/>
        <v>#DIV/0!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42807</v>
      </c>
      <c r="X13" s="9" t="s">
        <v>171</v>
      </c>
      <c r="Y13" s="9"/>
      <c r="Z13" s="9"/>
      <c r="AA13" s="9"/>
      <c r="AB13" s="103"/>
      <c r="AC13" s="9"/>
      <c r="AD13" s="40">
        <f t="shared" si="2"/>
        <v>0</v>
      </c>
      <c r="AE13" s="161">
        <f t="shared" si="3"/>
        <v>-1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42804</v>
      </c>
      <c r="X14" s="9">
        <v>2.62</v>
      </c>
      <c r="Y14" s="9">
        <v>2.69</v>
      </c>
      <c r="Z14" s="9">
        <v>2.61</v>
      </c>
      <c r="AA14" s="9">
        <v>2.67</v>
      </c>
      <c r="AB14" s="103">
        <v>44354300</v>
      </c>
      <c r="AC14" s="9">
        <v>2.57</v>
      </c>
      <c r="AD14" s="40">
        <f t="shared" si="2"/>
        <v>8.0000000000000071E-2</v>
      </c>
      <c r="AE14" s="161">
        <f t="shared" si="3"/>
        <v>2.8000000000000025E-2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42803</v>
      </c>
      <c r="X15" s="9">
        <v>2.4900000000000002</v>
      </c>
      <c r="Y15" s="9">
        <v>2.63</v>
      </c>
      <c r="Z15" s="9">
        <v>2.4900000000000002</v>
      </c>
      <c r="AA15" s="9">
        <v>2.6</v>
      </c>
      <c r="AB15" s="103">
        <v>65542800</v>
      </c>
      <c r="AC15" s="9">
        <v>2.5</v>
      </c>
      <c r="AD15" s="40">
        <f t="shared" si="2"/>
        <v>0.13999999999999968</v>
      </c>
      <c r="AE15" s="161">
        <f t="shared" si="3"/>
        <v>4.6025104602510414E-2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42802</v>
      </c>
      <c r="X16" s="9">
        <v>2.62</v>
      </c>
      <c r="Y16" s="9">
        <v>2.64</v>
      </c>
      <c r="Z16" s="9">
        <v>2.4900000000000002</v>
      </c>
      <c r="AA16" s="9">
        <v>2.4900000000000002</v>
      </c>
      <c r="AB16" s="103">
        <v>41880800</v>
      </c>
      <c r="AC16" s="9">
        <v>2.39</v>
      </c>
      <c r="AD16" s="40">
        <f t="shared" si="2"/>
        <v>0.14999999999999991</v>
      </c>
      <c r="AE16" s="161">
        <f t="shared" si="3"/>
        <v>-5.1587301587301515E-2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42801</v>
      </c>
      <c r="X17" s="9">
        <v>2.68</v>
      </c>
      <c r="Y17" s="9">
        <v>2.7</v>
      </c>
      <c r="Z17" s="9">
        <v>2.57</v>
      </c>
      <c r="AA17" s="9">
        <v>2.62</v>
      </c>
      <c r="AB17" s="103">
        <v>70742000</v>
      </c>
      <c r="AC17" s="9">
        <v>2.52</v>
      </c>
      <c r="AD17" s="40">
        <f t="shared" si="2"/>
        <v>0.13000000000000034</v>
      </c>
      <c r="AE17" s="161">
        <f t="shared" si="3"/>
        <v>-4.9056603773584895E-2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42800</v>
      </c>
      <c r="X18" s="9">
        <v>2.87</v>
      </c>
      <c r="Y18" s="9">
        <v>2.9</v>
      </c>
      <c r="Z18" s="9">
        <v>2.71</v>
      </c>
      <c r="AA18" s="9">
        <v>2.76</v>
      </c>
      <c r="AB18" s="103">
        <v>48285200</v>
      </c>
      <c r="AC18" s="9">
        <v>2.65</v>
      </c>
      <c r="AD18" s="40">
        <f t="shared" si="2"/>
        <v>0.18999999999999995</v>
      </c>
      <c r="AE18" s="161">
        <f t="shared" si="3"/>
        <v>-3.9855072463768071E-2</v>
      </c>
    </row>
    <row r="19" spans="1:31" x14ac:dyDescent="0.25">
      <c r="W19" s="109">
        <v>42797</v>
      </c>
      <c r="X19" s="9">
        <v>2.85</v>
      </c>
      <c r="Y19" s="9">
        <v>2.9</v>
      </c>
      <c r="Z19" s="9">
        <v>2.81</v>
      </c>
      <c r="AA19" s="9">
        <v>2.87</v>
      </c>
      <c r="AB19" s="103">
        <v>29152800</v>
      </c>
      <c r="AC19" s="9">
        <v>2.76</v>
      </c>
      <c r="AD19" s="40">
        <f t="shared" si="2"/>
        <v>8.9999999999999858E-2</v>
      </c>
      <c r="AE19" s="161">
        <f t="shared" si="3"/>
        <v>2.2222222222222143E-2</v>
      </c>
    </row>
    <row r="20" spans="1:31" x14ac:dyDescent="0.25">
      <c r="W20" s="109">
        <v>42796</v>
      </c>
      <c r="X20" s="9">
        <v>2.92</v>
      </c>
      <c r="Y20" s="9">
        <v>2.94</v>
      </c>
      <c r="Z20" s="9">
        <v>2.78</v>
      </c>
      <c r="AA20" s="9">
        <v>2.81</v>
      </c>
      <c r="AB20" s="103">
        <v>57376800</v>
      </c>
      <c r="AC20" s="9">
        <v>2.7</v>
      </c>
      <c r="AD20" s="40">
        <f t="shared" si="2"/>
        <v>0.16000000000000014</v>
      </c>
      <c r="AE20" s="161">
        <f t="shared" si="3"/>
        <v>-3.9145907473309594E-2</v>
      </c>
    </row>
    <row r="21" spans="1:31" x14ac:dyDescent="0.25">
      <c r="G21" s="30"/>
      <c r="I21" s="79"/>
      <c r="W21" s="109">
        <v>42795</v>
      </c>
      <c r="X21" s="9">
        <v>2.95</v>
      </c>
      <c r="Y21" s="9">
        <v>2.95</v>
      </c>
      <c r="Z21" s="9">
        <v>2.9</v>
      </c>
      <c r="AA21" s="9">
        <v>2.92</v>
      </c>
      <c r="AB21" s="103">
        <v>36923100</v>
      </c>
      <c r="AC21" s="9">
        <v>2.81</v>
      </c>
      <c r="AD21" s="40">
        <f t="shared" si="2"/>
        <v>5.0000000000000266E-2</v>
      </c>
      <c r="AE21" s="161">
        <f t="shared" si="3"/>
        <v>0</v>
      </c>
    </row>
    <row r="22" spans="1:31" x14ac:dyDescent="0.25">
      <c r="G22" s="30"/>
      <c r="H22" s="71"/>
      <c r="I22" s="79"/>
      <c r="W22" s="109">
        <v>42794</v>
      </c>
      <c r="X22" s="9">
        <v>3.08</v>
      </c>
      <c r="Y22" s="9">
        <v>3.11</v>
      </c>
      <c r="Z22" s="9">
        <v>2.9</v>
      </c>
      <c r="AA22" s="9">
        <v>2.93</v>
      </c>
      <c r="AB22" s="103">
        <v>122442300</v>
      </c>
      <c r="AC22" s="9">
        <v>2.81</v>
      </c>
      <c r="AD22" s="40">
        <f t="shared" si="2"/>
        <v>0.20999999999999996</v>
      </c>
      <c r="AE22" s="161">
        <f t="shared" si="3"/>
        <v>-0.11075949367088611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42793</v>
      </c>
      <c r="X23" s="9">
        <v>3.36</v>
      </c>
      <c r="Y23" s="9">
        <v>3.39</v>
      </c>
      <c r="Z23" s="9">
        <v>3.28</v>
      </c>
      <c r="AA23" s="9">
        <v>3.29</v>
      </c>
      <c r="AB23" s="103">
        <v>33604800</v>
      </c>
      <c r="AC23" s="9">
        <v>3.16</v>
      </c>
      <c r="AD23" s="40">
        <f t="shared" si="2"/>
        <v>0.11000000000000032</v>
      </c>
      <c r="AE23" s="161">
        <f t="shared" si="3"/>
        <v>-2.4691358024691357E-2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42790</v>
      </c>
      <c r="X24" s="9">
        <v>3.4</v>
      </c>
      <c r="Y24" s="9">
        <v>3.42</v>
      </c>
      <c r="Z24" s="9">
        <v>3.37</v>
      </c>
      <c r="AA24" s="9">
        <v>3.37</v>
      </c>
      <c r="AB24" s="103">
        <v>16979400</v>
      </c>
      <c r="AC24" s="9">
        <v>3.24</v>
      </c>
      <c r="AD24" s="40">
        <f t="shared" si="2"/>
        <v>4.9999999999999822E-2</v>
      </c>
      <c r="AE24" s="161">
        <f t="shared" si="3"/>
        <v>-6.1349693251532278E-3</v>
      </c>
    </row>
    <row r="25" spans="1:31" x14ac:dyDescent="0.25">
      <c r="W25" s="109">
        <v>42789</v>
      </c>
      <c r="X25" s="9">
        <v>3.38</v>
      </c>
      <c r="Y25" s="9">
        <v>3.4</v>
      </c>
      <c r="Z25" s="9">
        <v>3.33</v>
      </c>
      <c r="AA25" s="9">
        <v>3.39</v>
      </c>
      <c r="AB25" s="103">
        <v>17554200</v>
      </c>
      <c r="AC25" s="9">
        <v>3.26</v>
      </c>
      <c r="AD25" s="40">
        <f t="shared" si="2"/>
        <v>6.999999999999984E-2</v>
      </c>
      <c r="AE25" s="161">
        <f t="shared" si="3"/>
        <v>1.2422360248447006E-2</v>
      </c>
    </row>
    <row r="26" spans="1:31" x14ac:dyDescent="0.25">
      <c r="W26" s="109">
        <v>42788</v>
      </c>
      <c r="X26" s="9">
        <v>3.33</v>
      </c>
      <c r="Y26" s="9">
        <v>3.39</v>
      </c>
      <c r="Z26" s="9">
        <v>3.31</v>
      </c>
      <c r="AA26" s="9">
        <v>3.35</v>
      </c>
      <c r="AB26" s="103">
        <v>18856800</v>
      </c>
      <c r="AC26" s="9">
        <v>3.22</v>
      </c>
      <c r="AD26" s="40">
        <f t="shared" si="2"/>
        <v>8.0000000000000071E-2</v>
      </c>
      <c r="AE26" s="161">
        <f t="shared" si="3"/>
        <v>9.4043887147337024E-3</v>
      </c>
    </row>
    <row r="27" spans="1:31" x14ac:dyDescent="0.25">
      <c r="W27" s="109">
        <v>42787</v>
      </c>
      <c r="X27" s="9">
        <v>3.3</v>
      </c>
      <c r="Y27" s="9">
        <v>3.33</v>
      </c>
      <c r="Z27" s="9">
        <v>3.24</v>
      </c>
      <c r="AA27" s="9">
        <v>3.32</v>
      </c>
      <c r="AB27" s="103">
        <v>26781500</v>
      </c>
      <c r="AC27" s="9">
        <v>3.19</v>
      </c>
      <c r="AD27" s="40">
        <f t="shared" si="2"/>
        <v>8.9999999999999858E-2</v>
      </c>
      <c r="AE27" s="161">
        <f t="shared" si="3"/>
        <v>9.4936708860757779E-3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42783</v>
      </c>
      <c r="X28" s="9">
        <v>3.29</v>
      </c>
      <c r="Y28" s="9">
        <v>3.3</v>
      </c>
      <c r="Z28" s="9">
        <v>3.23</v>
      </c>
      <c r="AA28" s="9">
        <v>3.29</v>
      </c>
      <c r="AB28" s="103">
        <v>26123800</v>
      </c>
      <c r="AC28" s="9">
        <v>3.16</v>
      </c>
      <c r="AD28" s="40">
        <f t="shared" si="2"/>
        <v>6.999999999999984E-2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553</v>
      </c>
      <c r="K29" s="228" t="s">
        <v>151</v>
      </c>
      <c r="W29" s="109">
        <v>42782</v>
      </c>
      <c r="X29" s="9">
        <v>3.34</v>
      </c>
      <c r="Y29" s="9">
        <v>3.39</v>
      </c>
      <c r="Z29" s="9">
        <v>3.26</v>
      </c>
      <c r="AA29" s="9">
        <v>3.29</v>
      </c>
      <c r="AB29" s="103">
        <v>24589000</v>
      </c>
      <c r="AC29" s="9">
        <v>3.16</v>
      </c>
      <c r="AD29" s="40">
        <f t="shared" si="2"/>
        <v>0.13000000000000034</v>
      </c>
      <c r="AE29" s="161">
        <f t="shared" si="3"/>
        <v>-3.154574132492094E-3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42781</v>
      </c>
      <c r="X30" s="9">
        <v>3.34</v>
      </c>
      <c r="Y30" s="9">
        <v>3.35</v>
      </c>
      <c r="Z30" s="9">
        <v>3.27</v>
      </c>
      <c r="AA30" s="9">
        <v>3.3</v>
      </c>
      <c r="AB30" s="103">
        <v>17228800</v>
      </c>
      <c r="AC30" s="9">
        <v>3.17</v>
      </c>
      <c r="AD30" s="40">
        <f t="shared" si="2"/>
        <v>8.0000000000000071E-2</v>
      </c>
      <c r="AE30" s="161">
        <f t="shared" si="3"/>
        <v>-1.2461059190031154E-2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42780</v>
      </c>
      <c r="X31" s="9">
        <v>3.28</v>
      </c>
      <c r="Y31" s="9">
        <v>3.35</v>
      </c>
      <c r="Z31" s="9">
        <v>3.27</v>
      </c>
      <c r="AA31" s="9">
        <v>3.34</v>
      </c>
      <c r="AB31" s="103">
        <v>16321600</v>
      </c>
      <c r="AC31" s="9">
        <v>3.21</v>
      </c>
      <c r="AD31" s="40">
        <f t="shared" si="2"/>
        <v>8.0000000000000071E-2</v>
      </c>
      <c r="AE31" s="161">
        <f t="shared" si="3"/>
        <v>1.904761904761898E-2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42779</v>
      </c>
      <c r="X32" s="9">
        <v>3.31</v>
      </c>
      <c r="Y32" s="9">
        <v>3.33</v>
      </c>
      <c r="Z32" s="9">
        <v>3.26</v>
      </c>
      <c r="AA32" s="9">
        <v>3.28</v>
      </c>
      <c r="AB32" s="103">
        <v>21924200</v>
      </c>
      <c r="AC32" s="9">
        <v>3.15</v>
      </c>
      <c r="AD32" s="40">
        <f t="shared" si="2"/>
        <v>7.0000000000000284E-2</v>
      </c>
      <c r="AE32" s="161">
        <f t="shared" si="3"/>
        <v>-9.4339622641510523E-3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42776</v>
      </c>
      <c r="X33" s="9">
        <v>3.28</v>
      </c>
      <c r="Y33" s="9">
        <v>3.32</v>
      </c>
      <c r="Z33" s="9">
        <v>3.27</v>
      </c>
      <c r="AA33" s="9">
        <v>3.31</v>
      </c>
      <c r="AB33" s="103">
        <v>24502200</v>
      </c>
      <c r="AC33" s="9">
        <v>3.18</v>
      </c>
      <c r="AD33" s="40">
        <f t="shared" si="2"/>
        <v>4.9999999999999822E-2</v>
      </c>
      <c r="AE33" s="161">
        <f t="shared" si="3"/>
        <v>9.523809523809712E-3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42775</v>
      </c>
      <c r="X34" s="9">
        <v>3.31</v>
      </c>
      <c r="Y34" s="9">
        <v>3.34</v>
      </c>
      <c r="Z34" s="9">
        <v>3.26</v>
      </c>
      <c r="AA34" s="9">
        <v>3.28</v>
      </c>
      <c r="AB34" s="103">
        <v>22779900</v>
      </c>
      <c r="AC34" s="9">
        <v>3.15</v>
      </c>
      <c r="AD34" s="40">
        <f t="shared" si="2"/>
        <v>8.0000000000000071E-2</v>
      </c>
      <c r="AE34" s="161">
        <f t="shared" si="3"/>
        <v>-6.3091482649841879E-3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42774</v>
      </c>
      <c r="X35" s="9">
        <v>3.28</v>
      </c>
      <c r="Y35" s="9">
        <v>3.3</v>
      </c>
      <c r="Z35" s="9">
        <v>3.25</v>
      </c>
      <c r="AA35" s="9">
        <v>3.3</v>
      </c>
      <c r="AB35" s="103">
        <v>17830200</v>
      </c>
      <c r="AC35" s="9">
        <v>3.17</v>
      </c>
      <c r="AD35" s="40">
        <f t="shared" si="2"/>
        <v>4.9999999999999822E-2</v>
      </c>
      <c r="AE35" s="161">
        <f t="shared" si="3"/>
        <v>9.5541401273884219E-3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42773</v>
      </c>
      <c r="X36" s="9">
        <v>3.33</v>
      </c>
      <c r="Y36" s="9">
        <v>3.35</v>
      </c>
      <c r="Z36" s="9">
        <v>3.26</v>
      </c>
      <c r="AA36" s="9">
        <v>3.27</v>
      </c>
      <c r="AB36" s="103">
        <v>24349700</v>
      </c>
      <c r="AC36" s="9">
        <v>3.14</v>
      </c>
      <c r="AD36" s="40">
        <f t="shared" si="2"/>
        <v>9.0000000000000302E-2</v>
      </c>
      <c r="AE36" s="161">
        <f t="shared" si="3"/>
        <v>-1.8750000000000044E-2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42772</v>
      </c>
      <c r="X37" s="9">
        <v>3.44</v>
      </c>
      <c r="Y37" s="9">
        <v>3.48</v>
      </c>
      <c r="Z37" s="9">
        <v>3.29</v>
      </c>
      <c r="AA37" s="9">
        <v>3.33</v>
      </c>
      <c r="AB37" s="103">
        <v>25789800</v>
      </c>
      <c r="AC37" s="9">
        <v>3.2</v>
      </c>
      <c r="AD37" s="40">
        <f t="shared" si="2"/>
        <v>0.18999999999999995</v>
      </c>
      <c r="AE37" s="161">
        <f t="shared" si="3"/>
        <v>-2.7355623100303927E-2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42769</v>
      </c>
      <c r="X38" s="9">
        <v>3.37</v>
      </c>
      <c r="Y38" s="9">
        <v>3.44</v>
      </c>
      <c r="Z38" s="9">
        <v>3.37</v>
      </c>
      <c r="AA38" s="9">
        <v>3.42</v>
      </c>
      <c r="AB38" s="103">
        <v>15135200</v>
      </c>
      <c r="AC38" s="9">
        <v>3.29</v>
      </c>
      <c r="AD38" s="40">
        <f t="shared" si="2"/>
        <v>6.999999999999984E-2</v>
      </c>
      <c r="AE38" s="161">
        <f t="shared" si="3"/>
        <v>1.5432098765431945E-2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42768</v>
      </c>
      <c r="X39" s="9">
        <v>3.41</v>
      </c>
      <c r="Y39" s="9">
        <v>3.42</v>
      </c>
      <c r="Z39" s="9">
        <v>3.33</v>
      </c>
      <c r="AA39" s="9">
        <v>3.37</v>
      </c>
      <c r="AB39" s="103">
        <v>15473500</v>
      </c>
      <c r="AC39" s="9">
        <v>3.24</v>
      </c>
      <c r="AD39" s="40">
        <f t="shared" si="2"/>
        <v>8.9999999999999858E-2</v>
      </c>
      <c r="AE39" s="161">
        <f t="shared" si="3"/>
        <v>-1.2195121951219412E-2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8" t="s">
        <v>78</v>
      </c>
      <c r="P40" s="708"/>
      <c r="W40" s="109">
        <v>42767</v>
      </c>
      <c r="X40" s="9">
        <v>3.44</v>
      </c>
      <c r="Y40" s="9">
        <v>3.5</v>
      </c>
      <c r="Z40" s="9">
        <v>3.37</v>
      </c>
      <c r="AA40" s="9">
        <v>3.41</v>
      </c>
      <c r="AB40" s="103">
        <v>23635700</v>
      </c>
      <c r="AC40" s="9">
        <v>3.28</v>
      </c>
      <c r="AD40" s="40">
        <f t="shared" si="2"/>
        <v>0.12999999999999989</v>
      </c>
      <c r="AE40" s="161">
        <f t="shared" si="3"/>
        <v>-2.0895522388059806E-2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2.1779999999999999</v>
      </c>
      <c r="Q41" s="2"/>
      <c r="W41" s="109">
        <v>42766</v>
      </c>
      <c r="X41" s="9">
        <v>3.47</v>
      </c>
      <c r="Y41" s="9">
        <v>3.51</v>
      </c>
      <c r="Z41" s="9">
        <v>3.44</v>
      </c>
      <c r="AA41" s="9">
        <v>3.49</v>
      </c>
      <c r="AB41" s="103">
        <v>16490900</v>
      </c>
      <c r="AC41" s="9">
        <v>3.35</v>
      </c>
      <c r="AD41" s="40">
        <f t="shared" si="2"/>
        <v>6.999999999999984E-2</v>
      </c>
      <c r="AE41" s="161">
        <f t="shared" si="3"/>
        <v>0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2.1582000000000003</v>
      </c>
      <c r="Q42" s="2"/>
      <c r="T42" s="90" t="s">
        <v>113</v>
      </c>
      <c r="W42" s="109">
        <v>42765</v>
      </c>
      <c r="X42" s="9">
        <v>3.51</v>
      </c>
      <c r="Y42" s="9">
        <v>3.53</v>
      </c>
      <c r="Z42" s="9">
        <v>3.44</v>
      </c>
      <c r="AA42" s="9">
        <v>3.49</v>
      </c>
      <c r="AB42" s="103">
        <v>17764000</v>
      </c>
      <c r="AC42" s="9">
        <v>3.35</v>
      </c>
      <c r="AD42" s="40">
        <f t="shared" si="2"/>
        <v>8.9999999999999858E-2</v>
      </c>
      <c r="AE42" s="161">
        <f t="shared" si="3"/>
        <v>-1.4705882352941124E-2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2.1384000000000003</v>
      </c>
      <c r="Q43" s="2"/>
      <c r="T43" s="127" t="s">
        <v>98</v>
      </c>
      <c r="U43" s="97">
        <v>2.02</v>
      </c>
      <c r="W43" s="109">
        <v>42762</v>
      </c>
      <c r="X43" s="9">
        <v>3.51</v>
      </c>
      <c r="Y43" s="9">
        <v>3.54</v>
      </c>
      <c r="Z43" s="9">
        <v>3.47</v>
      </c>
      <c r="AA43" s="9">
        <v>3.54</v>
      </c>
      <c r="AB43" s="103">
        <v>11022800</v>
      </c>
      <c r="AC43" s="9">
        <v>3.4</v>
      </c>
      <c r="AD43" s="40">
        <f t="shared" si="2"/>
        <v>6.999999999999984E-2</v>
      </c>
      <c r="AE43" s="161">
        <f t="shared" si="3"/>
        <v>1.1904761904761862E-2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2.1186000000000003</v>
      </c>
      <c r="Q44" s="2"/>
      <c r="T44" s="92" t="s">
        <v>99</v>
      </c>
      <c r="U44" s="87">
        <v>2.0299999999999998</v>
      </c>
      <c r="W44" s="109">
        <v>42761</v>
      </c>
      <c r="X44" s="9">
        <v>3.42</v>
      </c>
      <c r="Y44" s="9">
        <v>3.5</v>
      </c>
      <c r="Z44" s="9">
        <v>3.42</v>
      </c>
      <c r="AA44" s="9">
        <v>3.5</v>
      </c>
      <c r="AB44" s="103">
        <v>11653100</v>
      </c>
      <c r="AC44" s="9">
        <v>3.36</v>
      </c>
      <c r="AD44" s="40">
        <f t="shared" si="2"/>
        <v>8.0000000000000071E-2</v>
      </c>
      <c r="AE44" s="161">
        <f t="shared" si="3"/>
        <v>1.8181818181818299E-2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2.0988000000000002</v>
      </c>
      <c r="Q45" s="2"/>
      <c r="T45" s="92" t="s">
        <v>100</v>
      </c>
      <c r="U45" s="87" t="s">
        <v>750</v>
      </c>
      <c r="W45" s="109">
        <v>42760</v>
      </c>
      <c r="X45" s="9">
        <v>3.5</v>
      </c>
      <c r="Y45" s="9">
        <v>3.52</v>
      </c>
      <c r="Z45" s="9">
        <v>3.4</v>
      </c>
      <c r="AA45" s="9">
        <v>3.44</v>
      </c>
      <c r="AB45" s="103">
        <v>18150300</v>
      </c>
      <c r="AC45" s="9">
        <v>3.3</v>
      </c>
      <c r="AD45" s="40">
        <f t="shared" si="2"/>
        <v>0.12000000000000011</v>
      </c>
      <c r="AE45" s="161">
        <f t="shared" si="3"/>
        <v>-9.009009009009028E-3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2.0790000000000002</v>
      </c>
      <c r="Q46" s="2"/>
      <c r="T46" s="92" t="s">
        <v>101</v>
      </c>
      <c r="U46" s="87" t="s">
        <v>751</v>
      </c>
      <c r="W46" s="109">
        <v>42759</v>
      </c>
      <c r="X46" s="9">
        <v>3.57</v>
      </c>
      <c r="Y46" s="9">
        <v>3.58</v>
      </c>
      <c r="Z46" s="9">
        <v>3.46</v>
      </c>
      <c r="AA46" s="9">
        <v>3.47</v>
      </c>
      <c r="AB46" s="103">
        <v>15746500</v>
      </c>
      <c r="AC46" s="9">
        <v>3.33</v>
      </c>
      <c r="AD46" s="40">
        <f t="shared" si="2"/>
        <v>0.12000000000000011</v>
      </c>
      <c r="AE46" s="161">
        <f t="shared" si="3"/>
        <v>-2.0588235294117574E-2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2.0592000000000001</v>
      </c>
      <c r="Q47" s="2"/>
      <c r="T47" s="92" t="s">
        <v>102</v>
      </c>
      <c r="U47" s="87">
        <v>3.4</v>
      </c>
      <c r="W47" s="109">
        <v>42758</v>
      </c>
      <c r="X47" s="9">
        <v>3.49</v>
      </c>
      <c r="Y47" s="9">
        <v>3.55</v>
      </c>
      <c r="Z47" s="9">
        <v>3.45</v>
      </c>
      <c r="AA47" s="9">
        <v>3.54</v>
      </c>
      <c r="AB47" s="103">
        <v>10999000</v>
      </c>
      <c r="AC47" s="9">
        <v>3.4</v>
      </c>
      <c r="AD47" s="40">
        <f t="shared" si="2"/>
        <v>9.9999999999999645E-2</v>
      </c>
      <c r="AE47" s="161">
        <f t="shared" si="3"/>
        <v>1.4925373134328401E-2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2.0394000000000001</v>
      </c>
      <c r="Q48" s="2"/>
      <c r="T48" s="92" t="s">
        <v>103</v>
      </c>
      <c r="U48" s="87">
        <v>0.447965</v>
      </c>
      <c r="W48" s="109">
        <v>42755</v>
      </c>
      <c r="X48" s="9">
        <v>3.49</v>
      </c>
      <c r="Y48" s="9">
        <v>3.53</v>
      </c>
      <c r="Z48" s="9">
        <v>3.41</v>
      </c>
      <c r="AA48" s="9">
        <v>3.49</v>
      </c>
      <c r="AB48" s="103">
        <v>18466700</v>
      </c>
      <c r="AC48" s="9">
        <v>3.35</v>
      </c>
      <c r="AD48" s="40">
        <f t="shared" si="2"/>
        <v>0.11999999999999966</v>
      </c>
      <c r="AE48" s="161">
        <f t="shared" si="3"/>
        <v>2.9940119760478723E-3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2.0196000000000001</v>
      </c>
      <c r="Q49" s="2"/>
      <c r="T49" s="92" t="s">
        <v>122</v>
      </c>
      <c r="U49" s="87" t="s">
        <v>460</v>
      </c>
      <c r="W49" s="109">
        <v>42754</v>
      </c>
      <c r="X49" s="9">
        <v>3.52</v>
      </c>
      <c r="Y49" s="9">
        <v>3.54</v>
      </c>
      <c r="Z49" s="9">
        <v>3.41</v>
      </c>
      <c r="AA49" s="9">
        <v>3.48</v>
      </c>
      <c r="AB49" s="103">
        <v>18516800</v>
      </c>
      <c r="AC49" s="9">
        <v>3.34</v>
      </c>
      <c r="AD49" s="40">
        <f t="shared" si="2"/>
        <v>0.12999999999999989</v>
      </c>
      <c r="AE49" s="161">
        <f t="shared" si="3"/>
        <v>-1.764705882352946E-2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1.9998</v>
      </c>
      <c r="Q50" s="2"/>
      <c r="T50" s="92"/>
      <c r="U50" s="87"/>
      <c r="W50" s="109">
        <v>42753</v>
      </c>
      <c r="X50" s="9">
        <v>3.57</v>
      </c>
      <c r="Y50" s="9">
        <v>3.59</v>
      </c>
      <c r="Z50" s="9">
        <v>3.51</v>
      </c>
      <c r="AA50" s="9">
        <v>3.54</v>
      </c>
      <c r="AB50" s="103">
        <v>8947600</v>
      </c>
      <c r="AC50" s="9">
        <v>3.4</v>
      </c>
      <c r="AD50" s="40">
        <f t="shared" si="2"/>
        <v>8.0000000000000071E-2</v>
      </c>
      <c r="AE50" s="161">
        <f t="shared" si="3"/>
        <v>-2.9325513196482023E-3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1.98</v>
      </c>
      <c r="Q51" s="2"/>
      <c r="T51" s="92" t="s">
        <v>105</v>
      </c>
      <c r="U51" s="87" t="s">
        <v>752</v>
      </c>
      <c r="W51" s="109">
        <v>42752</v>
      </c>
      <c r="X51" s="9">
        <v>3.55</v>
      </c>
      <c r="Y51" s="9">
        <v>3.57</v>
      </c>
      <c r="Z51" s="9">
        <v>3.51</v>
      </c>
      <c r="AA51" s="9">
        <v>3.55</v>
      </c>
      <c r="AB51" s="103">
        <v>9705400</v>
      </c>
      <c r="AC51" s="9">
        <v>3.41</v>
      </c>
      <c r="AD51" s="40">
        <f t="shared" si="2"/>
        <v>6.0000000000000053E-2</v>
      </c>
      <c r="AE51" s="161">
        <f t="shared" si="3"/>
        <v>2.9411764705882248E-3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1.9601999999999999</v>
      </c>
      <c r="Q52" s="2"/>
      <c r="T52" s="92" t="s">
        <v>106</v>
      </c>
      <c r="U52" s="87" t="s">
        <v>605</v>
      </c>
      <c r="W52" s="109">
        <v>42748</v>
      </c>
      <c r="X52" s="9">
        <v>3.53</v>
      </c>
      <c r="Y52" s="9">
        <v>3.57</v>
      </c>
      <c r="Z52" s="9">
        <v>3.52</v>
      </c>
      <c r="AA52" s="9">
        <v>3.54</v>
      </c>
      <c r="AB52" s="103">
        <v>8055600</v>
      </c>
      <c r="AC52" s="9">
        <v>3.4</v>
      </c>
      <c r="AD52" s="40">
        <f t="shared" si="2"/>
        <v>4.9999999999999822E-2</v>
      </c>
      <c r="AE52" s="161">
        <f t="shared" si="3"/>
        <v>2.9498525073745618E-3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1.9403999999999999</v>
      </c>
      <c r="Q53" s="2"/>
      <c r="T53" s="92" t="s">
        <v>107</v>
      </c>
      <c r="U53" s="89">
        <v>60939715</v>
      </c>
      <c r="W53" s="109">
        <v>42747</v>
      </c>
      <c r="X53" s="9">
        <v>3.61</v>
      </c>
      <c r="Y53" s="9">
        <v>3.62</v>
      </c>
      <c r="Z53" s="9">
        <v>3.5</v>
      </c>
      <c r="AA53" s="9">
        <v>3.53</v>
      </c>
      <c r="AB53" s="103">
        <v>17898000</v>
      </c>
      <c r="AC53" s="9">
        <v>3.39</v>
      </c>
      <c r="AD53" s="40">
        <f t="shared" si="2"/>
        <v>0.12000000000000011</v>
      </c>
      <c r="AE53" s="161">
        <f t="shared" si="3"/>
        <v>-2.3054755043227737E-2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1.9205999999999999</v>
      </c>
      <c r="T54" s="92" t="s">
        <v>110</v>
      </c>
      <c r="U54" s="89">
        <v>37578700</v>
      </c>
      <c r="W54" s="109">
        <v>42746</v>
      </c>
      <c r="X54" s="9">
        <v>3.63</v>
      </c>
      <c r="Y54" s="9">
        <v>3.7</v>
      </c>
      <c r="Z54" s="9">
        <v>3.55</v>
      </c>
      <c r="AA54" s="9">
        <v>3.61</v>
      </c>
      <c r="AB54" s="103">
        <v>14857400</v>
      </c>
      <c r="AC54" s="9">
        <v>3.47</v>
      </c>
      <c r="AD54" s="40">
        <f t="shared" si="2"/>
        <v>0.15000000000000036</v>
      </c>
      <c r="AE54" s="161">
        <f t="shared" si="3"/>
        <v>-5.7306590257879542E-3</v>
      </c>
    </row>
    <row r="55" spans="1:31" x14ac:dyDescent="0.25">
      <c r="A55" t="s">
        <v>377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1.9007999999999998</v>
      </c>
      <c r="T55" s="92" t="s">
        <v>108</v>
      </c>
      <c r="U55" s="87" t="s">
        <v>753</v>
      </c>
      <c r="W55" s="109">
        <v>42745</v>
      </c>
      <c r="X55" s="9">
        <v>3.69</v>
      </c>
      <c r="Y55" s="9">
        <v>3.71</v>
      </c>
      <c r="Z55" s="9">
        <v>3.61</v>
      </c>
      <c r="AA55" s="9">
        <v>3.63</v>
      </c>
      <c r="AB55" s="103">
        <v>18370900</v>
      </c>
      <c r="AC55" s="9">
        <v>3.49</v>
      </c>
      <c r="AD55" s="40">
        <f t="shared" si="2"/>
        <v>0.10000000000000009</v>
      </c>
      <c r="AE55" s="161">
        <f t="shared" si="3"/>
        <v>-1.412429378531066E-2</v>
      </c>
    </row>
    <row r="56" spans="1:31" x14ac:dyDescent="0.25">
      <c r="A56" t="s">
        <v>384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1.881</v>
      </c>
      <c r="T56" s="92" t="s">
        <v>111</v>
      </c>
      <c r="U56" s="87" t="s">
        <v>129</v>
      </c>
      <c r="W56" s="109">
        <v>42744</v>
      </c>
      <c r="X56" s="9">
        <v>3.76</v>
      </c>
      <c r="Y56" s="9">
        <v>3.79</v>
      </c>
      <c r="Z56" s="9">
        <v>3.62</v>
      </c>
      <c r="AA56" s="9">
        <v>3.68</v>
      </c>
      <c r="AB56" s="103">
        <v>32815300</v>
      </c>
      <c r="AC56" s="9">
        <v>3.54</v>
      </c>
      <c r="AD56" s="40">
        <f t="shared" si="2"/>
        <v>0.16999999999999993</v>
      </c>
      <c r="AE56" s="161">
        <f t="shared" si="3"/>
        <v>-1.6666666666666718E-2</v>
      </c>
    </row>
    <row r="57" spans="1:31" x14ac:dyDescent="0.25">
      <c r="A57" t="s">
        <v>385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1.8612</v>
      </c>
      <c r="T57" s="92" t="s">
        <v>112</v>
      </c>
      <c r="U57" s="87">
        <v>-0.51</v>
      </c>
      <c r="W57" s="109">
        <v>42741</v>
      </c>
      <c r="X57" s="9">
        <v>3.75</v>
      </c>
      <c r="Y57" s="9">
        <v>3.82</v>
      </c>
      <c r="Z57" s="9">
        <v>3.65</v>
      </c>
      <c r="AA57" s="9">
        <v>3.75</v>
      </c>
      <c r="AB57" s="103">
        <v>57221200</v>
      </c>
      <c r="AC57" s="9">
        <v>3.6</v>
      </c>
      <c r="AD57" s="40">
        <f t="shared" si="2"/>
        <v>0.16999999999999993</v>
      </c>
      <c r="AE57" s="161">
        <f t="shared" si="3"/>
        <v>5.5865921787709993E-3</v>
      </c>
    </row>
    <row r="58" spans="1:31" x14ac:dyDescent="0.25">
      <c r="A58" t="s">
        <v>432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1.8414000000000001</v>
      </c>
      <c r="T58" s="92" t="s">
        <v>109</v>
      </c>
      <c r="U58" s="87" t="s">
        <v>754</v>
      </c>
      <c r="W58" s="109">
        <v>42740</v>
      </c>
      <c r="X58" s="9">
        <v>3.69</v>
      </c>
      <c r="Y58" s="9">
        <v>3.76</v>
      </c>
      <c r="Z58" s="9">
        <v>3.66</v>
      </c>
      <c r="AA58" s="9">
        <v>3.73</v>
      </c>
      <c r="AB58" s="103">
        <v>40953900</v>
      </c>
      <c r="AC58" s="9">
        <v>3.58</v>
      </c>
      <c r="AD58" s="40">
        <f t="shared" si="2"/>
        <v>9.9999999999999645E-2</v>
      </c>
      <c r="AE58" s="161">
        <f t="shared" si="3"/>
        <v>1.4164305949008638E-2</v>
      </c>
    </row>
    <row r="59" spans="1:31" x14ac:dyDescent="0.25">
      <c r="A59" t="s">
        <v>436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1.8216000000000001</v>
      </c>
      <c r="W59" s="109">
        <v>42739</v>
      </c>
      <c r="X59" s="9">
        <v>3.6</v>
      </c>
      <c r="Y59" s="9">
        <v>3.67</v>
      </c>
      <c r="Z59" s="9">
        <v>3.58</v>
      </c>
      <c r="AA59" s="9">
        <v>3.67</v>
      </c>
      <c r="AB59" s="103">
        <v>24667600</v>
      </c>
      <c r="AC59" s="9">
        <v>3.53</v>
      </c>
      <c r="AD59" s="40">
        <f t="shared" si="2"/>
        <v>8.9999999999999858E-2</v>
      </c>
      <c r="AE59" s="161">
        <f t="shared" si="3"/>
        <v>2.6162790697674465E-2</v>
      </c>
    </row>
    <row r="60" spans="1:31" x14ac:dyDescent="0.25">
      <c r="A60" t="s">
        <v>485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1.8018000000000001</v>
      </c>
      <c r="W60" s="109">
        <v>42738</v>
      </c>
      <c r="X60" s="9">
        <v>3.4</v>
      </c>
      <c r="Y60" s="9">
        <v>3.6</v>
      </c>
      <c r="Z60" s="9">
        <v>3.39</v>
      </c>
      <c r="AA60" s="9">
        <v>3.58</v>
      </c>
      <c r="AB60" s="103">
        <v>34409700</v>
      </c>
      <c r="AC60" s="9">
        <v>3.44</v>
      </c>
      <c r="AD60" s="40">
        <f t="shared" si="2"/>
        <v>0.20999999999999996</v>
      </c>
      <c r="AE60" s="161">
        <f t="shared" si="3"/>
        <v>5.8461538461538343E-2</v>
      </c>
    </row>
    <row r="61" spans="1:31" x14ac:dyDescent="0.25">
      <c r="A61" t="s">
        <v>489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1.782</v>
      </c>
      <c r="W61" s="109">
        <v>42734</v>
      </c>
      <c r="X61" s="9">
        <v>3.38</v>
      </c>
      <c r="Y61" s="9">
        <v>3.42</v>
      </c>
      <c r="Z61" s="9">
        <v>3.35</v>
      </c>
      <c r="AA61" s="9">
        <v>3.38</v>
      </c>
      <c r="AB61" s="103">
        <v>20400700</v>
      </c>
      <c r="AC61" s="9">
        <v>3.25</v>
      </c>
      <c r="AD61" s="40">
        <f t="shared" si="2"/>
        <v>6.999999999999984E-2</v>
      </c>
      <c r="AE61" s="161">
        <f t="shared" si="3"/>
        <v>6.1919504643963563E-3</v>
      </c>
    </row>
    <row r="62" spans="1:31" x14ac:dyDescent="0.25">
      <c r="A62" t="s">
        <v>506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507</v>
      </c>
      <c r="J62" s="40"/>
      <c r="K62" s="235"/>
      <c r="W62" s="109">
        <v>42733</v>
      </c>
      <c r="X62" s="9">
        <v>3.27</v>
      </c>
      <c r="Y62" s="9">
        <v>3.41</v>
      </c>
      <c r="Z62" s="9">
        <v>3.27</v>
      </c>
      <c r="AA62" s="9">
        <v>3.36</v>
      </c>
      <c r="AB62" s="103">
        <v>15741200</v>
      </c>
      <c r="AC62" s="9">
        <v>3.23</v>
      </c>
      <c r="AD62" s="40">
        <f t="shared" si="2"/>
        <v>0.14000000000000012</v>
      </c>
      <c r="AE62" s="161">
        <f t="shared" si="3"/>
        <v>3.1055900621117516E-3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42732</v>
      </c>
      <c r="X63" s="9">
        <v>3.42</v>
      </c>
      <c r="Y63" s="9">
        <v>3.44</v>
      </c>
      <c r="Z63" s="9">
        <v>3.34</v>
      </c>
      <c r="AA63" s="9">
        <v>3.35</v>
      </c>
      <c r="AB63" s="103">
        <v>13448800</v>
      </c>
      <c r="AC63" s="9">
        <v>3.22</v>
      </c>
      <c r="AD63" s="40">
        <f t="shared" si="2"/>
        <v>0.10000000000000009</v>
      </c>
      <c r="AE63" s="161">
        <f t="shared" si="3"/>
        <v>-2.1276595744680771E-2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42731</v>
      </c>
      <c r="X64" s="9">
        <v>3.42</v>
      </c>
      <c r="Y64" s="9">
        <v>3.46</v>
      </c>
      <c r="Z64" s="9">
        <v>3.4</v>
      </c>
      <c r="AA64" s="9">
        <v>3.42</v>
      </c>
      <c r="AB64" s="103">
        <v>11289100</v>
      </c>
      <c r="AC64" s="9">
        <v>3.29</v>
      </c>
      <c r="AD64" s="40">
        <f t="shared" si="2"/>
        <v>6.0000000000000053E-2</v>
      </c>
      <c r="AE64" s="161">
        <f t="shared" si="3"/>
        <v>0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42727</v>
      </c>
      <c r="X65" s="9">
        <v>3.32</v>
      </c>
      <c r="Y65" s="9">
        <v>3.44</v>
      </c>
      <c r="Z65" s="9">
        <v>3.32</v>
      </c>
      <c r="AA65" s="9">
        <v>3.42</v>
      </c>
      <c r="AB65" s="103">
        <v>12705300</v>
      </c>
      <c r="AC65" s="9">
        <v>3.29</v>
      </c>
      <c r="AD65" s="40">
        <f t="shared" si="2"/>
        <v>0.12000000000000011</v>
      </c>
      <c r="AE65" s="161">
        <f t="shared" si="3"/>
        <v>2.4922118380062308E-2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42726</v>
      </c>
      <c r="X66" s="9">
        <v>3.32</v>
      </c>
      <c r="Y66" s="9">
        <v>3.42</v>
      </c>
      <c r="Z66" s="9">
        <v>3.3</v>
      </c>
      <c r="AA66" s="9">
        <v>3.34</v>
      </c>
      <c r="AB66" s="103">
        <v>15337700</v>
      </c>
      <c r="AC66" s="9">
        <v>3.21</v>
      </c>
      <c r="AD66" s="40">
        <f t="shared" si="2"/>
        <v>0.12000000000000011</v>
      </c>
      <c r="AE66" s="161">
        <f t="shared" si="3"/>
        <v>1.5822784810126445E-2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42725</v>
      </c>
      <c r="X67" s="9">
        <v>3.47</v>
      </c>
      <c r="Y67" s="9">
        <v>3.47</v>
      </c>
      <c r="Z67" s="9">
        <v>3.28</v>
      </c>
      <c r="AA67" s="9">
        <v>3.29</v>
      </c>
      <c r="AB67" s="103">
        <v>31544700</v>
      </c>
      <c r="AC67" s="9">
        <v>3.16</v>
      </c>
      <c r="AD67" s="40">
        <f>Y67-Z67</f>
        <v>0.19000000000000039</v>
      </c>
      <c r="AE67" s="161">
        <f>AC67/AC68-1</f>
        <v>-4.5317220543806602E-2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42724</v>
      </c>
      <c r="X68" s="9">
        <v>3.57</v>
      </c>
      <c r="Y68" s="9">
        <v>3.57</v>
      </c>
      <c r="Z68" s="9">
        <v>3.43</v>
      </c>
      <c r="AA68" s="9">
        <v>3.45</v>
      </c>
      <c r="AB68" s="103">
        <v>16142900</v>
      </c>
      <c r="AC68" s="9">
        <v>3.31</v>
      </c>
      <c r="AD68" s="40">
        <f>Y68-Z68</f>
        <v>0.13999999999999968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B70" s="192"/>
      <c r="C70" s="10"/>
      <c r="D70" s="241"/>
      <c r="E70" s="40"/>
      <c r="F70" s="235"/>
      <c r="G70" s="40"/>
      <c r="H70" s="231"/>
      <c r="I70" s="40"/>
      <c r="J70" s="40"/>
      <c r="K70" s="235"/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33">C97*(E97-D97)</f>
        <v>-89.999999999999858</v>
      </c>
      <c r="G97" s="379">
        <f t="shared" ref="G97:G105" si="34">D97*C97</f>
        <v>2175</v>
      </c>
      <c r="H97" s="381">
        <f t="shared" ref="H97:H105" si="35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33"/>
        <v>84.999999999999972</v>
      </c>
      <c r="G98" s="379">
        <f t="shared" si="34"/>
        <v>1045</v>
      </c>
      <c r="H98" s="381">
        <f t="shared" si="35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33"/>
        <v>40.000000000000036</v>
      </c>
      <c r="G99" s="379">
        <f t="shared" si="34"/>
        <v>2135</v>
      </c>
      <c r="H99" s="381">
        <f t="shared" si="35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33"/>
        <v>165.00000000000003</v>
      </c>
      <c r="G100" s="379">
        <f t="shared" si="34"/>
        <v>2135</v>
      </c>
      <c r="H100" s="381">
        <f t="shared" si="35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33"/>
        <v>40.000000000000036</v>
      </c>
      <c r="G101" s="379">
        <f t="shared" si="34"/>
        <v>1022.5</v>
      </c>
      <c r="H101" s="381">
        <f t="shared" si="35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33"/>
        <v>87.500000000000128</v>
      </c>
      <c r="G102" s="379">
        <f t="shared" si="34"/>
        <v>1022.5</v>
      </c>
      <c r="H102" s="381">
        <f t="shared" si="35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33"/>
        <v>302.5</v>
      </c>
      <c r="G103" s="379">
        <f t="shared" si="34"/>
        <v>1022.5</v>
      </c>
      <c r="H103" s="381">
        <f t="shared" si="35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33"/>
        <v>345</v>
      </c>
      <c r="G104" s="379">
        <f t="shared" si="34"/>
        <v>1022.5</v>
      </c>
      <c r="H104" s="381">
        <f t="shared" si="35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33"/>
        <v>385</v>
      </c>
      <c r="G105" s="379">
        <f t="shared" si="34"/>
        <v>1022.5</v>
      </c>
      <c r="H105" s="381">
        <f t="shared" si="35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71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42821</v>
      </c>
      <c r="X2" s="10">
        <v>67.11</v>
      </c>
      <c r="Y2" s="10">
        <v>67.819999999999993</v>
      </c>
      <c r="Z2" s="10">
        <v>66.97</v>
      </c>
      <c r="AA2" s="10">
        <v>67.5</v>
      </c>
      <c r="AB2" s="94">
        <v>5444000</v>
      </c>
      <c r="AC2" s="10">
        <v>67.5</v>
      </c>
      <c r="AD2" s="40">
        <f>Y2-Z2</f>
        <v>0.84999999999999432</v>
      </c>
      <c r="AE2" s="161">
        <f>AC2/AC3-1</f>
        <v>-1.4812620352544492E-4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42818</v>
      </c>
      <c r="X3" s="10">
        <v>67.569999999999993</v>
      </c>
      <c r="Y3" s="10">
        <v>67.87</v>
      </c>
      <c r="Z3" s="10">
        <v>67.2</v>
      </c>
      <c r="AA3" s="10">
        <v>67.510000000000005</v>
      </c>
      <c r="AB3" s="94">
        <v>6037800</v>
      </c>
      <c r="AC3" s="10">
        <v>67.510000000000005</v>
      </c>
      <c r="AD3" s="40">
        <f t="shared" ref="AD3:AD66" si="1">Y3-Z3</f>
        <v>0.67000000000000171</v>
      </c>
      <c r="AE3" s="161">
        <f t="shared" ref="AE3:AE66" si="2">AC3/AC4-1</f>
        <v>2.9634019854807292E-4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67.099999999999994</v>
      </c>
      <c r="R4" s="499">
        <v>-5.8999999999999999E-3</v>
      </c>
      <c r="W4" s="132">
        <v>42817</v>
      </c>
      <c r="X4" s="10">
        <v>67.61</v>
      </c>
      <c r="Y4" s="10">
        <v>67.92</v>
      </c>
      <c r="Z4" s="10">
        <v>67.260000000000005</v>
      </c>
      <c r="AA4" s="10">
        <v>67.489999999999995</v>
      </c>
      <c r="AB4" s="94">
        <v>6174900</v>
      </c>
      <c r="AC4" s="10">
        <v>67.489999999999995</v>
      </c>
      <c r="AD4" s="40">
        <f t="shared" si="1"/>
        <v>0.65999999999999659</v>
      </c>
      <c r="AE4" s="161">
        <f t="shared" si="2"/>
        <v>-5.0125313283208017E-3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16775</v>
      </c>
      <c r="T5" s="1"/>
      <c r="W5" s="132">
        <v>42816</v>
      </c>
      <c r="X5" s="10">
        <v>67.8</v>
      </c>
      <c r="Y5" s="10">
        <v>68.05</v>
      </c>
      <c r="Z5" s="10">
        <v>67.510000000000005</v>
      </c>
      <c r="AA5" s="10">
        <v>67.83</v>
      </c>
      <c r="AB5" s="94">
        <v>5402800</v>
      </c>
      <c r="AC5" s="10">
        <v>67.83</v>
      </c>
      <c r="AD5" s="40">
        <f t="shared" si="1"/>
        <v>0.53999999999999204</v>
      </c>
      <c r="AE5" s="161">
        <f t="shared" si="2"/>
        <v>1.3286093888398298E-3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42815</v>
      </c>
      <c r="X6" s="10">
        <v>68.8</v>
      </c>
      <c r="Y6" s="10">
        <v>69.08</v>
      </c>
      <c r="Z6" s="10">
        <v>67.430000000000007</v>
      </c>
      <c r="AA6" s="10">
        <v>67.739999999999995</v>
      </c>
      <c r="AB6" s="94">
        <v>8691500</v>
      </c>
      <c r="AC6" s="10">
        <v>67.739999999999995</v>
      </c>
      <c r="AD6" s="40">
        <f t="shared" si="1"/>
        <v>1.6499999999999915</v>
      </c>
      <c r="AE6" s="161">
        <f t="shared" si="2"/>
        <v>-1.4117304613593396E-2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-2895.9900000000052</v>
      </c>
      <c r="R7">
        <v>250</v>
      </c>
      <c r="W7" s="132">
        <v>42814</v>
      </c>
      <c r="X7" s="10">
        <v>68.94</v>
      </c>
      <c r="Y7" s="10">
        <v>69.209999999999994</v>
      </c>
      <c r="Z7" s="10">
        <v>68.64</v>
      </c>
      <c r="AA7" s="10">
        <v>68.709999999999994</v>
      </c>
      <c r="AB7" s="94">
        <v>6287400</v>
      </c>
      <c r="AC7" s="10">
        <v>68.709999999999994</v>
      </c>
      <c r="AD7" s="40">
        <f t="shared" si="1"/>
        <v>0.56999999999999318</v>
      </c>
      <c r="AE7" s="161">
        <f t="shared" si="2"/>
        <v>-5.068056762235873E-3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-2895.9900000000052</v>
      </c>
      <c r="T8" s="1"/>
      <c r="W8" s="132">
        <v>42811</v>
      </c>
      <c r="X8" s="10">
        <v>68.760000000000005</v>
      </c>
      <c r="Y8" s="10">
        <v>69.88</v>
      </c>
      <c r="Z8" s="10">
        <v>68.25</v>
      </c>
      <c r="AA8" s="10">
        <v>69.06</v>
      </c>
      <c r="AB8" s="94">
        <v>18241000</v>
      </c>
      <c r="AC8" s="10">
        <v>69.06</v>
      </c>
      <c r="AD8" s="40">
        <f t="shared" si="1"/>
        <v>1.6299999999999955</v>
      </c>
      <c r="AE8" s="161">
        <f t="shared" si="2"/>
        <v>7.5868106215348785E-3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-0.14722136506601874</v>
      </c>
      <c r="W9" s="132">
        <v>42810</v>
      </c>
      <c r="X9" s="10">
        <v>68.739999999999995</v>
      </c>
      <c r="Y9" s="10">
        <v>68.78</v>
      </c>
      <c r="Z9" s="10">
        <v>68.209999999999994</v>
      </c>
      <c r="AA9" s="10">
        <v>68.540000000000006</v>
      </c>
      <c r="AB9" s="94">
        <v>6855000</v>
      </c>
      <c r="AC9" s="10">
        <v>68.540000000000006</v>
      </c>
      <c r="AD9" s="40">
        <f t="shared" si="1"/>
        <v>0.57000000000000739</v>
      </c>
      <c r="AE9" s="161">
        <f t="shared" si="2"/>
        <v>1.0223455527968994E-3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42809</v>
      </c>
      <c r="X10" s="10">
        <v>67.97</v>
      </c>
      <c r="Y10" s="10">
        <v>68.78</v>
      </c>
      <c r="Z10" s="10">
        <v>67.61</v>
      </c>
      <c r="AA10" s="10">
        <v>68.47</v>
      </c>
      <c r="AB10" s="94">
        <v>8312600</v>
      </c>
      <c r="AC10" s="10">
        <v>68.47</v>
      </c>
      <c r="AD10" s="40">
        <f t="shared" si="1"/>
        <v>1.1700000000000017</v>
      </c>
      <c r="AE10" s="161">
        <f t="shared" si="2"/>
        <v>1.032905415375529E-2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3.0800000000000001E-2</v>
      </c>
      <c r="W11" s="132">
        <v>42808</v>
      </c>
      <c r="X11" s="10">
        <v>67.41</v>
      </c>
      <c r="Y11" s="10">
        <v>68.099999999999994</v>
      </c>
      <c r="Z11" s="10">
        <v>67.400000000000006</v>
      </c>
      <c r="AA11" s="10">
        <v>67.77</v>
      </c>
      <c r="AB11" s="94">
        <v>6109500</v>
      </c>
      <c r="AC11" s="10">
        <v>67.77</v>
      </c>
      <c r="AD11" s="40">
        <f t="shared" si="1"/>
        <v>0.69999999999998863</v>
      </c>
      <c r="AE11" s="161" t="e">
        <f t="shared" si="2"/>
        <v>#DIV/0!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42808</v>
      </c>
      <c r="X12" s="10" t="s">
        <v>568</v>
      </c>
      <c r="Y12" s="10"/>
      <c r="Z12" s="10"/>
      <c r="AA12" s="10"/>
      <c r="AB12" s="94"/>
      <c r="AC12" s="10"/>
      <c r="AD12" s="40">
        <f t="shared" si="1"/>
        <v>0</v>
      </c>
      <c r="AE12" s="161">
        <f t="shared" si="2"/>
        <v>-1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42807</v>
      </c>
      <c r="X13" s="10">
        <v>68.319999999999993</v>
      </c>
      <c r="Y13" s="10">
        <v>68.349999999999994</v>
      </c>
      <c r="Z13" s="10">
        <v>67.53</v>
      </c>
      <c r="AA13" s="10">
        <v>68.099999999999994</v>
      </c>
      <c r="AB13" s="94">
        <v>8493500</v>
      </c>
      <c r="AC13" s="10">
        <v>67.58</v>
      </c>
      <c r="AD13" s="40">
        <f t="shared" si="1"/>
        <v>0.81999999999999318</v>
      </c>
      <c r="AE13" s="161">
        <f t="shared" si="2"/>
        <v>-1.329983744643215E-3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42804</v>
      </c>
      <c r="X14" s="10">
        <v>68.569999999999993</v>
      </c>
      <c r="Y14" s="10">
        <v>68.61</v>
      </c>
      <c r="Z14" s="10">
        <v>67.45</v>
      </c>
      <c r="AA14" s="10">
        <v>68.19</v>
      </c>
      <c r="AB14" s="94">
        <v>14480500</v>
      </c>
      <c r="AC14" s="10">
        <v>67.67</v>
      </c>
      <c r="AD14" s="40">
        <f t="shared" si="1"/>
        <v>1.1599999999999966</v>
      </c>
      <c r="AE14" s="161">
        <f t="shared" si="2"/>
        <v>-2.9468100780905004E-3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42803</v>
      </c>
      <c r="X15" s="10">
        <v>69.209999999999994</v>
      </c>
      <c r="Y15" s="10">
        <v>69.25</v>
      </c>
      <c r="Z15" s="10">
        <v>67.81</v>
      </c>
      <c r="AA15" s="10">
        <v>68.39</v>
      </c>
      <c r="AB15" s="94">
        <v>13597000</v>
      </c>
      <c r="AC15" s="10">
        <v>67.87</v>
      </c>
      <c r="AD15" s="40">
        <f t="shared" si="1"/>
        <v>1.4399999999999977</v>
      </c>
      <c r="AE15" s="161">
        <f t="shared" si="2"/>
        <v>-1.8794274974699987E-2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42802</v>
      </c>
      <c r="X16" s="10">
        <v>69.02</v>
      </c>
      <c r="Y16" s="10">
        <v>70</v>
      </c>
      <c r="Z16" s="10">
        <v>68.88</v>
      </c>
      <c r="AA16" s="10">
        <v>69.7</v>
      </c>
      <c r="AB16" s="94">
        <v>7377200</v>
      </c>
      <c r="AC16" s="10">
        <v>69.17</v>
      </c>
      <c r="AD16" s="40">
        <f t="shared" si="1"/>
        <v>1.1200000000000045</v>
      </c>
      <c r="AE16" s="161">
        <f t="shared" si="2"/>
        <v>9.9284567090087705E-3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42801</v>
      </c>
      <c r="X17" s="10">
        <v>69.59</v>
      </c>
      <c r="Y17" s="10">
        <v>69.959999999999994</v>
      </c>
      <c r="Z17" s="10">
        <v>68.78</v>
      </c>
      <c r="AA17" s="10">
        <v>69.02</v>
      </c>
      <c r="AB17" s="94">
        <v>9044200</v>
      </c>
      <c r="AC17" s="10">
        <v>68.489999999999995</v>
      </c>
      <c r="AD17" s="40">
        <f t="shared" si="1"/>
        <v>1.1799999999999926</v>
      </c>
      <c r="AE17" s="161">
        <f t="shared" si="2"/>
        <v>-1.5665421098016719E-2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42800</v>
      </c>
      <c r="X18" s="10">
        <v>70.56</v>
      </c>
      <c r="Y18" s="10">
        <v>70.599999999999994</v>
      </c>
      <c r="Z18" s="10">
        <v>69.7</v>
      </c>
      <c r="AA18" s="10">
        <v>70.12</v>
      </c>
      <c r="AB18" s="94">
        <v>7335900</v>
      </c>
      <c r="AC18" s="10">
        <v>69.58</v>
      </c>
      <c r="AD18" s="40">
        <f t="shared" si="1"/>
        <v>0.89999999999999147</v>
      </c>
      <c r="AE18" s="161">
        <f t="shared" si="2"/>
        <v>-8.8319088319088745E-3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42797</v>
      </c>
      <c r="X19" s="10">
        <v>70.67</v>
      </c>
      <c r="Y19" s="10">
        <v>70.81</v>
      </c>
      <c r="Z19" s="10">
        <v>70.22</v>
      </c>
      <c r="AA19" s="10">
        <v>70.739999999999995</v>
      </c>
      <c r="AB19" s="94">
        <v>6620900</v>
      </c>
      <c r="AC19" s="10">
        <v>70.2</v>
      </c>
      <c r="AD19" s="40">
        <f t="shared" si="1"/>
        <v>0.59000000000000341</v>
      </c>
      <c r="AE19" s="161">
        <f t="shared" si="2"/>
        <v>3.0004286326619223E-3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42796</v>
      </c>
      <c r="X20" s="10">
        <v>70</v>
      </c>
      <c r="Y20" s="10">
        <v>70.89</v>
      </c>
      <c r="Z20" s="10">
        <v>70</v>
      </c>
      <c r="AA20" s="10">
        <v>70.53</v>
      </c>
      <c r="AB20" s="94">
        <v>8672900</v>
      </c>
      <c r="AC20" s="10">
        <v>69.989999999999995</v>
      </c>
      <c r="AD20" s="40">
        <f t="shared" si="1"/>
        <v>0.89000000000000057</v>
      </c>
      <c r="AE20" s="161">
        <f t="shared" si="2"/>
        <v>4.8815506101935746E-3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42795</v>
      </c>
      <c r="X21" s="10">
        <v>70.819999999999993</v>
      </c>
      <c r="Y21" s="10">
        <v>70.989999999999995</v>
      </c>
      <c r="Z21" s="10">
        <v>70.02</v>
      </c>
      <c r="AA21" s="10">
        <v>70.19</v>
      </c>
      <c r="AB21" s="94">
        <v>9629400</v>
      </c>
      <c r="AC21" s="10">
        <v>69.650000000000006</v>
      </c>
      <c r="AD21" s="40">
        <f t="shared" si="1"/>
        <v>0.96999999999999886</v>
      </c>
      <c r="AE21" s="161">
        <f t="shared" si="2"/>
        <v>-4.1464112096081251E-3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42794</v>
      </c>
      <c r="X22" s="10">
        <v>70.37</v>
      </c>
      <c r="Y22" s="10">
        <v>70.94</v>
      </c>
      <c r="Z22" s="10">
        <v>70.010000000000005</v>
      </c>
      <c r="AA22" s="10">
        <v>70.48</v>
      </c>
      <c r="AB22" s="94">
        <v>8828800</v>
      </c>
      <c r="AC22" s="10">
        <v>69.94</v>
      </c>
      <c r="AD22" s="40">
        <f t="shared" si="1"/>
        <v>0.92999999999999261</v>
      </c>
      <c r="AE22" s="161">
        <f t="shared" si="2"/>
        <v>-2.8587764436815988E-4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42793</v>
      </c>
      <c r="X23" s="10">
        <v>69.819999999999993</v>
      </c>
      <c r="Y23" s="10">
        <v>70.540000000000006</v>
      </c>
      <c r="Z23" s="10">
        <v>69.8</v>
      </c>
      <c r="AA23" s="10">
        <v>70.5</v>
      </c>
      <c r="AB23" s="94">
        <v>6354200</v>
      </c>
      <c r="AC23" s="10">
        <v>69.959999999999994</v>
      </c>
      <c r="AD23" s="40">
        <f t="shared" si="1"/>
        <v>0.74000000000000909</v>
      </c>
      <c r="AE23" s="161">
        <f t="shared" si="2"/>
        <v>7.923930269413626E-3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42790</v>
      </c>
      <c r="X24" s="10">
        <v>69.319999999999993</v>
      </c>
      <c r="Y24" s="10">
        <v>70.069999999999993</v>
      </c>
      <c r="Z24" s="10">
        <v>69.05</v>
      </c>
      <c r="AA24" s="10">
        <v>69.94</v>
      </c>
      <c r="AB24" s="94">
        <v>7382400</v>
      </c>
      <c r="AC24" s="10">
        <v>69.41</v>
      </c>
      <c r="AD24" s="40">
        <f t="shared" si="1"/>
        <v>1.019999999999996</v>
      </c>
      <c r="AE24" s="161">
        <f t="shared" si="2"/>
        <v>8.2800697269027612E-3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42789</v>
      </c>
      <c r="X25" s="10">
        <v>68.739999999999995</v>
      </c>
      <c r="Y25" s="10">
        <v>69.53</v>
      </c>
      <c r="Z25" s="10">
        <v>68.430000000000007</v>
      </c>
      <c r="AA25" s="10">
        <v>69.37</v>
      </c>
      <c r="AB25" s="94">
        <v>7529100</v>
      </c>
      <c r="AC25" s="10">
        <v>68.84</v>
      </c>
      <c r="AD25" s="40">
        <f t="shared" si="1"/>
        <v>1.0999999999999943</v>
      </c>
      <c r="AE25" s="161">
        <f t="shared" si="2"/>
        <v>7.906295754026349E-3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42788</v>
      </c>
      <c r="X26" s="10">
        <v>69.11</v>
      </c>
      <c r="Y26" s="10">
        <v>69.73</v>
      </c>
      <c r="Z26" s="10">
        <v>68.66</v>
      </c>
      <c r="AA26" s="10">
        <v>68.83</v>
      </c>
      <c r="AB26" s="94">
        <v>10073400</v>
      </c>
      <c r="AC26" s="10">
        <v>68.3</v>
      </c>
      <c r="AD26" s="40">
        <f t="shared" si="1"/>
        <v>1.0700000000000074</v>
      </c>
      <c r="AE26" s="161">
        <f t="shared" si="2"/>
        <v>-6.6899360093078952E-3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42787</v>
      </c>
      <c r="X27" s="10">
        <v>70</v>
      </c>
      <c r="Y27" s="10">
        <v>70</v>
      </c>
      <c r="Z27" s="10">
        <v>68.83</v>
      </c>
      <c r="AA27" s="10">
        <v>69.290000000000006</v>
      </c>
      <c r="AB27" s="94">
        <v>11190400</v>
      </c>
      <c r="AC27" s="10">
        <v>68.760000000000005</v>
      </c>
      <c r="AD27" s="40">
        <f t="shared" si="1"/>
        <v>1.1700000000000017</v>
      </c>
      <c r="AE27" s="161">
        <f t="shared" si="2"/>
        <v>-8.0784766301209565E-3</v>
      </c>
    </row>
    <row r="28" spans="1:31" x14ac:dyDescent="0.25">
      <c r="W28" s="132">
        <v>42783</v>
      </c>
      <c r="X28" s="10">
        <v>70.180000000000007</v>
      </c>
      <c r="Y28" s="10">
        <v>70.790000000000006</v>
      </c>
      <c r="Z28" s="10">
        <v>69.709999999999994</v>
      </c>
      <c r="AA28" s="10">
        <v>69.849999999999994</v>
      </c>
      <c r="AB28" s="94">
        <v>11186900</v>
      </c>
      <c r="AC28" s="10">
        <v>69.319999999999993</v>
      </c>
      <c r="AD28" s="40">
        <f t="shared" si="1"/>
        <v>1.0800000000000125</v>
      </c>
      <c r="AE28" s="161">
        <f t="shared" si="2"/>
        <v>-6.4497635086714356E-3</v>
      </c>
    </row>
    <row r="29" spans="1:31" x14ac:dyDescent="0.25">
      <c r="W29" s="132">
        <v>42782</v>
      </c>
      <c r="X29" s="10">
        <v>70</v>
      </c>
      <c r="Y29" s="10">
        <v>70.67</v>
      </c>
      <c r="Z29" s="10">
        <v>69.260000000000005</v>
      </c>
      <c r="AA29" s="10">
        <v>70.31</v>
      </c>
      <c r="AB29" s="94">
        <v>10965500</v>
      </c>
      <c r="AC29" s="10">
        <v>69.77</v>
      </c>
      <c r="AD29" s="40">
        <f t="shared" si="1"/>
        <v>1.4099999999999966</v>
      </c>
      <c r="AE29" s="161">
        <f t="shared" si="2"/>
        <v>7.2181319474520222E-3</v>
      </c>
    </row>
    <row r="30" spans="1:31" x14ac:dyDescent="0.25">
      <c r="C30" s="4"/>
      <c r="D30" s="3"/>
      <c r="E30" s="3"/>
      <c r="F30" s="3"/>
      <c r="H30" s="71"/>
      <c r="W30" s="132">
        <v>42781</v>
      </c>
      <c r="X30" s="10">
        <v>67.7</v>
      </c>
      <c r="Y30" s="10">
        <v>69.98</v>
      </c>
      <c r="Z30" s="10">
        <v>67.66</v>
      </c>
      <c r="AA30" s="10">
        <v>69.8</v>
      </c>
      <c r="AB30" s="94">
        <v>16656600</v>
      </c>
      <c r="AC30" s="10">
        <v>69.27</v>
      </c>
      <c r="AD30" s="40">
        <f t="shared" si="1"/>
        <v>2.3200000000000074</v>
      </c>
      <c r="AE30" s="161">
        <f t="shared" si="2"/>
        <v>3.3417872594360576E-2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42780</v>
      </c>
      <c r="X31" s="10">
        <v>68.599999999999994</v>
      </c>
      <c r="Y31" s="10">
        <v>68.67</v>
      </c>
      <c r="Z31" s="10">
        <v>67.33</v>
      </c>
      <c r="AA31" s="10">
        <v>67.55</v>
      </c>
      <c r="AB31" s="94">
        <v>14972600</v>
      </c>
      <c r="AC31" s="10">
        <v>67.03</v>
      </c>
      <c r="AD31" s="40">
        <f t="shared" si="1"/>
        <v>1.3400000000000034</v>
      </c>
      <c r="AE31" s="161">
        <f t="shared" si="2"/>
        <v>-1.4896469536719303E-3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42779</v>
      </c>
      <c r="X32" s="10">
        <v>66.81</v>
      </c>
      <c r="Y32" s="10">
        <v>67.790000000000006</v>
      </c>
      <c r="Z32" s="10">
        <v>66.5</v>
      </c>
      <c r="AA32" s="10">
        <v>67.650000000000006</v>
      </c>
      <c r="AB32" s="94">
        <v>15885100</v>
      </c>
      <c r="AC32" s="10">
        <v>67.13</v>
      </c>
      <c r="AD32" s="40">
        <f t="shared" si="1"/>
        <v>1.2900000000000063</v>
      </c>
      <c r="AE32" s="161">
        <f t="shared" si="2"/>
        <v>1.9438116932422256E-2</v>
      </c>
    </row>
    <row r="33" spans="1:31" x14ac:dyDescent="0.25">
      <c r="W33" s="132">
        <v>42776</v>
      </c>
      <c r="X33" s="10">
        <v>65.849999999999994</v>
      </c>
      <c r="Y33" s="10">
        <v>66.78</v>
      </c>
      <c r="Z33" s="10">
        <v>65.430000000000007</v>
      </c>
      <c r="AA33" s="10">
        <v>66.36</v>
      </c>
      <c r="AB33" s="94">
        <v>16208400</v>
      </c>
      <c r="AC33" s="10">
        <v>65.849999999999994</v>
      </c>
      <c r="AD33" s="40">
        <f t="shared" si="1"/>
        <v>1.3499999999999943</v>
      </c>
      <c r="AE33" s="161">
        <f t="shared" si="2"/>
        <v>1.1676140728222428E-2</v>
      </c>
    </row>
    <row r="34" spans="1:31" x14ac:dyDescent="0.25">
      <c r="W34" s="132">
        <v>42775</v>
      </c>
      <c r="X34" s="10">
        <v>66.34</v>
      </c>
      <c r="Y34" s="10">
        <v>66.790000000000006</v>
      </c>
      <c r="Z34" s="10">
        <v>65.38</v>
      </c>
      <c r="AA34" s="10">
        <v>65.59</v>
      </c>
      <c r="AB34" s="94">
        <v>23070600</v>
      </c>
      <c r="AC34" s="10">
        <v>65.09</v>
      </c>
      <c r="AD34" s="40">
        <f t="shared" si="1"/>
        <v>1.4100000000000108</v>
      </c>
      <c r="AE34" s="161">
        <f t="shared" si="2"/>
        <v>-1.8546441495777888E-2</v>
      </c>
    </row>
    <row r="35" spans="1:31" x14ac:dyDescent="0.25">
      <c r="W35" s="132">
        <v>42774</v>
      </c>
      <c r="X35" s="10">
        <v>67.27</v>
      </c>
      <c r="Y35" s="10">
        <v>67.27</v>
      </c>
      <c r="Z35" s="10">
        <v>65.75</v>
      </c>
      <c r="AA35" s="10">
        <v>66.83</v>
      </c>
      <c r="AB35" s="94">
        <v>51547400</v>
      </c>
      <c r="AC35" s="10">
        <v>66.319999999999993</v>
      </c>
      <c r="AD35" s="40">
        <f t="shared" si="1"/>
        <v>1.519999999999996</v>
      </c>
      <c r="AE35" s="161">
        <f t="shared" si="2"/>
        <v>-8.6123742593358199E-2</v>
      </c>
    </row>
    <row r="36" spans="1:31" x14ac:dyDescent="0.25">
      <c r="W36" s="132">
        <v>42773</v>
      </c>
      <c r="X36" s="10">
        <v>72.56</v>
      </c>
      <c r="Y36" s="10">
        <v>73.3</v>
      </c>
      <c r="Z36" s="10">
        <v>72.41</v>
      </c>
      <c r="AA36" s="10">
        <v>73.13</v>
      </c>
      <c r="AB36" s="94">
        <v>13325400</v>
      </c>
      <c r="AC36" s="10">
        <v>72.569999999999993</v>
      </c>
      <c r="AD36" s="40">
        <f t="shared" si="1"/>
        <v>0.89000000000000057</v>
      </c>
      <c r="AE36" s="161">
        <f t="shared" si="2"/>
        <v>1.0161469933184675E-2</v>
      </c>
    </row>
    <row r="37" spans="1:31" x14ac:dyDescent="0.25">
      <c r="W37" s="132">
        <v>42772</v>
      </c>
      <c r="X37" s="10">
        <v>72.02</v>
      </c>
      <c r="Y37" s="10">
        <v>72.67</v>
      </c>
      <c r="Z37" s="10">
        <v>71.44</v>
      </c>
      <c r="AA37" s="10">
        <v>72.39</v>
      </c>
      <c r="AB37" s="94">
        <v>7635000</v>
      </c>
      <c r="AC37" s="10">
        <v>71.84</v>
      </c>
      <c r="AD37" s="40">
        <f t="shared" si="1"/>
        <v>1.230000000000004</v>
      </c>
      <c r="AE37" s="161">
        <f t="shared" si="2"/>
        <v>6.9647583228849008E-4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42769</v>
      </c>
      <c r="X38" s="10">
        <v>72.739999999999995</v>
      </c>
      <c r="Y38" s="10">
        <v>72.75</v>
      </c>
      <c r="Z38" s="10">
        <v>71.77</v>
      </c>
      <c r="AA38" s="10">
        <v>72.34</v>
      </c>
      <c r="AB38" s="94">
        <v>8034300</v>
      </c>
      <c r="AC38" s="10">
        <v>71.790000000000006</v>
      </c>
      <c r="AD38" s="40">
        <f t="shared" si="1"/>
        <v>0.98000000000000398</v>
      </c>
      <c r="AE38" s="161">
        <f t="shared" si="2"/>
        <v>1.255230125523088E-3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3" t="s">
        <v>553</v>
      </c>
      <c r="K39" s="694"/>
      <c r="L39" s="8"/>
      <c r="M39" s="8"/>
      <c r="W39" s="132">
        <v>42768</v>
      </c>
      <c r="X39" s="10">
        <v>72.61</v>
      </c>
      <c r="Y39" s="10">
        <v>72.83</v>
      </c>
      <c r="Z39" s="10">
        <v>71.78</v>
      </c>
      <c r="AA39" s="10">
        <v>72.25</v>
      </c>
      <c r="AB39" s="94">
        <v>8814200</v>
      </c>
      <c r="AC39" s="10">
        <v>71.7</v>
      </c>
      <c r="AD39" s="40">
        <f t="shared" si="1"/>
        <v>1.0499999999999972</v>
      </c>
      <c r="AE39" s="161">
        <f t="shared" si="2"/>
        <v>-7.7497924162746035E-3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42767</v>
      </c>
      <c r="X40" s="10">
        <v>72.72</v>
      </c>
      <c r="Y40" s="10">
        <v>72.88</v>
      </c>
      <c r="Z40" s="10">
        <v>72.06</v>
      </c>
      <c r="AA40" s="10">
        <v>72.819999999999993</v>
      </c>
      <c r="AB40" s="94">
        <v>7441800</v>
      </c>
      <c r="AC40" s="10">
        <v>72.260000000000005</v>
      </c>
      <c r="AD40" s="40">
        <f t="shared" si="1"/>
        <v>0.81999999999999318</v>
      </c>
      <c r="AE40" s="161">
        <f t="shared" si="2"/>
        <v>5.0069541029207354E-3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42766</v>
      </c>
      <c r="X41" s="10">
        <v>71.13</v>
      </c>
      <c r="Y41" s="10">
        <v>72.58</v>
      </c>
      <c r="Z41" s="10">
        <v>70.989999999999995</v>
      </c>
      <c r="AA41" s="10">
        <v>72.45</v>
      </c>
      <c r="AB41" s="94">
        <v>10365500</v>
      </c>
      <c r="AC41" s="10">
        <v>71.900000000000006</v>
      </c>
      <c r="AD41" s="40">
        <f t="shared" si="1"/>
        <v>1.5900000000000034</v>
      </c>
      <c r="AE41" s="161">
        <f t="shared" si="2"/>
        <v>1.3246899661781386E-2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8" t="s">
        <v>78</v>
      </c>
      <c r="P42" s="708"/>
      <c r="T42" s="90" t="s">
        <v>113</v>
      </c>
      <c r="W42" s="132">
        <v>42765</v>
      </c>
      <c r="X42" s="10">
        <v>71</v>
      </c>
      <c r="Y42" s="10">
        <v>71.67</v>
      </c>
      <c r="Z42" s="10">
        <v>70.75</v>
      </c>
      <c r="AA42" s="10">
        <v>71.510000000000005</v>
      </c>
      <c r="AB42" s="94">
        <v>7242500</v>
      </c>
      <c r="AC42" s="10">
        <v>70.959999999999994</v>
      </c>
      <c r="AD42" s="40">
        <f t="shared" si="1"/>
        <v>0.92000000000000171</v>
      </c>
      <c r="AE42" s="161">
        <f t="shared" si="2"/>
        <v>3.3936651583710287E-3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73.81</v>
      </c>
      <c r="Q43" s="2"/>
      <c r="T43" s="127" t="s">
        <v>98</v>
      </c>
      <c r="U43" s="97">
        <v>67.5</v>
      </c>
      <c r="W43" s="132">
        <v>42762</v>
      </c>
      <c r="X43" s="10">
        <v>71.430000000000007</v>
      </c>
      <c r="Y43" s="10">
        <v>72.17</v>
      </c>
      <c r="Z43" s="10">
        <v>71.16</v>
      </c>
      <c r="AA43" s="10">
        <v>71.260000000000005</v>
      </c>
      <c r="AB43" s="94">
        <v>6939700</v>
      </c>
      <c r="AC43" s="10">
        <v>70.72</v>
      </c>
      <c r="AD43" s="40">
        <f t="shared" si="1"/>
        <v>1.0100000000000051</v>
      </c>
      <c r="AE43" s="161">
        <f t="shared" si="2"/>
        <v>5.6593095642321067E-4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73.138999999999996</v>
      </c>
      <c r="Q44" s="2"/>
      <c r="T44" s="92" t="s">
        <v>99</v>
      </c>
      <c r="U44" s="87">
        <v>67.44</v>
      </c>
      <c r="W44" s="132">
        <v>42761</v>
      </c>
      <c r="X44" s="10">
        <v>71.78</v>
      </c>
      <c r="Y44" s="10">
        <v>71.849999999999994</v>
      </c>
      <c r="Z44" s="10">
        <v>71.150000000000006</v>
      </c>
      <c r="AA44" s="10">
        <v>71.22</v>
      </c>
      <c r="AB44" s="94">
        <v>8580100</v>
      </c>
      <c r="AC44" s="10">
        <v>70.680000000000007</v>
      </c>
      <c r="AD44" s="40">
        <f t="shared" si="1"/>
        <v>0.69999999999998863</v>
      </c>
      <c r="AE44" s="161">
        <f t="shared" si="2"/>
        <v>-9.5291479820627245E-3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72.468000000000004</v>
      </c>
      <c r="Q45" s="2"/>
      <c r="T45" s="92" t="s">
        <v>100</v>
      </c>
      <c r="U45" s="87" t="s">
        <v>755</v>
      </c>
      <c r="W45" s="132">
        <v>42760</v>
      </c>
      <c r="X45" s="10">
        <v>70.819999999999993</v>
      </c>
      <c r="Y45" s="10">
        <v>72.34</v>
      </c>
      <c r="Z45" s="10">
        <v>70.72</v>
      </c>
      <c r="AA45" s="10">
        <v>71.91</v>
      </c>
      <c r="AB45" s="94">
        <v>14001600</v>
      </c>
      <c r="AC45" s="10">
        <v>71.36</v>
      </c>
      <c r="AD45" s="40">
        <f t="shared" si="1"/>
        <v>1.6200000000000045</v>
      </c>
      <c r="AE45" s="161">
        <f t="shared" si="2"/>
        <v>2.3669487878353213E-2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71.796999999999997</v>
      </c>
      <c r="Q46" s="2"/>
      <c r="T46" s="92" t="s">
        <v>101</v>
      </c>
      <c r="U46" s="87" t="s">
        <v>756</v>
      </c>
      <c r="W46" s="132">
        <v>42759</v>
      </c>
      <c r="X46" s="10">
        <v>70.599999999999994</v>
      </c>
      <c r="Y46" s="10">
        <v>70.98</v>
      </c>
      <c r="Z46" s="10">
        <v>69.78</v>
      </c>
      <c r="AA46" s="10">
        <v>70.25</v>
      </c>
      <c r="AB46" s="94">
        <v>10912800</v>
      </c>
      <c r="AC46" s="10">
        <v>69.709999999999994</v>
      </c>
      <c r="AD46" s="40">
        <f t="shared" si="1"/>
        <v>1.2000000000000028</v>
      </c>
      <c r="AE46" s="161">
        <f t="shared" si="2"/>
        <v>-6.2722736992161243E-3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71.125999999999991</v>
      </c>
      <c r="Q47" s="2"/>
      <c r="T47" s="92" t="s">
        <v>102</v>
      </c>
      <c r="U47" s="87">
        <v>79.099999999999994</v>
      </c>
      <c r="W47" s="132">
        <v>42758</v>
      </c>
      <c r="X47" s="10">
        <v>70.87</v>
      </c>
      <c r="Y47" s="10">
        <v>71.290000000000006</v>
      </c>
      <c r="Z47" s="10">
        <v>70.3</v>
      </c>
      <c r="AA47" s="10">
        <v>70.69</v>
      </c>
      <c r="AB47" s="94">
        <v>9657600</v>
      </c>
      <c r="AC47" s="10">
        <v>70.150000000000006</v>
      </c>
      <c r="AD47" s="40">
        <f t="shared" si="1"/>
        <v>0.99000000000000909</v>
      </c>
      <c r="AE47" s="161">
        <f t="shared" si="2"/>
        <v>-4.5409394068396391E-3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70.454999999999998</v>
      </c>
      <c r="Q48" s="2"/>
      <c r="T48" s="92" t="s">
        <v>103</v>
      </c>
      <c r="U48" s="87">
        <v>0.98420300000000005</v>
      </c>
      <c r="W48" s="132">
        <v>42755</v>
      </c>
      <c r="X48" s="10">
        <v>71.97</v>
      </c>
      <c r="Y48" s="10">
        <v>72</v>
      </c>
      <c r="Z48" s="10">
        <v>70.58</v>
      </c>
      <c r="AA48" s="10">
        <v>71.010000000000005</v>
      </c>
      <c r="AB48" s="94">
        <v>10270300</v>
      </c>
      <c r="AC48" s="10">
        <v>70.47</v>
      </c>
      <c r="AD48" s="40">
        <f t="shared" si="1"/>
        <v>1.4200000000000017</v>
      </c>
      <c r="AE48" s="161">
        <f t="shared" si="2"/>
        <v>-7.7442973810193383E-3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69.783999999999992</v>
      </c>
      <c r="Q49" s="2"/>
      <c r="T49" s="92" t="s">
        <v>122</v>
      </c>
      <c r="U49" s="87" t="s">
        <v>404</v>
      </c>
      <c r="W49" s="132">
        <v>42754</v>
      </c>
      <c r="X49" s="10">
        <v>71.819999999999993</v>
      </c>
      <c r="Y49" s="10">
        <v>72.25</v>
      </c>
      <c r="Z49" s="10">
        <v>71.23</v>
      </c>
      <c r="AA49" s="10">
        <v>71.569999999999993</v>
      </c>
      <c r="AB49" s="94">
        <v>9810900</v>
      </c>
      <c r="AC49" s="10">
        <v>71.02</v>
      </c>
      <c r="AD49" s="40">
        <f t="shared" si="1"/>
        <v>1.019999999999996</v>
      </c>
      <c r="AE49" s="161">
        <f t="shared" si="2"/>
        <v>-7.8234143615535379E-3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69.113</v>
      </c>
      <c r="Q50" s="2"/>
      <c r="T50" s="92"/>
      <c r="U50" s="87"/>
      <c r="W50" s="132">
        <v>42753</v>
      </c>
      <c r="X50" s="10">
        <v>72.239999999999995</v>
      </c>
      <c r="Y50" s="10">
        <v>72.47</v>
      </c>
      <c r="Z50" s="10">
        <v>71.5</v>
      </c>
      <c r="AA50" s="10">
        <v>72.13</v>
      </c>
      <c r="AB50" s="94">
        <v>9910000</v>
      </c>
      <c r="AC50" s="10">
        <v>71.58</v>
      </c>
      <c r="AD50" s="40">
        <f t="shared" si="1"/>
        <v>0.96999999999999886</v>
      </c>
      <c r="AE50" s="161">
        <f t="shared" si="2"/>
        <v>3.0829596412556004E-3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68.441999999999993</v>
      </c>
      <c r="Q51" s="2"/>
      <c r="T51" s="92" t="s">
        <v>105</v>
      </c>
      <c r="U51" s="87" t="s">
        <v>757</v>
      </c>
      <c r="W51" s="132">
        <v>42752</v>
      </c>
      <c r="X51" s="10">
        <v>72.92</v>
      </c>
      <c r="Y51" s="10">
        <v>72.92</v>
      </c>
      <c r="Z51" s="10">
        <v>71.73</v>
      </c>
      <c r="AA51" s="10">
        <v>71.91</v>
      </c>
      <c r="AB51" s="94">
        <v>11706600</v>
      </c>
      <c r="AC51" s="10">
        <v>71.36</v>
      </c>
      <c r="AD51" s="40">
        <f t="shared" si="1"/>
        <v>1.1899999999999977</v>
      </c>
      <c r="AE51" s="161">
        <f t="shared" si="2"/>
        <v>-1.5859881395669628E-2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67.771000000000001</v>
      </c>
      <c r="Q52" s="2"/>
      <c r="T52" s="92" t="s">
        <v>106</v>
      </c>
      <c r="U52" s="87" t="s">
        <v>450</v>
      </c>
      <c r="W52" s="132">
        <v>42748</v>
      </c>
      <c r="X52" s="10">
        <v>73.63</v>
      </c>
      <c r="Y52" s="10">
        <v>73.78</v>
      </c>
      <c r="Z52" s="10">
        <v>73</v>
      </c>
      <c r="AA52" s="10">
        <v>73.069999999999993</v>
      </c>
      <c r="AB52" s="94">
        <v>8269100</v>
      </c>
      <c r="AC52" s="10">
        <v>72.510000000000005</v>
      </c>
      <c r="AD52" s="40">
        <f t="shared" si="1"/>
        <v>0.78000000000000114</v>
      </c>
      <c r="AE52" s="161">
        <f t="shared" si="2"/>
        <v>-3.9835164835163583E-3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67.099999999999994</v>
      </c>
      <c r="Q53" s="2"/>
      <c r="T53" s="92" t="s">
        <v>107</v>
      </c>
      <c r="U53" s="89">
        <v>8508961</v>
      </c>
      <c r="W53" s="132">
        <v>42747</v>
      </c>
      <c r="X53" s="10">
        <v>73.53</v>
      </c>
      <c r="Y53" s="10">
        <v>73.680000000000007</v>
      </c>
      <c r="Z53" s="10">
        <v>72.930000000000007</v>
      </c>
      <c r="AA53" s="10">
        <v>73.36</v>
      </c>
      <c r="AB53" s="94">
        <v>7057700</v>
      </c>
      <c r="AC53" s="10">
        <v>72.8</v>
      </c>
      <c r="AD53" s="40">
        <f t="shared" si="1"/>
        <v>0.75</v>
      </c>
      <c r="AE53" s="161">
        <f t="shared" si="2"/>
        <v>-5.600327824067719E-3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66.428999999999988</v>
      </c>
      <c r="Q54" s="2"/>
      <c r="T54" s="92" t="s">
        <v>110</v>
      </c>
      <c r="U54" s="89">
        <v>10577500</v>
      </c>
      <c r="W54" s="132">
        <v>42746</v>
      </c>
      <c r="X54" s="10">
        <v>75.52</v>
      </c>
      <c r="Y54" s="10">
        <v>75.55</v>
      </c>
      <c r="Z54" s="10">
        <v>73.010000000000005</v>
      </c>
      <c r="AA54" s="10">
        <v>73.77</v>
      </c>
      <c r="AB54" s="94">
        <v>14165700</v>
      </c>
      <c r="AC54" s="10">
        <v>73.209999999999994</v>
      </c>
      <c r="AD54" s="40">
        <f t="shared" si="1"/>
        <v>2.539999999999992</v>
      </c>
      <c r="AE54" s="161">
        <f t="shared" si="2"/>
        <v>-1.6523374529822776E-2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65.757999999999996</v>
      </c>
      <c r="Q55" s="2"/>
      <c r="T55" s="92" t="s">
        <v>108</v>
      </c>
      <c r="U55" s="87" t="s">
        <v>758</v>
      </c>
      <c r="W55" s="132">
        <v>42745</v>
      </c>
      <c r="X55" s="10">
        <v>76.459999999999994</v>
      </c>
      <c r="Y55" s="10">
        <v>76.5</v>
      </c>
      <c r="Z55" s="10">
        <v>74.930000000000007</v>
      </c>
      <c r="AA55" s="10">
        <v>75.010000000000005</v>
      </c>
      <c r="AB55" s="94">
        <v>8869800</v>
      </c>
      <c r="AC55" s="10">
        <v>74.44</v>
      </c>
      <c r="AD55" s="40">
        <f t="shared" si="1"/>
        <v>1.5699999999999932</v>
      </c>
      <c r="AE55" s="161">
        <f t="shared" si="2"/>
        <v>-1.089556205155473E-2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65.086999999999989</v>
      </c>
      <c r="T56" s="92" t="s">
        <v>111</v>
      </c>
      <c r="U56" s="87">
        <v>6.75</v>
      </c>
      <c r="W56" s="132">
        <v>42744</v>
      </c>
      <c r="X56" s="10">
        <v>75.930000000000007</v>
      </c>
      <c r="Y56" s="10">
        <v>76.09</v>
      </c>
      <c r="Z56" s="10">
        <v>75.27</v>
      </c>
      <c r="AA56" s="10">
        <v>75.84</v>
      </c>
      <c r="AB56" s="94">
        <v>10152000</v>
      </c>
      <c r="AC56" s="10">
        <v>75.260000000000005</v>
      </c>
      <c r="AD56" s="40">
        <f t="shared" si="1"/>
        <v>0.82000000000000739</v>
      </c>
      <c r="AE56" s="161">
        <f t="shared" si="2"/>
        <v>4.6722733947404116E-3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64.415999999999997</v>
      </c>
      <c r="T57" s="92" t="s">
        <v>112</v>
      </c>
      <c r="U57" s="87">
        <v>9.94</v>
      </c>
      <c r="W57" s="132">
        <v>42741</v>
      </c>
      <c r="X57" s="10">
        <v>76.45</v>
      </c>
      <c r="Y57" s="10">
        <v>76.5</v>
      </c>
      <c r="Z57" s="10">
        <v>75.41</v>
      </c>
      <c r="AA57" s="10">
        <v>75.489999999999995</v>
      </c>
      <c r="AB57" s="94">
        <v>8980000</v>
      </c>
      <c r="AC57" s="10">
        <v>74.91</v>
      </c>
      <c r="AD57" s="40">
        <f t="shared" si="1"/>
        <v>1.0900000000000034</v>
      </c>
      <c r="AE57" s="161">
        <f t="shared" si="2"/>
        <v>-6.8938088293784006E-3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63.74499999999999</v>
      </c>
      <c r="T58" s="92" t="s">
        <v>109</v>
      </c>
      <c r="U58" s="87" t="s">
        <v>759</v>
      </c>
      <c r="W58" s="132">
        <v>42740</v>
      </c>
      <c r="X58" s="10">
        <v>76.84</v>
      </c>
      <c r="Y58" s="10">
        <v>76.849999999999994</v>
      </c>
      <c r="Z58" s="10">
        <v>75.569999999999993</v>
      </c>
      <c r="AA58" s="10">
        <v>76.010000000000005</v>
      </c>
      <c r="AB58" s="94">
        <v>9413100</v>
      </c>
      <c r="AC58" s="10">
        <v>75.430000000000007</v>
      </c>
      <c r="AD58" s="40">
        <f t="shared" si="1"/>
        <v>1.2800000000000011</v>
      </c>
      <c r="AE58" s="161">
        <f t="shared" si="2"/>
        <v>-4.8812664907650349E-3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63.073999999999991</v>
      </c>
      <c r="W59" s="132">
        <v>42739</v>
      </c>
      <c r="X59" s="10">
        <v>74.53</v>
      </c>
      <c r="Y59" s="10">
        <v>76.98</v>
      </c>
      <c r="Z59" s="10">
        <v>74.38</v>
      </c>
      <c r="AA59" s="10">
        <v>76.38</v>
      </c>
      <c r="AB59" s="94">
        <v>14914200</v>
      </c>
      <c r="AC59" s="10">
        <v>75.8</v>
      </c>
      <c r="AD59" s="40">
        <f t="shared" si="1"/>
        <v>2.6000000000000085</v>
      </c>
      <c r="AE59" s="161">
        <f t="shared" si="2"/>
        <v>3.0031254246500882E-2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62.402999999999999</v>
      </c>
      <c r="W60" s="132">
        <v>42738</v>
      </c>
      <c r="X60" s="10">
        <v>72.34</v>
      </c>
      <c r="Y60" s="10">
        <v>74.23</v>
      </c>
      <c r="Z60" s="10">
        <v>72.180000000000007</v>
      </c>
      <c r="AA60" s="10">
        <v>74.16</v>
      </c>
      <c r="AB60" s="94">
        <v>10953700</v>
      </c>
      <c r="AC60" s="10">
        <v>73.59</v>
      </c>
      <c r="AD60" s="40">
        <f t="shared" si="1"/>
        <v>2.0499999999999972</v>
      </c>
      <c r="AE60" s="161">
        <f t="shared" si="2"/>
        <v>3.5603715170278605E-2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61.731999999999999</v>
      </c>
      <c r="W61" s="132">
        <v>42734</v>
      </c>
      <c r="X61" s="10">
        <v>72.03</v>
      </c>
      <c r="Y61" s="10">
        <v>72.260000000000005</v>
      </c>
      <c r="Z61" s="10">
        <v>71.3</v>
      </c>
      <c r="AA61" s="10">
        <v>71.61</v>
      </c>
      <c r="AB61" s="94">
        <v>9220900</v>
      </c>
      <c r="AC61" s="10">
        <v>71.06</v>
      </c>
      <c r="AD61" s="40">
        <f t="shared" si="1"/>
        <v>0.96000000000000796</v>
      </c>
      <c r="AE61" s="161">
        <f t="shared" si="2"/>
        <v>-7.2645990500138646E-3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61.061</v>
      </c>
      <c r="W62" s="132">
        <v>42733</v>
      </c>
      <c r="X62" s="10">
        <v>72.77</v>
      </c>
      <c r="Y62" s="10">
        <v>72.849999999999994</v>
      </c>
      <c r="Z62" s="10">
        <v>71.94</v>
      </c>
      <c r="AA62" s="10">
        <v>72.13</v>
      </c>
      <c r="AB62" s="94">
        <v>7533600</v>
      </c>
      <c r="AC62" s="10">
        <v>71.58</v>
      </c>
      <c r="AD62" s="40">
        <f t="shared" si="1"/>
        <v>0.90999999999999659</v>
      </c>
      <c r="AE62" s="161">
        <f t="shared" si="2"/>
        <v>-8.7245533859575675E-3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60.389999999999993</v>
      </c>
      <c r="W63" s="132">
        <v>42732</v>
      </c>
      <c r="X63" s="10">
        <v>73.61</v>
      </c>
      <c r="Y63" s="10">
        <v>73.7</v>
      </c>
      <c r="Z63" s="10">
        <v>72.62</v>
      </c>
      <c r="AA63" s="10">
        <v>72.77</v>
      </c>
      <c r="AB63" s="94">
        <v>6387600</v>
      </c>
      <c r="AC63" s="10">
        <v>72.209999999999994</v>
      </c>
      <c r="AD63" s="40">
        <f t="shared" si="1"/>
        <v>1.0799999999999983</v>
      </c>
      <c r="AE63" s="161">
        <f t="shared" si="2"/>
        <v>-1.3120131201312168E-2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42731</v>
      </c>
      <c r="X64" s="10">
        <v>73.52</v>
      </c>
      <c r="Y64" s="10">
        <v>74.8</v>
      </c>
      <c r="Z64" s="10">
        <v>73.510000000000005</v>
      </c>
      <c r="AA64" s="10">
        <v>73.73</v>
      </c>
      <c r="AB64" s="94">
        <v>6632900</v>
      </c>
      <c r="AC64" s="10">
        <v>73.17</v>
      </c>
      <c r="AD64" s="40">
        <f t="shared" si="1"/>
        <v>1.289999999999992</v>
      </c>
      <c r="AE64" s="161">
        <f t="shared" si="2"/>
        <v>1.2315270935960854E-3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42727</v>
      </c>
      <c r="X65" s="10">
        <v>73.3</v>
      </c>
      <c r="Y65" s="10">
        <v>73.89</v>
      </c>
      <c r="Z65" s="10">
        <v>73.22</v>
      </c>
      <c r="AA65" s="10">
        <v>73.64</v>
      </c>
      <c r="AB65" s="94">
        <v>5307600</v>
      </c>
      <c r="AC65" s="10">
        <v>73.08</v>
      </c>
      <c r="AD65" s="40">
        <f t="shared" si="1"/>
        <v>0.67000000000000171</v>
      </c>
      <c r="AE65" s="161">
        <f t="shared" si="2"/>
        <v>4.6741820181468441E-3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42726</v>
      </c>
      <c r="X66" s="10">
        <v>73.680000000000007</v>
      </c>
      <c r="Y66" s="10">
        <v>73.75</v>
      </c>
      <c r="Z66" s="10">
        <v>72.92</v>
      </c>
      <c r="AA66" s="10">
        <v>73.3</v>
      </c>
      <c r="AB66" s="94">
        <v>8413800</v>
      </c>
      <c r="AC66" s="10">
        <v>72.739999999999995</v>
      </c>
      <c r="AD66" s="40">
        <f t="shared" si="1"/>
        <v>0.82999999999999829</v>
      </c>
      <c r="AE66" s="161">
        <f t="shared" si="2"/>
        <v>-8.9918256130792074E-3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42725</v>
      </c>
      <c r="X67" s="10">
        <v>74.03</v>
      </c>
      <c r="Y67" s="10">
        <v>74.83</v>
      </c>
      <c r="Z67" s="10">
        <v>73.56</v>
      </c>
      <c r="AA67" s="10">
        <v>73.959999999999994</v>
      </c>
      <c r="AB67" s="94">
        <v>7018700</v>
      </c>
      <c r="AC67" s="10">
        <v>73.400000000000006</v>
      </c>
      <c r="AD67" s="40">
        <f>Y67-Z67</f>
        <v>1.269999999999996</v>
      </c>
      <c r="AE67" s="161">
        <f>AC67/AC68-1</f>
        <v>-1.0887316276537717E-3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42724</v>
      </c>
      <c r="X68" s="10">
        <v>74.510000000000005</v>
      </c>
      <c r="Y68" s="10">
        <v>74.63</v>
      </c>
      <c r="Z68" s="10">
        <v>73.430000000000007</v>
      </c>
      <c r="AA68" s="10">
        <v>74.05</v>
      </c>
      <c r="AB68" s="94">
        <v>8452000</v>
      </c>
      <c r="AC68" s="10">
        <v>73.48</v>
      </c>
      <c r="AD68" s="40">
        <f>Y68-Z68</f>
        <v>1.1999999999999886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367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390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407</v>
      </c>
      <c r="J117" s="10"/>
      <c r="K117" s="10"/>
    </row>
    <row r="118" spans="1:11" x14ac:dyDescent="0.25">
      <c r="A118" t="s">
        <v>390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431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367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445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465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468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483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431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9:I136 F129:F136 I124:I128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8 H124:H128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42821</v>
      </c>
      <c r="X2" s="10">
        <v>65.67</v>
      </c>
      <c r="Y2" s="10">
        <v>67.349999999999994</v>
      </c>
      <c r="Z2" s="10">
        <v>65.510000000000005</v>
      </c>
      <c r="AA2" s="10">
        <v>67.14</v>
      </c>
      <c r="AB2" s="94">
        <v>310500</v>
      </c>
      <c r="AC2" s="10">
        <v>67.14</v>
      </c>
      <c r="AD2" s="2">
        <f>Y2-Z2</f>
        <v>1.8399999999999892</v>
      </c>
      <c r="AE2" s="137">
        <f>AC2/AC3-1</f>
        <v>6.1441630451071205E-3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67.64</v>
      </c>
      <c r="W3" s="132">
        <v>42818</v>
      </c>
      <c r="X3" s="10">
        <v>66.63</v>
      </c>
      <c r="Y3" s="10">
        <v>67.5</v>
      </c>
      <c r="Z3" s="10">
        <v>66.38</v>
      </c>
      <c r="AA3" s="10">
        <v>66.73</v>
      </c>
      <c r="AB3" s="94">
        <v>283200</v>
      </c>
      <c r="AC3" s="10">
        <v>66.73</v>
      </c>
      <c r="AD3" s="2">
        <f t="shared" ref="AD3:AD66" si="0">Y3-Z3</f>
        <v>1.1200000000000045</v>
      </c>
      <c r="AE3" s="137">
        <f t="shared" ref="AE3:AE66" si="1">AC3/AC4-1</f>
        <v>5.424137411481178E-3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67.64</v>
      </c>
      <c r="R4" s="499">
        <v>7.4000000000000003E-3</v>
      </c>
      <c r="W4" s="132">
        <v>42817</v>
      </c>
      <c r="X4" s="10">
        <v>65.739999999999995</v>
      </c>
      <c r="Y4" s="10">
        <v>66.88</v>
      </c>
      <c r="Z4" s="10">
        <v>65.47</v>
      </c>
      <c r="AA4" s="10">
        <v>66.37</v>
      </c>
      <c r="AB4" s="94">
        <v>290700</v>
      </c>
      <c r="AC4" s="10">
        <v>66.37</v>
      </c>
      <c r="AD4" s="2">
        <f t="shared" si="0"/>
        <v>1.4099999999999966</v>
      </c>
      <c r="AE4" s="137">
        <f t="shared" si="1"/>
        <v>7.8967350037966177E-3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66.67</v>
      </c>
      <c r="Y5" s="10">
        <v>68.14</v>
      </c>
      <c r="Z5" s="10">
        <v>65.650000000000006</v>
      </c>
      <c r="AA5" s="10">
        <v>65.849999999999994</v>
      </c>
      <c r="AB5" s="94">
        <v>370400</v>
      </c>
      <c r="AC5" s="10">
        <v>65.849999999999994</v>
      </c>
      <c r="AD5" s="2">
        <f t="shared" si="0"/>
        <v>2.4899999999999949</v>
      </c>
      <c r="AE5" s="137">
        <f t="shared" si="1"/>
        <v>-1.5989240884638489E-2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42815</v>
      </c>
      <c r="X6" s="10">
        <v>69.28</v>
      </c>
      <c r="Y6" s="10">
        <v>69.28</v>
      </c>
      <c r="Z6" s="10">
        <v>66.86</v>
      </c>
      <c r="AA6" s="10">
        <v>66.92</v>
      </c>
      <c r="AB6" s="94">
        <v>266200</v>
      </c>
      <c r="AC6" s="10">
        <v>66.92</v>
      </c>
      <c r="AD6" s="2">
        <f t="shared" si="0"/>
        <v>2.4200000000000017</v>
      </c>
      <c r="AE6" s="137">
        <f t="shared" si="1"/>
        <v>-2.8314215188035452E-2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42814</v>
      </c>
      <c r="X7" s="10">
        <v>68.849999999999994</v>
      </c>
      <c r="Y7" s="10">
        <v>69.290000000000006</v>
      </c>
      <c r="Z7" s="10">
        <v>68.510000000000005</v>
      </c>
      <c r="AA7" s="10">
        <v>68.87</v>
      </c>
      <c r="AB7" s="94">
        <v>210000</v>
      </c>
      <c r="AC7" s="10">
        <v>68.87</v>
      </c>
      <c r="AD7" s="2">
        <f t="shared" si="0"/>
        <v>0.78000000000000114</v>
      </c>
      <c r="AE7" s="137">
        <f t="shared" si="1"/>
        <v>4.3579314352126808E-4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68.33</v>
      </c>
      <c r="Y8" s="10">
        <v>69.06</v>
      </c>
      <c r="Z8" s="10">
        <v>68.239999999999995</v>
      </c>
      <c r="AA8" s="10">
        <v>68.84</v>
      </c>
      <c r="AB8" s="94">
        <v>534800</v>
      </c>
      <c r="AC8" s="10">
        <v>68.84</v>
      </c>
      <c r="AD8" s="2">
        <f t="shared" si="0"/>
        <v>0.82000000000000739</v>
      </c>
      <c r="AE8" s="137">
        <f t="shared" si="1"/>
        <v>3.6448461874909466E-3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69.09</v>
      </c>
      <c r="Y9" s="10">
        <v>69.430000000000007</v>
      </c>
      <c r="Z9" s="10">
        <v>68.42</v>
      </c>
      <c r="AA9" s="10">
        <v>68.59</v>
      </c>
      <c r="AB9" s="94">
        <v>174600</v>
      </c>
      <c r="AC9" s="10">
        <v>68.59</v>
      </c>
      <c r="AD9" s="2">
        <f t="shared" si="0"/>
        <v>1.0100000000000051</v>
      </c>
      <c r="AE9" s="137">
        <f t="shared" si="1"/>
        <v>-5.7979417306854852E-3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42809</v>
      </c>
      <c r="X10" s="10">
        <v>68.45</v>
      </c>
      <c r="Y10" s="10">
        <v>69.14</v>
      </c>
      <c r="Z10" s="10">
        <v>68.03</v>
      </c>
      <c r="AA10" s="10">
        <v>68.989999999999995</v>
      </c>
      <c r="AB10" s="94">
        <v>238400</v>
      </c>
      <c r="AC10" s="10">
        <v>68.989999999999995</v>
      </c>
      <c r="AD10" s="2">
        <f t="shared" si="0"/>
        <v>1.1099999999999994</v>
      </c>
      <c r="AE10" s="137">
        <f t="shared" si="1"/>
        <v>1.5155974102413206E-2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7.4999999999999997E-3</v>
      </c>
      <c r="W11" s="132">
        <v>42808</v>
      </c>
      <c r="X11" s="10">
        <v>68.260000000000005</v>
      </c>
      <c r="Y11" s="10">
        <v>68.260000000000005</v>
      </c>
      <c r="Z11" s="10">
        <v>67.319999999999993</v>
      </c>
      <c r="AA11" s="10">
        <v>67.959999999999994</v>
      </c>
      <c r="AB11" s="94">
        <v>131100</v>
      </c>
      <c r="AC11" s="10">
        <v>67.959999999999994</v>
      </c>
      <c r="AD11" s="2">
        <f t="shared" si="0"/>
        <v>0.94000000000001194</v>
      </c>
      <c r="AE11" s="137">
        <f t="shared" si="1"/>
        <v>-8.172796263864579E-3</v>
      </c>
    </row>
    <row r="12" spans="1:31" x14ac:dyDescent="0.25">
      <c r="W12" s="132">
        <v>42807</v>
      </c>
      <c r="X12" s="10">
        <v>68.150000000000006</v>
      </c>
      <c r="Y12" s="10">
        <v>68.599999999999994</v>
      </c>
      <c r="Z12" s="10">
        <v>68.11</v>
      </c>
      <c r="AA12" s="10">
        <v>68.52</v>
      </c>
      <c r="AB12" s="94">
        <v>134800</v>
      </c>
      <c r="AC12" s="10">
        <v>68.52</v>
      </c>
      <c r="AD12" s="2">
        <f t="shared" si="0"/>
        <v>0.48999999999999488</v>
      </c>
      <c r="AE12" s="137">
        <f t="shared" si="1"/>
        <v>6.3151710970772434E-3</v>
      </c>
    </row>
    <row r="13" spans="1:31" x14ac:dyDescent="0.25">
      <c r="W13" s="132">
        <v>42804</v>
      </c>
      <c r="X13" s="10">
        <v>68.94</v>
      </c>
      <c r="Y13" s="10">
        <v>69.2</v>
      </c>
      <c r="Z13" s="10">
        <v>67.53</v>
      </c>
      <c r="AA13" s="10">
        <v>68.09</v>
      </c>
      <c r="AB13" s="94">
        <v>317800</v>
      </c>
      <c r="AC13" s="10">
        <v>68.09</v>
      </c>
      <c r="AD13" s="2">
        <f t="shared" si="0"/>
        <v>1.6700000000000017</v>
      </c>
      <c r="AE13" s="137">
        <f t="shared" si="1"/>
        <v>-5.2593133674214698E-3</v>
      </c>
    </row>
    <row r="14" spans="1:31" x14ac:dyDescent="0.25">
      <c r="W14" s="132">
        <v>42803</v>
      </c>
      <c r="X14" s="10">
        <v>69.42</v>
      </c>
      <c r="Y14" s="10">
        <v>69.77</v>
      </c>
      <c r="Z14" s="10">
        <v>68.319999999999993</v>
      </c>
      <c r="AA14" s="10">
        <v>68.45</v>
      </c>
      <c r="AB14" s="94">
        <v>117900</v>
      </c>
      <c r="AC14" s="10">
        <v>68.45</v>
      </c>
      <c r="AD14" s="2">
        <f t="shared" si="0"/>
        <v>1.4500000000000028</v>
      </c>
      <c r="AE14" s="137">
        <f t="shared" si="1"/>
        <v>-1.3262217096727702E-2</v>
      </c>
    </row>
    <row r="15" spans="1:31" x14ac:dyDescent="0.25">
      <c r="W15" s="132">
        <v>42802</v>
      </c>
      <c r="X15" s="10">
        <v>70.08</v>
      </c>
      <c r="Y15" s="10">
        <v>70.3</v>
      </c>
      <c r="Z15" s="10">
        <v>69.31</v>
      </c>
      <c r="AA15" s="10">
        <v>69.37</v>
      </c>
      <c r="AB15" s="94">
        <v>143500</v>
      </c>
      <c r="AC15" s="10">
        <v>69.37</v>
      </c>
      <c r="AD15" s="2">
        <f t="shared" si="0"/>
        <v>0.98999999999999488</v>
      </c>
      <c r="AE15" s="137">
        <f t="shared" si="1"/>
        <v>-8.4333905088620487E-3</v>
      </c>
    </row>
    <row r="16" spans="1:31" x14ac:dyDescent="0.25">
      <c r="W16" s="132">
        <v>42801</v>
      </c>
      <c r="X16" s="10">
        <v>70.459999999999994</v>
      </c>
      <c r="Y16" s="10">
        <v>70.92</v>
      </c>
      <c r="Z16" s="10">
        <v>69.900000000000006</v>
      </c>
      <c r="AA16" s="10">
        <v>69.959999999999994</v>
      </c>
      <c r="AB16" s="94">
        <v>199900</v>
      </c>
      <c r="AC16" s="10">
        <v>69.959999999999994</v>
      </c>
      <c r="AD16" s="2">
        <f t="shared" si="0"/>
        <v>1.019999999999996</v>
      </c>
      <c r="AE16" s="137">
        <f t="shared" si="1"/>
        <v>-8.2222852282394232E-3</v>
      </c>
    </row>
    <row r="17" spans="1:31" x14ac:dyDescent="0.25">
      <c r="W17" s="132">
        <v>42800</v>
      </c>
      <c r="X17" s="10">
        <v>70.17</v>
      </c>
      <c r="Y17" s="10">
        <v>70.790000000000006</v>
      </c>
      <c r="Z17" s="10">
        <v>69.77</v>
      </c>
      <c r="AA17" s="10">
        <v>70.540000000000006</v>
      </c>
      <c r="AB17" s="94">
        <v>159600</v>
      </c>
      <c r="AC17" s="10">
        <v>70.540000000000006</v>
      </c>
      <c r="AD17" s="2">
        <f t="shared" si="0"/>
        <v>1.0200000000000102</v>
      </c>
      <c r="AE17" s="137">
        <f t="shared" si="1"/>
        <v>2.1309845148458351E-3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42797</v>
      </c>
      <c r="X18" s="10">
        <v>70.8</v>
      </c>
      <c r="Y18" s="10">
        <v>71.44</v>
      </c>
      <c r="Z18" s="10">
        <v>70.150000000000006</v>
      </c>
      <c r="AA18" s="10">
        <v>70.39</v>
      </c>
      <c r="AB18" s="94">
        <v>355600</v>
      </c>
      <c r="AC18" s="10">
        <v>70.39</v>
      </c>
      <c r="AD18" s="2">
        <f t="shared" si="0"/>
        <v>1.289999999999992</v>
      </c>
      <c r="AE18" s="137">
        <f t="shared" si="1"/>
        <v>-5.9313656263240144E-3</v>
      </c>
    </row>
    <row r="19" spans="1:31" x14ac:dyDescent="0.25">
      <c r="W19" s="132">
        <v>42796</v>
      </c>
      <c r="X19" s="10">
        <v>72</v>
      </c>
      <c r="Y19" s="10">
        <v>72.08</v>
      </c>
      <c r="Z19" s="10">
        <v>70.709999999999994</v>
      </c>
      <c r="AA19" s="10">
        <v>70.81</v>
      </c>
      <c r="AB19" s="94">
        <v>183000</v>
      </c>
      <c r="AC19" s="10">
        <v>70.81</v>
      </c>
      <c r="AD19" s="2">
        <f t="shared" si="0"/>
        <v>1.3700000000000045</v>
      </c>
      <c r="AE19" s="137">
        <f t="shared" si="1"/>
        <v>-1.5981100611450638E-2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42795</v>
      </c>
      <c r="X20" s="10">
        <v>71.28</v>
      </c>
      <c r="Y20" s="10">
        <v>72.28</v>
      </c>
      <c r="Z20" s="10">
        <v>71.28</v>
      </c>
      <c r="AA20" s="10">
        <v>71.959999999999994</v>
      </c>
      <c r="AB20" s="94">
        <v>372700</v>
      </c>
      <c r="AC20" s="10">
        <v>71.959999999999994</v>
      </c>
      <c r="AD20" s="2">
        <f t="shared" si="0"/>
        <v>1</v>
      </c>
      <c r="AE20" s="137">
        <f t="shared" si="1"/>
        <v>2.1433640880056615E-2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42794</v>
      </c>
      <c r="X21" s="10">
        <v>72</v>
      </c>
      <c r="Y21" s="10">
        <v>72.069999999999993</v>
      </c>
      <c r="Z21" s="10">
        <v>70.42</v>
      </c>
      <c r="AA21" s="10">
        <v>70.45</v>
      </c>
      <c r="AB21" s="94">
        <v>289400</v>
      </c>
      <c r="AC21" s="10">
        <v>70.45</v>
      </c>
      <c r="AD21" s="2">
        <f t="shared" si="0"/>
        <v>1.6499999999999915</v>
      </c>
      <c r="AE21" s="137">
        <f t="shared" si="1"/>
        <v>-1.9621486223211804E-2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42793</v>
      </c>
      <c r="X22" s="10">
        <v>70.2</v>
      </c>
      <c r="Y22" s="10">
        <v>71.97</v>
      </c>
      <c r="Z22" s="10">
        <v>70.069999999999993</v>
      </c>
      <c r="AA22" s="10">
        <v>71.86</v>
      </c>
      <c r="AB22" s="94">
        <v>606900</v>
      </c>
      <c r="AC22" s="10">
        <v>71.86</v>
      </c>
      <c r="AD22" s="2">
        <f t="shared" si="0"/>
        <v>1.9000000000000057</v>
      </c>
      <c r="AE22" s="137">
        <f t="shared" si="1"/>
        <v>2.5253245826794002E-2</v>
      </c>
    </row>
    <row r="23" spans="1:31" x14ac:dyDescent="0.25">
      <c r="B23" s="10"/>
      <c r="C23" s="10"/>
      <c r="D23" s="40"/>
      <c r="E23" s="40"/>
      <c r="F23" s="40"/>
      <c r="W23" s="132">
        <v>42790</v>
      </c>
      <c r="X23" s="10">
        <v>69.5</v>
      </c>
      <c r="Y23" s="10">
        <v>70.099999999999994</v>
      </c>
      <c r="Z23" s="10">
        <v>69.41</v>
      </c>
      <c r="AA23" s="10">
        <v>70.09</v>
      </c>
      <c r="AB23" s="94">
        <v>239900</v>
      </c>
      <c r="AC23" s="10">
        <v>70.09</v>
      </c>
      <c r="AD23" s="2">
        <f t="shared" si="0"/>
        <v>0.68999999999999773</v>
      </c>
      <c r="AE23" s="137">
        <f t="shared" si="1"/>
        <v>9.9971436732371188E-4</v>
      </c>
    </row>
    <row r="24" spans="1:31" x14ac:dyDescent="0.25">
      <c r="B24" s="10"/>
      <c r="C24" s="10"/>
      <c r="D24" s="40"/>
      <c r="E24" s="40"/>
      <c r="F24" s="40"/>
      <c r="W24" s="132">
        <v>42789</v>
      </c>
      <c r="X24" s="10">
        <v>71.25</v>
      </c>
      <c r="Y24" s="10">
        <v>71.25</v>
      </c>
      <c r="Z24" s="10">
        <v>69.62</v>
      </c>
      <c r="AA24" s="10">
        <v>70.02</v>
      </c>
      <c r="AB24" s="94">
        <v>165700</v>
      </c>
      <c r="AC24" s="10">
        <v>70.02</v>
      </c>
      <c r="AD24" s="2">
        <f t="shared" si="0"/>
        <v>1.6299999999999955</v>
      </c>
      <c r="AE24" s="137">
        <f t="shared" si="1"/>
        <v>-1.3802816901408499E-2</v>
      </c>
    </row>
    <row r="25" spans="1:31" x14ac:dyDescent="0.25">
      <c r="B25" s="10"/>
      <c r="C25" s="10"/>
      <c r="D25" s="40"/>
      <c r="E25" s="40"/>
      <c r="F25" s="40"/>
      <c r="W25" s="132">
        <v>42788</v>
      </c>
      <c r="X25" s="10">
        <v>71.08</v>
      </c>
      <c r="Y25" s="10">
        <v>71.23</v>
      </c>
      <c r="Z25" s="10">
        <v>70.66</v>
      </c>
      <c r="AA25" s="10">
        <v>71</v>
      </c>
      <c r="AB25" s="94">
        <v>196500</v>
      </c>
      <c r="AC25" s="10">
        <v>71</v>
      </c>
      <c r="AD25" s="2">
        <f t="shared" si="0"/>
        <v>0.57000000000000739</v>
      </c>
      <c r="AE25" s="137">
        <f t="shared" si="1"/>
        <v>-2.668914173338921E-3</v>
      </c>
    </row>
    <row r="26" spans="1:31" x14ac:dyDescent="0.25">
      <c r="B26" s="10"/>
      <c r="C26" s="10"/>
      <c r="D26" s="40"/>
      <c r="E26" s="40"/>
      <c r="F26" s="40"/>
      <c r="W26" s="132">
        <v>42787</v>
      </c>
      <c r="X26" s="10">
        <v>70.64</v>
      </c>
      <c r="Y26" s="10">
        <v>71.27</v>
      </c>
      <c r="Z26" s="10">
        <v>70.3</v>
      </c>
      <c r="AA26" s="10">
        <v>71.19</v>
      </c>
      <c r="AB26" s="94">
        <v>249600</v>
      </c>
      <c r="AC26" s="10">
        <v>71.19</v>
      </c>
      <c r="AD26" s="2">
        <f t="shared" si="0"/>
        <v>0.96999999999999886</v>
      </c>
      <c r="AE26" s="137">
        <f t="shared" si="1"/>
        <v>1.1508951406649759E-2</v>
      </c>
    </row>
    <row r="27" spans="1:31" x14ac:dyDescent="0.25">
      <c r="B27" s="10"/>
      <c r="C27" s="10"/>
      <c r="D27" s="40"/>
      <c r="E27" s="40"/>
      <c r="F27" s="40"/>
      <c r="W27" s="132">
        <v>42783</v>
      </c>
      <c r="X27" s="10">
        <v>70.069999999999993</v>
      </c>
      <c r="Y27" s="10">
        <v>70.400000000000006</v>
      </c>
      <c r="Z27" s="10">
        <v>69.739999999999995</v>
      </c>
      <c r="AA27" s="10">
        <v>70.38</v>
      </c>
      <c r="AB27" s="94">
        <v>181700</v>
      </c>
      <c r="AC27" s="10">
        <v>70.38</v>
      </c>
      <c r="AD27" s="2">
        <f t="shared" si="0"/>
        <v>0.6600000000000108</v>
      </c>
      <c r="AE27" s="137">
        <f t="shared" si="1"/>
        <v>2.421307506053294E-3</v>
      </c>
    </row>
    <row r="28" spans="1:31" x14ac:dyDescent="0.25">
      <c r="B28" s="10"/>
      <c r="C28" s="10"/>
      <c r="D28" s="40"/>
      <c r="E28" s="40"/>
      <c r="F28" s="40"/>
      <c r="W28" s="132">
        <v>42782</v>
      </c>
      <c r="X28" s="10">
        <v>70.63</v>
      </c>
      <c r="Y28" s="10">
        <v>70.69</v>
      </c>
      <c r="Z28" s="10">
        <v>69.790000000000006</v>
      </c>
      <c r="AA28" s="10">
        <v>70.209999999999994</v>
      </c>
      <c r="AB28" s="94">
        <v>103000</v>
      </c>
      <c r="AC28" s="10">
        <v>70.209999999999994</v>
      </c>
      <c r="AD28" s="2">
        <f t="shared" si="0"/>
        <v>0.89999999999999147</v>
      </c>
      <c r="AE28" s="137">
        <f t="shared" si="1"/>
        <v>-2.5571814178151353E-3</v>
      </c>
    </row>
    <row r="29" spans="1:31" x14ac:dyDescent="0.25">
      <c r="B29" s="10"/>
      <c r="C29" s="10"/>
      <c r="D29" s="40"/>
      <c r="E29" s="40"/>
      <c r="F29" s="40"/>
      <c r="W29" s="132">
        <v>42781</v>
      </c>
      <c r="X29" s="10">
        <v>69.64</v>
      </c>
      <c r="Y29" s="10">
        <v>70.569999999999993</v>
      </c>
      <c r="Z29" s="10">
        <v>69.64</v>
      </c>
      <c r="AA29" s="10">
        <v>70.39</v>
      </c>
      <c r="AB29" s="94">
        <v>105100</v>
      </c>
      <c r="AC29" s="10">
        <v>70.39</v>
      </c>
      <c r="AD29" s="2">
        <f t="shared" si="0"/>
        <v>0.92999999999999261</v>
      </c>
      <c r="AE29" s="137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W30" s="132">
        <v>42781</v>
      </c>
      <c r="X30" s="10" t="s">
        <v>475</v>
      </c>
      <c r="Y30" s="10"/>
      <c r="Z30" s="10"/>
      <c r="AA30" s="10"/>
      <c r="AB30" s="94"/>
      <c r="AC30" s="10"/>
      <c r="AD30" s="2">
        <f t="shared" si="0"/>
        <v>0</v>
      </c>
      <c r="AE30" s="137">
        <f t="shared" si="1"/>
        <v>-1</v>
      </c>
    </row>
    <row r="31" spans="1:31" x14ac:dyDescent="0.25">
      <c r="W31" s="132">
        <v>42780</v>
      </c>
      <c r="X31" s="10">
        <v>69.72</v>
      </c>
      <c r="Y31" s="10">
        <v>70.11</v>
      </c>
      <c r="Z31" s="10">
        <v>69.5</v>
      </c>
      <c r="AA31" s="10">
        <v>70.06</v>
      </c>
      <c r="AB31" s="94">
        <v>204100</v>
      </c>
      <c r="AC31" s="10">
        <v>69.930000000000007</v>
      </c>
      <c r="AD31" s="2">
        <f t="shared" si="0"/>
        <v>0.60999999999999943</v>
      </c>
      <c r="AE31" s="137">
        <f t="shared" si="1"/>
        <v>1.4302059496573705E-4</v>
      </c>
    </row>
    <row r="32" spans="1:31" x14ac:dyDescent="0.25">
      <c r="W32" s="132">
        <v>42779</v>
      </c>
      <c r="X32" s="10">
        <v>70.45</v>
      </c>
      <c r="Y32" s="10">
        <v>70.75</v>
      </c>
      <c r="Z32" s="10">
        <v>69.959999999999994</v>
      </c>
      <c r="AA32" s="10">
        <v>70.040000000000006</v>
      </c>
      <c r="AB32" s="94">
        <v>185900</v>
      </c>
      <c r="AC32" s="10">
        <v>69.92</v>
      </c>
      <c r="AD32" s="2">
        <f t="shared" si="0"/>
        <v>0.79000000000000625</v>
      </c>
      <c r="AE32" s="137">
        <f t="shared" si="1"/>
        <v>-2.7100271002710175E-3</v>
      </c>
    </row>
    <row r="33" spans="1:31" x14ac:dyDescent="0.25">
      <c r="L33" t="s">
        <v>212</v>
      </c>
      <c r="M33" s="2">
        <f>M51+K51-F51</f>
        <v>33.940000000000055</v>
      </c>
      <c r="W33" s="132">
        <v>42776</v>
      </c>
      <c r="X33" s="10">
        <v>70.709999999999994</v>
      </c>
      <c r="Y33" s="10">
        <v>70.83</v>
      </c>
      <c r="Z33" s="10">
        <v>69.84</v>
      </c>
      <c r="AA33" s="10">
        <v>70.239999999999995</v>
      </c>
      <c r="AB33" s="94">
        <v>274400</v>
      </c>
      <c r="AC33" s="10">
        <v>70.11</v>
      </c>
      <c r="AD33" s="2">
        <f t="shared" si="0"/>
        <v>0.98999999999999488</v>
      </c>
      <c r="AE33" s="137">
        <f t="shared" si="1"/>
        <v>-2.1349274124680129E-3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42775</v>
      </c>
      <c r="X34" s="10">
        <v>70.7</v>
      </c>
      <c r="Y34" s="10">
        <v>70.739999999999995</v>
      </c>
      <c r="Z34" s="10">
        <v>69.25</v>
      </c>
      <c r="AA34" s="10">
        <v>70.39</v>
      </c>
      <c r="AB34" s="94">
        <v>231200</v>
      </c>
      <c r="AC34" s="10">
        <v>70.260000000000005</v>
      </c>
      <c r="AD34" s="2">
        <f t="shared" si="0"/>
        <v>1.4899999999999949</v>
      </c>
      <c r="AE34" s="137">
        <f t="shared" si="1"/>
        <v>1.4145496535796775E-2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42774</v>
      </c>
      <c r="X35" s="10">
        <v>69.56</v>
      </c>
      <c r="Y35" s="10">
        <v>69.819999999999993</v>
      </c>
      <c r="Z35" s="10">
        <v>69.05</v>
      </c>
      <c r="AA35" s="10">
        <v>69.400000000000006</v>
      </c>
      <c r="AB35" s="94">
        <v>215300</v>
      </c>
      <c r="AC35" s="10">
        <v>69.28</v>
      </c>
      <c r="AD35" s="2">
        <f t="shared" si="0"/>
        <v>0.76999999999999602</v>
      </c>
      <c r="AE35" s="137">
        <f t="shared" si="1"/>
        <v>-4.7406981755494515E-3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42773</v>
      </c>
      <c r="X36" s="10">
        <v>70.25</v>
      </c>
      <c r="Y36" s="10">
        <v>70.69</v>
      </c>
      <c r="Z36" s="10">
        <v>69.540000000000006</v>
      </c>
      <c r="AA36" s="10">
        <v>69.73</v>
      </c>
      <c r="AB36" s="94">
        <v>227600</v>
      </c>
      <c r="AC36" s="10">
        <v>69.61</v>
      </c>
      <c r="AD36" s="2">
        <f t="shared" si="0"/>
        <v>1.1499999999999915</v>
      </c>
      <c r="AE36" s="137">
        <f t="shared" si="1"/>
        <v>-4.0062956073830813E-3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42772</v>
      </c>
      <c r="X37" s="10">
        <v>70.05</v>
      </c>
      <c r="Y37" s="10">
        <v>70.27</v>
      </c>
      <c r="Z37" s="10">
        <v>69.56</v>
      </c>
      <c r="AA37" s="10">
        <v>70.010000000000005</v>
      </c>
      <c r="AB37" s="94">
        <v>162900</v>
      </c>
      <c r="AC37" s="10">
        <v>69.89</v>
      </c>
      <c r="AD37" s="2">
        <f t="shared" si="0"/>
        <v>0.70999999999999375</v>
      </c>
      <c r="AE37" s="137">
        <f t="shared" si="1"/>
        <v>-4.4159544159544373E-3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42769</v>
      </c>
      <c r="X38" s="10">
        <v>69.94</v>
      </c>
      <c r="Y38" s="10">
        <v>70.430000000000007</v>
      </c>
      <c r="Z38" s="10">
        <v>69.55</v>
      </c>
      <c r="AA38" s="10">
        <v>70.33</v>
      </c>
      <c r="AB38" s="94">
        <v>211500</v>
      </c>
      <c r="AC38" s="10">
        <v>70.2</v>
      </c>
      <c r="AD38" s="2">
        <f t="shared" si="0"/>
        <v>0.88000000000000966</v>
      </c>
      <c r="AE38" s="137">
        <f t="shared" si="1"/>
        <v>1.6949152542372836E-2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42768</v>
      </c>
      <c r="X39" s="10">
        <v>68.75</v>
      </c>
      <c r="Y39" s="10">
        <v>69.37</v>
      </c>
      <c r="Z39" s="10">
        <v>68.260000000000005</v>
      </c>
      <c r="AA39" s="10">
        <v>69.150000000000006</v>
      </c>
      <c r="AB39" s="94">
        <v>323200</v>
      </c>
      <c r="AC39" s="10">
        <v>69.03</v>
      </c>
      <c r="AD39" s="2">
        <f t="shared" si="0"/>
        <v>1.1099999999999994</v>
      </c>
      <c r="AE39" s="137">
        <f t="shared" si="1"/>
        <v>-5.188067444876765E-3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42767</v>
      </c>
      <c r="X40" s="10">
        <v>69.959999999999994</v>
      </c>
      <c r="Y40" s="10">
        <v>70.31</v>
      </c>
      <c r="Z40" s="10">
        <v>69.02</v>
      </c>
      <c r="AA40" s="10">
        <v>69.510000000000005</v>
      </c>
      <c r="AB40" s="94">
        <v>276700</v>
      </c>
      <c r="AC40" s="10">
        <v>69.39</v>
      </c>
      <c r="AD40" s="2">
        <f t="shared" si="0"/>
        <v>1.2900000000000063</v>
      </c>
      <c r="AE40" s="137">
        <f t="shared" si="1"/>
        <v>-1.8699654775603536E-3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42766</v>
      </c>
      <c r="X41" s="10">
        <v>69.680000000000007</v>
      </c>
      <c r="Y41" s="10">
        <v>70.39</v>
      </c>
      <c r="Z41" s="10">
        <v>68.7</v>
      </c>
      <c r="AA41" s="10">
        <v>69.64</v>
      </c>
      <c r="AB41" s="94">
        <v>373500</v>
      </c>
      <c r="AC41" s="10">
        <v>69.52</v>
      </c>
      <c r="AD41" s="2">
        <f t="shared" si="0"/>
        <v>1.6899999999999977</v>
      </c>
      <c r="AE41" s="137">
        <f t="shared" si="1"/>
        <v>-5.5786010585038293E-3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8" t="s">
        <v>78</v>
      </c>
      <c r="P42" s="708"/>
      <c r="Q42" s="34"/>
      <c r="T42" s="90" t="s">
        <v>113</v>
      </c>
      <c r="W42" s="132">
        <v>42765</v>
      </c>
      <c r="X42" s="10">
        <v>69.34</v>
      </c>
      <c r="Y42" s="10">
        <v>70.37</v>
      </c>
      <c r="Z42" s="10">
        <v>68.2</v>
      </c>
      <c r="AA42" s="10">
        <v>70.03</v>
      </c>
      <c r="AB42" s="94">
        <v>478000</v>
      </c>
      <c r="AC42" s="10">
        <v>69.91</v>
      </c>
      <c r="AD42" s="2">
        <f t="shared" si="0"/>
        <v>2.1700000000000017</v>
      </c>
      <c r="AE42" s="137">
        <f t="shared" si="1"/>
        <v>4.2930738408708535E-4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74.404000000000011</v>
      </c>
      <c r="Q43" s="34"/>
      <c r="T43" s="127" t="s">
        <v>98</v>
      </c>
      <c r="U43" s="97">
        <v>67.14</v>
      </c>
      <c r="W43" s="132">
        <v>42762</v>
      </c>
      <c r="X43" s="10">
        <v>70.14</v>
      </c>
      <c r="Y43" s="10">
        <v>70.89</v>
      </c>
      <c r="Z43" s="10">
        <v>69.900000000000006</v>
      </c>
      <c r="AA43" s="10">
        <v>70</v>
      </c>
      <c r="AB43" s="94">
        <v>218400</v>
      </c>
      <c r="AC43" s="10">
        <v>69.88</v>
      </c>
      <c r="AD43" s="2">
        <f t="shared" si="0"/>
        <v>0.98999999999999488</v>
      </c>
      <c r="AE43" s="137">
        <f t="shared" si="1"/>
        <v>-3.1383737517831634E-3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73.72760000000001</v>
      </c>
      <c r="Q44" s="34"/>
      <c r="T44" s="92" t="s">
        <v>99</v>
      </c>
      <c r="U44" s="87">
        <v>66.930000000000007</v>
      </c>
      <c r="W44" s="132">
        <v>42761</v>
      </c>
      <c r="X44" s="10">
        <v>69.44</v>
      </c>
      <c r="Y44" s="10">
        <v>70.260000000000005</v>
      </c>
      <c r="Z44" s="10">
        <v>69.150000000000006</v>
      </c>
      <c r="AA44" s="10">
        <v>70.23</v>
      </c>
      <c r="AB44" s="94">
        <v>410700</v>
      </c>
      <c r="AC44" s="10">
        <v>70.099999999999994</v>
      </c>
      <c r="AD44" s="2">
        <f t="shared" si="0"/>
        <v>1.1099999999999994</v>
      </c>
      <c r="AE44" s="137">
        <f t="shared" si="1"/>
        <v>1.1252163877668808E-2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73.051200000000009</v>
      </c>
      <c r="Q45" s="34"/>
      <c r="T45" s="92" t="s">
        <v>100</v>
      </c>
      <c r="U45" s="87" t="s">
        <v>760</v>
      </c>
      <c r="W45" s="132">
        <v>42760</v>
      </c>
      <c r="X45" s="10">
        <v>69.7</v>
      </c>
      <c r="Y45" s="10">
        <v>69.7</v>
      </c>
      <c r="Z45" s="10">
        <v>69</v>
      </c>
      <c r="AA45" s="10">
        <v>69.44</v>
      </c>
      <c r="AB45" s="94">
        <v>361500</v>
      </c>
      <c r="AC45" s="10">
        <v>69.319999999999993</v>
      </c>
      <c r="AD45" s="2">
        <f t="shared" si="0"/>
        <v>0.70000000000000284</v>
      </c>
      <c r="AE45" s="137">
        <f t="shared" si="1"/>
        <v>7.21813194745069E-4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72.374800000000008</v>
      </c>
      <c r="Q46" s="82"/>
      <c r="T46" s="92" t="s">
        <v>101</v>
      </c>
      <c r="U46" s="87" t="s">
        <v>761</v>
      </c>
      <c r="W46" s="132">
        <v>42759</v>
      </c>
      <c r="X46" s="10">
        <v>68</v>
      </c>
      <c r="Y46" s="10">
        <v>70.38</v>
      </c>
      <c r="Z46" s="10">
        <v>66.930000000000007</v>
      </c>
      <c r="AA46" s="10">
        <v>69.39</v>
      </c>
      <c r="AB46" s="94">
        <v>1062900</v>
      </c>
      <c r="AC46" s="10">
        <v>69.27</v>
      </c>
      <c r="AD46" s="2">
        <f t="shared" si="0"/>
        <v>3.4499999999999886</v>
      </c>
      <c r="AE46" s="137">
        <f t="shared" si="1"/>
        <v>5.4658952496954738E-2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71.698400000000007</v>
      </c>
      <c r="Q47" s="82"/>
      <c r="T47" s="92" t="s">
        <v>102</v>
      </c>
      <c r="U47" s="87">
        <v>70.2</v>
      </c>
      <c r="W47" s="132">
        <v>42758</v>
      </c>
      <c r="X47" s="10">
        <v>67.33</v>
      </c>
      <c r="Y47" s="10">
        <v>67.98</v>
      </c>
      <c r="Z47" s="10">
        <v>65.75</v>
      </c>
      <c r="AA47" s="10">
        <v>65.8</v>
      </c>
      <c r="AB47" s="94">
        <v>329000</v>
      </c>
      <c r="AC47" s="10">
        <v>65.680000000000007</v>
      </c>
      <c r="AD47" s="2">
        <f t="shared" si="0"/>
        <v>2.230000000000004</v>
      </c>
      <c r="AE47" s="137">
        <f t="shared" si="1"/>
        <v>-2.6674570243034879E-2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71.022000000000006</v>
      </c>
      <c r="Q48" s="82"/>
      <c r="T48" s="92" t="s">
        <v>103</v>
      </c>
      <c r="U48" s="87">
        <v>1.4081300000000001</v>
      </c>
      <c r="W48" s="132">
        <v>42755</v>
      </c>
      <c r="X48" s="10">
        <v>67.510000000000005</v>
      </c>
      <c r="Y48" s="10">
        <v>67.989999999999995</v>
      </c>
      <c r="Z48" s="10">
        <v>67.2</v>
      </c>
      <c r="AA48" s="10">
        <v>67.599999999999994</v>
      </c>
      <c r="AB48" s="94">
        <v>209800</v>
      </c>
      <c r="AC48" s="10">
        <v>67.48</v>
      </c>
      <c r="AD48" s="2">
        <f t="shared" si="0"/>
        <v>0.78999999999999204</v>
      </c>
      <c r="AE48" s="137">
        <f t="shared" si="1"/>
        <v>2.0790020790020236E-3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70.345600000000005</v>
      </c>
      <c r="Q49" s="82"/>
      <c r="T49" s="92" t="s">
        <v>122</v>
      </c>
      <c r="U49" s="87" t="s">
        <v>388</v>
      </c>
      <c r="W49" s="132">
        <v>42754</v>
      </c>
      <c r="X49" s="10">
        <v>68.45</v>
      </c>
      <c r="Y49" s="10">
        <v>68.819999999999993</v>
      </c>
      <c r="Z49" s="10">
        <v>66.91</v>
      </c>
      <c r="AA49" s="10">
        <v>67.459999999999994</v>
      </c>
      <c r="AB49" s="94">
        <v>282800</v>
      </c>
      <c r="AC49" s="10">
        <v>67.34</v>
      </c>
      <c r="AD49" s="2">
        <f t="shared" si="0"/>
        <v>1.9099999999999966</v>
      </c>
      <c r="AE49" s="137">
        <f t="shared" si="1"/>
        <v>-1.4344262295081789E-2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69.669200000000004</v>
      </c>
      <c r="Q50" s="82"/>
      <c r="T50" s="92"/>
      <c r="U50" s="87"/>
      <c r="W50" s="132">
        <v>42753</v>
      </c>
      <c r="X50" s="10">
        <v>68.19</v>
      </c>
      <c r="Y50" s="10">
        <v>68.55</v>
      </c>
      <c r="Z50" s="10">
        <v>67.77</v>
      </c>
      <c r="AA50" s="10">
        <v>68.44</v>
      </c>
      <c r="AB50" s="94">
        <v>187200</v>
      </c>
      <c r="AC50" s="10">
        <v>68.319999999999993</v>
      </c>
      <c r="AD50" s="2">
        <f t="shared" si="0"/>
        <v>0.78000000000000114</v>
      </c>
      <c r="AE50" s="137">
        <f t="shared" si="1"/>
        <v>7.6696165191740828E-3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68.992800000000003</v>
      </c>
      <c r="Q51" s="82"/>
      <c r="T51" s="92" t="s">
        <v>105</v>
      </c>
      <c r="U51" s="87" t="s">
        <v>762</v>
      </c>
      <c r="W51" s="132">
        <v>42752</v>
      </c>
      <c r="X51" s="10">
        <v>69.319999999999993</v>
      </c>
      <c r="Y51" s="10">
        <v>69.319999999999993</v>
      </c>
      <c r="Z51" s="10">
        <v>67.819999999999993</v>
      </c>
      <c r="AA51" s="10">
        <v>67.92</v>
      </c>
      <c r="AB51" s="94">
        <v>187400</v>
      </c>
      <c r="AC51" s="10">
        <v>67.8</v>
      </c>
      <c r="AD51" s="2">
        <f t="shared" si="0"/>
        <v>1.5</v>
      </c>
      <c r="AE51" s="137">
        <f t="shared" si="1"/>
        <v>-2.389864670313846E-2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68.316400000000002</v>
      </c>
      <c r="Q52" s="82"/>
      <c r="T52" s="92" t="s">
        <v>106</v>
      </c>
      <c r="U52" s="87" t="s">
        <v>572</v>
      </c>
      <c r="W52" s="132">
        <v>42748</v>
      </c>
      <c r="X52" s="10">
        <v>69.010000000000005</v>
      </c>
      <c r="Y52" s="10">
        <v>69.78</v>
      </c>
      <c r="Z52" s="10">
        <v>69.010000000000005</v>
      </c>
      <c r="AA52" s="10">
        <v>69.58</v>
      </c>
      <c r="AB52" s="94">
        <v>173700</v>
      </c>
      <c r="AC52" s="10">
        <v>69.459999999999994</v>
      </c>
      <c r="AD52" s="2">
        <f t="shared" si="0"/>
        <v>0.76999999999999602</v>
      </c>
      <c r="AE52" s="137">
        <f t="shared" si="1"/>
        <v>1.253644314868807E-2</v>
      </c>
    </row>
    <row r="53" spans="1:31" x14ac:dyDescent="0.25">
      <c r="O53" s="82">
        <v>1</v>
      </c>
      <c r="P53" s="82">
        <f t="shared" si="2"/>
        <v>67.64</v>
      </c>
      <c r="Q53" s="82"/>
      <c r="T53" s="92" t="s">
        <v>107</v>
      </c>
      <c r="U53" s="89">
        <v>175293</v>
      </c>
      <c r="W53" s="132">
        <v>42747</v>
      </c>
      <c r="X53" s="10">
        <v>69.48</v>
      </c>
      <c r="Y53" s="10">
        <v>69.48</v>
      </c>
      <c r="Z53" s="10">
        <v>67.27</v>
      </c>
      <c r="AA53" s="10">
        <v>68.72</v>
      </c>
      <c r="AB53" s="94">
        <v>189500</v>
      </c>
      <c r="AC53" s="10">
        <v>68.599999999999994</v>
      </c>
      <c r="AD53" s="2">
        <f t="shared" si="0"/>
        <v>2.210000000000008</v>
      </c>
      <c r="AE53" s="137">
        <f t="shared" si="1"/>
        <v>-1.3517400057521001E-2</v>
      </c>
    </row>
    <row r="54" spans="1:31" x14ac:dyDescent="0.25">
      <c r="O54" s="82">
        <v>0.99</v>
      </c>
      <c r="P54" s="82">
        <f t="shared" si="2"/>
        <v>66.9636</v>
      </c>
      <c r="Q54" s="82"/>
      <c r="T54" s="92" t="s">
        <v>110</v>
      </c>
      <c r="U54" s="89">
        <v>259526</v>
      </c>
      <c r="W54" s="132">
        <v>42746</v>
      </c>
      <c r="X54" s="10">
        <v>69.05</v>
      </c>
      <c r="Y54" s="10">
        <v>69.77</v>
      </c>
      <c r="Z54" s="10">
        <v>68.97</v>
      </c>
      <c r="AA54" s="10">
        <v>69.66</v>
      </c>
      <c r="AB54" s="94">
        <v>165400</v>
      </c>
      <c r="AC54" s="10">
        <v>69.540000000000006</v>
      </c>
      <c r="AD54" s="2">
        <f t="shared" si="0"/>
        <v>0.79999999999999716</v>
      </c>
      <c r="AE54" s="137">
        <f t="shared" si="1"/>
        <v>7.2421784472769257E-3</v>
      </c>
    </row>
    <row r="55" spans="1:31" x14ac:dyDescent="0.25">
      <c r="O55" s="82">
        <v>0.98</v>
      </c>
      <c r="P55" s="82">
        <f t="shared" si="2"/>
        <v>66.287199999999999</v>
      </c>
      <c r="Q55" s="82"/>
      <c r="T55" s="92" t="s">
        <v>108</v>
      </c>
      <c r="U55" s="87" t="s">
        <v>763</v>
      </c>
      <c r="W55" s="132">
        <v>42745</v>
      </c>
      <c r="X55" s="10">
        <v>68.099999999999994</v>
      </c>
      <c r="Y55" s="10">
        <v>69.349999999999994</v>
      </c>
      <c r="Z55" s="10">
        <v>67.69</v>
      </c>
      <c r="AA55" s="10">
        <v>69.16</v>
      </c>
      <c r="AB55" s="94">
        <v>256800</v>
      </c>
      <c r="AC55" s="10">
        <v>69.040000000000006</v>
      </c>
      <c r="AD55" s="2">
        <f t="shared" si="0"/>
        <v>1.6599999999999966</v>
      </c>
      <c r="AE55" s="137">
        <f t="shared" si="1"/>
        <v>1.4548126377663673E-2</v>
      </c>
    </row>
    <row r="56" spans="1:31" x14ac:dyDescent="0.25">
      <c r="O56" s="82">
        <v>0.97</v>
      </c>
      <c r="P56" s="82">
        <f t="shared" si="2"/>
        <v>65.610799999999998</v>
      </c>
      <c r="Q56" s="82"/>
      <c r="T56" s="92" t="s">
        <v>111</v>
      </c>
      <c r="U56" s="87">
        <v>21.24</v>
      </c>
      <c r="W56" s="132">
        <v>42744</v>
      </c>
      <c r="X56" s="10">
        <v>69.19</v>
      </c>
      <c r="Y56" s="10">
        <v>69.19</v>
      </c>
      <c r="Z56" s="10">
        <v>67.91</v>
      </c>
      <c r="AA56" s="10">
        <v>68.17</v>
      </c>
      <c r="AB56" s="94">
        <v>272600</v>
      </c>
      <c r="AC56" s="10">
        <v>68.05</v>
      </c>
      <c r="AD56" s="2">
        <f t="shared" si="0"/>
        <v>1.2800000000000011</v>
      </c>
      <c r="AE56" s="137">
        <f t="shared" si="1"/>
        <v>-1.4767627045026765E-2</v>
      </c>
    </row>
    <row r="57" spans="1:31" x14ac:dyDescent="0.25">
      <c r="O57" s="82">
        <v>0.96</v>
      </c>
      <c r="P57" s="82">
        <f t="shared" si="2"/>
        <v>64.934399999999997</v>
      </c>
      <c r="Q57" s="82"/>
      <c r="T57" s="92" t="s">
        <v>112</v>
      </c>
      <c r="U57" s="87">
        <v>3.19</v>
      </c>
      <c r="W57" s="132">
        <v>42741</v>
      </c>
      <c r="X57" s="10">
        <v>68.989999999999995</v>
      </c>
      <c r="Y57" s="10">
        <v>69.48</v>
      </c>
      <c r="Z57" s="10">
        <v>68.569999999999993</v>
      </c>
      <c r="AA57" s="10">
        <v>69.19</v>
      </c>
      <c r="AB57" s="94">
        <v>236800</v>
      </c>
      <c r="AC57" s="10">
        <v>69.069999999999993</v>
      </c>
      <c r="AD57" s="2">
        <f t="shared" si="0"/>
        <v>0.9100000000000108</v>
      </c>
      <c r="AE57" s="137">
        <f t="shared" si="1"/>
        <v>-1.4475969889993223E-4</v>
      </c>
    </row>
    <row r="58" spans="1:31" x14ac:dyDescent="0.25">
      <c r="O58" s="82">
        <v>0.95</v>
      </c>
      <c r="P58" s="82">
        <f t="shared" si="2"/>
        <v>64.257999999999996</v>
      </c>
      <c r="Q58" s="82"/>
      <c r="T58" s="92" t="s">
        <v>109</v>
      </c>
      <c r="U58" s="87" t="s">
        <v>606</v>
      </c>
      <c r="W58" s="132">
        <v>42740</v>
      </c>
      <c r="X58" s="10">
        <v>69.95</v>
      </c>
      <c r="Y58" s="10">
        <v>70.36</v>
      </c>
      <c r="Z58" s="10">
        <v>68.33</v>
      </c>
      <c r="AA58" s="10">
        <v>69.2</v>
      </c>
      <c r="AB58" s="94">
        <v>267200</v>
      </c>
      <c r="AC58" s="10">
        <v>69.08</v>
      </c>
      <c r="AD58" s="2">
        <f t="shared" si="0"/>
        <v>2.0300000000000011</v>
      </c>
      <c r="AE58" s="137">
        <f t="shared" si="1"/>
        <v>-1.3988010276905549E-2</v>
      </c>
    </row>
    <row r="59" spans="1:31" x14ac:dyDescent="0.25">
      <c r="O59" s="82">
        <v>0.94</v>
      </c>
      <c r="P59" s="82">
        <f t="shared" si="2"/>
        <v>63.581599999999995</v>
      </c>
      <c r="Q59" s="82"/>
      <c r="W59" s="132">
        <v>42739</v>
      </c>
      <c r="X59" s="10">
        <v>69.760000000000005</v>
      </c>
      <c r="Y59" s="10">
        <v>70.5</v>
      </c>
      <c r="Z59" s="10">
        <v>69.72</v>
      </c>
      <c r="AA59" s="10">
        <v>70.19</v>
      </c>
      <c r="AB59" s="94">
        <v>317500</v>
      </c>
      <c r="AC59" s="10">
        <v>70.06</v>
      </c>
      <c r="AD59" s="2">
        <f t="shared" si="0"/>
        <v>0.78000000000000114</v>
      </c>
      <c r="AE59" s="137">
        <f t="shared" si="1"/>
        <v>1.0237923576063457E-2</v>
      </c>
    </row>
    <row r="60" spans="1:31" x14ac:dyDescent="0.25">
      <c r="O60" s="82">
        <v>0.93</v>
      </c>
      <c r="P60" s="82">
        <f t="shared" si="2"/>
        <v>62.905200000000001</v>
      </c>
      <c r="Q60" s="82"/>
      <c r="W60" s="132">
        <v>42738</v>
      </c>
      <c r="X60" s="10">
        <v>69.83</v>
      </c>
      <c r="Y60" s="10">
        <v>70.3</v>
      </c>
      <c r="Z60" s="10">
        <v>68.81</v>
      </c>
      <c r="AA60" s="10">
        <v>69.47</v>
      </c>
      <c r="AB60" s="94">
        <v>212000</v>
      </c>
      <c r="AC60" s="10">
        <v>69.349999999999994</v>
      </c>
      <c r="AD60" s="2">
        <f t="shared" si="0"/>
        <v>1.4899999999999949</v>
      </c>
      <c r="AE60" s="137">
        <f t="shared" si="1"/>
        <v>6.0931379660522644E-3</v>
      </c>
    </row>
    <row r="61" spans="1:31" x14ac:dyDescent="0.25">
      <c r="O61" s="82">
        <v>0.92</v>
      </c>
      <c r="P61" s="82">
        <f t="shared" si="2"/>
        <v>62.228800000000007</v>
      </c>
      <c r="Q61" s="82"/>
      <c r="W61" s="132">
        <v>42734</v>
      </c>
      <c r="X61" s="10">
        <v>69.39</v>
      </c>
      <c r="Y61" s="10">
        <v>69.45</v>
      </c>
      <c r="Z61" s="10">
        <v>68.790000000000006</v>
      </c>
      <c r="AA61" s="10">
        <v>69.05</v>
      </c>
      <c r="AB61" s="94">
        <v>164100</v>
      </c>
      <c r="AC61" s="10">
        <v>68.930000000000007</v>
      </c>
      <c r="AD61" s="2">
        <f t="shared" si="0"/>
        <v>0.65999999999999659</v>
      </c>
      <c r="AE61" s="137">
        <f t="shared" si="1"/>
        <v>-2.6045434814063739E-3</v>
      </c>
    </row>
    <row r="62" spans="1:31" x14ac:dyDescent="0.25">
      <c r="O62" s="82">
        <v>0.91</v>
      </c>
      <c r="P62" s="82">
        <f t="shared" si="2"/>
        <v>61.552400000000006</v>
      </c>
      <c r="Q62" s="82"/>
      <c r="W62" s="132">
        <v>42733</v>
      </c>
      <c r="X62" s="10">
        <v>69.319999999999993</v>
      </c>
      <c r="Y62" s="10">
        <v>69.62</v>
      </c>
      <c r="Z62" s="10">
        <v>68.67</v>
      </c>
      <c r="AA62" s="10">
        <v>69.23</v>
      </c>
      <c r="AB62" s="94">
        <v>170200</v>
      </c>
      <c r="AC62" s="10">
        <v>69.11</v>
      </c>
      <c r="AD62" s="2">
        <f t="shared" si="0"/>
        <v>0.95000000000000284</v>
      </c>
      <c r="AE62" s="137">
        <f t="shared" si="1"/>
        <v>7.24008108890839E-4</v>
      </c>
    </row>
    <row r="63" spans="1:31" x14ac:dyDescent="0.25">
      <c r="O63" s="82">
        <v>0.9</v>
      </c>
      <c r="P63" s="82">
        <f t="shared" si="2"/>
        <v>60.876000000000005</v>
      </c>
      <c r="Q63" s="82"/>
      <c r="W63" s="132">
        <v>42732</v>
      </c>
      <c r="X63" s="10">
        <v>70.22</v>
      </c>
      <c r="Y63" s="10">
        <v>70.22</v>
      </c>
      <c r="Z63" s="10">
        <v>68.989999999999995</v>
      </c>
      <c r="AA63" s="10">
        <v>69.180000000000007</v>
      </c>
      <c r="AB63" s="94">
        <v>160600</v>
      </c>
      <c r="AC63" s="10">
        <v>69.06</v>
      </c>
      <c r="AD63" s="2">
        <f t="shared" si="0"/>
        <v>1.230000000000004</v>
      </c>
      <c r="AE63" s="137">
        <f t="shared" si="1"/>
        <v>-1.51169423844838E-2</v>
      </c>
    </row>
    <row r="64" spans="1:31" x14ac:dyDescent="0.25">
      <c r="O64" s="34"/>
      <c r="W64" s="132">
        <v>42731</v>
      </c>
      <c r="X64" s="10">
        <v>70.38</v>
      </c>
      <c r="Y64" s="10">
        <v>70.63</v>
      </c>
      <c r="Z64" s="10">
        <v>70.040000000000006</v>
      </c>
      <c r="AA64" s="10">
        <v>70.25</v>
      </c>
      <c r="AB64" s="94">
        <v>119700</v>
      </c>
      <c r="AC64" s="10">
        <v>70.12</v>
      </c>
      <c r="AD64" s="2">
        <f t="shared" si="0"/>
        <v>0.5899999999999892</v>
      </c>
      <c r="AE64" s="137">
        <f t="shared" si="1"/>
        <v>-1.9925989183035009E-3</v>
      </c>
    </row>
    <row r="65" spans="15:31" x14ac:dyDescent="0.25">
      <c r="O65" s="34"/>
      <c r="W65" s="132">
        <v>42727</v>
      </c>
      <c r="X65" s="10">
        <v>70.2</v>
      </c>
      <c r="Y65" s="10">
        <v>70.94</v>
      </c>
      <c r="Z65" s="10">
        <v>69.900000000000006</v>
      </c>
      <c r="AA65" s="10">
        <v>70.39</v>
      </c>
      <c r="AB65" s="94">
        <v>117100</v>
      </c>
      <c r="AC65" s="10">
        <v>70.260000000000005</v>
      </c>
      <c r="AD65" s="2">
        <f t="shared" si="0"/>
        <v>1.039999999999992</v>
      </c>
      <c r="AE65" s="137">
        <f t="shared" si="1"/>
        <v>3.2843067256891345E-3</v>
      </c>
    </row>
    <row r="66" spans="15:31" x14ac:dyDescent="0.25">
      <c r="O66" s="34"/>
      <c r="W66" s="132">
        <v>42726</v>
      </c>
      <c r="X66" s="10">
        <v>70.09</v>
      </c>
      <c r="Y66" s="10">
        <v>70.41</v>
      </c>
      <c r="Z66" s="10">
        <v>69.39</v>
      </c>
      <c r="AA66" s="10">
        <v>70.16</v>
      </c>
      <c r="AB66" s="94">
        <v>200500</v>
      </c>
      <c r="AC66" s="10">
        <v>70.03</v>
      </c>
      <c r="AD66" s="2">
        <f t="shared" si="0"/>
        <v>1.019999999999996</v>
      </c>
      <c r="AE66" s="137">
        <f t="shared" si="1"/>
        <v>1.1436740528949496E-3</v>
      </c>
    </row>
    <row r="67" spans="15:31" x14ac:dyDescent="0.25">
      <c r="W67" s="132">
        <v>42725</v>
      </c>
      <c r="X67" s="10">
        <v>70.650000000000006</v>
      </c>
      <c r="Y67" s="10">
        <v>70.930000000000007</v>
      </c>
      <c r="Z67" s="10">
        <v>69.94</v>
      </c>
      <c r="AA67" s="10">
        <v>70.08</v>
      </c>
      <c r="AB67" s="94">
        <v>246600</v>
      </c>
      <c r="AC67" s="10">
        <v>69.95</v>
      </c>
      <c r="AD67" s="2">
        <f>Y67-Z67</f>
        <v>0.99000000000000909</v>
      </c>
      <c r="AE67" s="137">
        <f>AC67/AC68-1</f>
        <v>-5.4030996729702574E-3</v>
      </c>
    </row>
    <row r="68" spans="15:31" x14ac:dyDescent="0.25">
      <c r="W68" s="132">
        <v>42724</v>
      </c>
      <c r="X68" s="10">
        <v>70.150000000000006</v>
      </c>
      <c r="Y68" s="10">
        <v>70.739999999999995</v>
      </c>
      <c r="Z68" s="10">
        <v>69.64</v>
      </c>
      <c r="AA68" s="10">
        <v>70.459999999999994</v>
      </c>
      <c r="AB68" s="94">
        <v>197000</v>
      </c>
      <c r="AC68" s="10">
        <v>70.33</v>
      </c>
      <c r="AD68" s="2">
        <f>Y68-Z68</f>
        <v>1.0999999999999943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42821</v>
      </c>
      <c r="Y2" s="10">
        <v>59.01</v>
      </c>
      <c r="Z2" s="10">
        <v>59.29</v>
      </c>
      <c r="AA2" s="10">
        <v>58.76</v>
      </c>
      <c r="AB2" s="10">
        <v>58.79</v>
      </c>
      <c r="AC2" s="94">
        <v>3263800</v>
      </c>
      <c r="AD2" s="10">
        <v>58.79</v>
      </c>
      <c r="AE2" s="2">
        <f>Z2-AA2</f>
        <v>0.53000000000000114</v>
      </c>
      <c r="AF2" s="137">
        <f>AD2/AD3-1</f>
        <v>-6.2542258282622942E-3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42818</v>
      </c>
      <c r="Y3" s="10">
        <v>59.64</v>
      </c>
      <c r="Z3" s="10">
        <v>59.75</v>
      </c>
      <c r="AA3" s="10">
        <v>59.01</v>
      </c>
      <c r="AB3" s="10">
        <v>59.16</v>
      </c>
      <c r="AC3" s="94">
        <v>3053800</v>
      </c>
      <c r="AD3" s="10">
        <v>59.16</v>
      </c>
      <c r="AE3" s="2">
        <f t="shared" ref="AE3:AE66" si="0">Z3-AA3</f>
        <v>0.74000000000000199</v>
      </c>
      <c r="AF3" s="137">
        <f t="shared" ref="AF3:AF66" si="1">AD3/AD4-1</f>
        <v>-3.5371399696816352E-3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560</v>
      </c>
      <c r="M4" s="4"/>
      <c r="O4" s="11" t="s">
        <v>66</v>
      </c>
      <c r="Q4" s="55">
        <v>59.01</v>
      </c>
      <c r="R4" s="499">
        <v>3.7000000000000002E-3</v>
      </c>
      <c r="X4" s="132">
        <v>42817</v>
      </c>
      <c r="Y4" s="10">
        <v>58.91</v>
      </c>
      <c r="Z4" s="10">
        <v>59.7</v>
      </c>
      <c r="AA4" s="10">
        <v>58.91</v>
      </c>
      <c r="AB4" s="10">
        <v>59.37</v>
      </c>
      <c r="AC4" s="94">
        <v>2971900</v>
      </c>
      <c r="AD4" s="10">
        <v>59.37</v>
      </c>
      <c r="AE4" s="2">
        <f t="shared" si="0"/>
        <v>0.79000000000000625</v>
      </c>
      <c r="AF4" s="137">
        <f t="shared" si="1"/>
        <v>7.2955548014930205E-3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4425.75</v>
      </c>
      <c r="X5" s="132">
        <v>42816</v>
      </c>
      <c r="Y5" s="10">
        <v>59.48</v>
      </c>
      <c r="Z5" s="10">
        <v>59.6</v>
      </c>
      <c r="AA5" s="10">
        <v>58.59</v>
      </c>
      <c r="AB5" s="10">
        <v>58.94</v>
      </c>
      <c r="AC5" s="94">
        <v>5129600</v>
      </c>
      <c r="AD5" s="10">
        <v>58.94</v>
      </c>
      <c r="AE5" s="2">
        <f t="shared" si="0"/>
        <v>1.009999999999998</v>
      </c>
      <c r="AF5" s="137">
        <f t="shared" si="1"/>
        <v>-1.3721552878179444E-2</v>
      </c>
    </row>
    <row r="6" spans="1:32" x14ac:dyDescent="0.25">
      <c r="O6" s="11" t="s">
        <v>64</v>
      </c>
      <c r="Q6" s="2">
        <f>Q3*Q2</f>
        <v>4643.5</v>
      </c>
      <c r="X6" s="132">
        <v>42815</v>
      </c>
      <c r="Y6" s="10">
        <v>59.66</v>
      </c>
      <c r="Z6" s="10">
        <v>60.75</v>
      </c>
      <c r="AA6" s="10">
        <v>59.51</v>
      </c>
      <c r="AB6" s="10">
        <v>59.76</v>
      </c>
      <c r="AC6" s="94">
        <v>5433100</v>
      </c>
      <c r="AD6" s="10">
        <v>59.76</v>
      </c>
      <c r="AE6" s="2">
        <f t="shared" si="0"/>
        <v>1.240000000000002</v>
      </c>
      <c r="AF6" s="137">
        <f t="shared" si="1"/>
        <v>-8.2973780285430232E-3</v>
      </c>
    </row>
    <row r="7" spans="1:32" x14ac:dyDescent="0.25">
      <c r="O7" s="11" t="s">
        <v>181</v>
      </c>
      <c r="Q7" s="2">
        <f>Q10+Q8</f>
        <v>-167.80000000000018</v>
      </c>
      <c r="R7">
        <v>75</v>
      </c>
      <c r="X7" s="132">
        <v>42814</v>
      </c>
      <c r="Y7" s="10">
        <v>60.77</v>
      </c>
      <c r="Z7" s="10">
        <v>60.95</v>
      </c>
      <c r="AA7" s="10">
        <v>60.26</v>
      </c>
      <c r="AB7" s="10">
        <v>60.26</v>
      </c>
      <c r="AC7" s="94">
        <v>4764300</v>
      </c>
      <c r="AD7" s="10">
        <v>60.26</v>
      </c>
      <c r="AE7" s="2">
        <f t="shared" si="0"/>
        <v>0.69000000000000483</v>
      </c>
      <c r="AF7" s="137">
        <f t="shared" si="1"/>
        <v>-6.5941312232112859E-3</v>
      </c>
    </row>
    <row r="8" spans="1:32" x14ac:dyDescent="0.25">
      <c r="O8" s="11" t="s">
        <v>183</v>
      </c>
      <c r="P8" s="34"/>
      <c r="Q8" s="2">
        <f>K18+M18-F18+Q2*Q4</f>
        <v>-217.75</v>
      </c>
      <c r="X8" s="132">
        <v>42811</v>
      </c>
      <c r="Y8" s="10">
        <v>61.07</v>
      </c>
      <c r="Z8" s="10">
        <v>61.15</v>
      </c>
      <c r="AA8" s="10">
        <v>60.63</v>
      </c>
      <c r="AB8" s="10">
        <v>60.66</v>
      </c>
      <c r="AC8" s="94">
        <v>10706200</v>
      </c>
      <c r="AD8" s="10">
        <v>60.66</v>
      </c>
      <c r="AE8" s="2">
        <f t="shared" si="0"/>
        <v>0.51999999999999602</v>
      </c>
      <c r="AF8" s="137">
        <f t="shared" si="1"/>
        <v>-2.4666995559942118E-3</v>
      </c>
    </row>
    <row r="9" spans="1:32" x14ac:dyDescent="0.25">
      <c r="O9" s="11" t="s">
        <v>213</v>
      </c>
      <c r="Q9" s="137">
        <f>IF(Q2=0, 0, Q8/Q6)</f>
        <v>-4.6893507052869605E-2</v>
      </c>
      <c r="X9" s="132">
        <v>42810</v>
      </c>
      <c r="Y9" s="10">
        <v>60.99</v>
      </c>
      <c r="Z9" s="10">
        <v>61.15</v>
      </c>
      <c r="AA9" s="10">
        <v>60.51</v>
      </c>
      <c r="AB9" s="10">
        <v>60.81</v>
      </c>
      <c r="AC9" s="94">
        <v>4180700</v>
      </c>
      <c r="AD9" s="10">
        <v>60.81</v>
      </c>
      <c r="AE9" s="2">
        <f t="shared" si="0"/>
        <v>0.64000000000000057</v>
      </c>
      <c r="AF9" s="137">
        <f t="shared" si="1"/>
        <v>-5.7226945716153388E-3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42809</v>
      </c>
      <c r="Y10" s="10">
        <v>60.43</v>
      </c>
      <c r="Z10" s="10">
        <v>61.34</v>
      </c>
      <c r="AA10" s="10">
        <v>60.39</v>
      </c>
      <c r="AB10" s="10">
        <v>61.16</v>
      </c>
      <c r="AC10" s="94">
        <v>4688400</v>
      </c>
      <c r="AD10" s="10">
        <v>61.16</v>
      </c>
      <c r="AE10" s="2">
        <f t="shared" si="0"/>
        <v>0.95000000000000284</v>
      </c>
      <c r="AF10" s="137">
        <f t="shared" si="1"/>
        <v>1.1577902745616875E-2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42808</v>
      </c>
      <c r="Y11" s="10">
        <v>60.52</v>
      </c>
      <c r="Z11" s="10">
        <v>60.59</v>
      </c>
      <c r="AA11" s="10">
        <v>60.26</v>
      </c>
      <c r="AB11" s="10">
        <v>60.46</v>
      </c>
      <c r="AC11" s="94">
        <v>1710500</v>
      </c>
      <c r="AD11" s="10">
        <v>60.46</v>
      </c>
      <c r="AE11" s="2">
        <f t="shared" si="0"/>
        <v>0.3300000000000054</v>
      </c>
      <c r="AF11" s="137">
        <f t="shared" si="1"/>
        <v>-9.9140779907469501E-4</v>
      </c>
    </row>
    <row r="12" spans="1:32" x14ac:dyDescent="0.25">
      <c r="X12" s="132">
        <v>42807</v>
      </c>
      <c r="Y12" s="10">
        <v>60.47</v>
      </c>
      <c r="Z12" s="10">
        <v>60.56</v>
      </c>
      <c r="AA12" s="10">
        <v>60.15</v>
      </c>
      <c r="AB12" s="10">
        <v>60.52</v>
      </c>
      <c r="AC12" s="94">
        <v>2983800</v>
      </c>
      <c r="AD12" s="10">
        <v>60.52</v>
      </c>
      <c r="AE12" s="2">
        <f t="shared" si="0"/>
        <v>0.41000000000000369</v>
      </c>
      <c r="AF12" s="137">
        <f t="shared" si="1"/>
        <v>-8.2549116724450755E-4</v>
      </c>
    </row>
    <row r="13" spans="1:32" x14ac:dyDescent="0.25">
      <c r="X13" s="132">
        <v>42804</v>
      </c>
      <c r="Y13" s="10">
        <v>60.91</v>
      </c>
      <c r="Z13" s="10">
        <v>61.1</v>
      </c>
      <c r="AA13" s="10">
        <v>60.5</v>
      </c>
      <c r="AB13" s="10">
        <v>60.57</v>
      </c>
      <c r="AC13" s="94">
        <v>2682300</v>
      </c>
      <c r="AD13" s="10">
        <v>60.57</v>
      </c>
      <c r="AE13" s="2">
        <f t="shared" si="0"/>
        <v>0.60000000000000142</v>
      </c>
      <c r="AF13" s="137">
        <f t="shared" si="1"/>
        <v>-9.8960910440382133E-4</v>
      </c>
    </row>
    <row r="14" spans="1:32" x14ac:dyDescent="0.25">
      <c r="X14" s="132">
        <v>42803</v>
      </c>
      <c r="Y14" s="10">
        <v>60.25</v>
      </c>
      <c r="Z14" s="10">
        <v>60.68</v>
      </c>
      <c r="AA14" s="10">
        <v>60</v>
      </c>
      <c r="AB14" s="10">
        <v>60.63</v>
      </c>
      <c r="AC14" s="94">
        <v>2272100</v>
      </c>
      <c r="AD14" s="10">
        <v>60.63</v>
      </c>
      <c r="AE14" s="2">
        <f t="shared" si="0"/>
        <v>0.67999999999999972</v>
      </c>
      <c r="AF14" s="137">
        <f t="shared" si="1"/>
        <v>9.3224571333445638E-3</v>
      </c>
    </row>
    <row r="15" spans="1:32" x14ac:dyDescent="0.25">
      <c r="X15" s="132">
        <v>42802</v>
      </c>
      <c r="Y15" s="10">
        <v>60.3</v>
      </c>
      <c r="Z15" s="10">
        <v>60.36</v>
      </c>
      <c r="AA15" s="10">
        <v>59.95</v>
      </c>
      <c r="AB15" s="10">
        <v>60.07</v>
      </c>
      <c r="AC15" s="94">
        <v>2114800</v>
      </c>
      <c r="AD15" s="10">
        <v>60.07</v>
      </c>
      <c r="AE15" s="2">
        <f t="shared" si="0"/>
        <v>0.40999999999999659</v>
      </c>
      <c r="AF15" s="137">
        <f t="shared" si="1"/>
        <v>-2.9875518672198842E-3</v>
      </c>
    </row>
    <row r="16" spans="1:32" x14ac:dyDescent="0.25">
      <c r="X16" s="132">
        <v>42801</v>
      </c>
      <c r="Y16" s="10">
        <v>60.49</v>
      </c>
      <c r="Z16" s="10">
        <v>60.9</v>
      </c>
      <c r="AA16" s="10">
        <v>60.2</v>
      </c>
      <c r="AB16" s="10">
        <v>60.25</v>
      </c>
      <c r="AC16" s="94">
        <v>2264400</v>
      </c>
      <c r="AD16" s="10">
        <v>60.25</v>
      </c>
      <c r="AE16" s="2">
        <f t="shared" si="0"/>
        <v>0.69999999999999574</v>
      </c>
      <c r="AF16" s="137">
        <f t="shared" si="1"/>
        <v>-2.9786529869270106E-3</v>
      </c>
    </row>
    <row r="17" spans="1:32" x14ac:dyDescent="0.25">
      <c r="X17" s="132">
        <v>42800</v>
      </c>
      <c r="Y17" s="10">
        <v>60.46</v>
      </c>
      <c r="Z17" s="10">
        <v>60.63</v>
      </c>
      <c r="AA17" s="10">
        <v>60.1</v>
      </c>
      <c r="AB17" s="10">
        <v>60.43</v>
      </c>
      <c r="AC17" s="94">
        <v>2242100</v>
      </c>
      <c r="AD17" s="10">
        <v>60.43</v>
      </c>
      <c r="AE17" s="2">
        <f t="shared" si="0"/>
        <v>0.53000000000000114</v>
      </c>
      <c r="AF17" s="137">
        <f t="shared" si="1"/>
        <v>-4.9398979087764694E-3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42797</v>
      </c>
      <c r="Y18" s="10">
        <v>60.98</v>
      </c>
      <c r="Z18" s="10">
        <v>61</v>
      </c>
      <c r="AA18" s="10">
        <v>60.5</v>
      </c>
      <c r="AB18" s="10">
        <v>60.73</v>
      </c>
      <c r="AC18" s="94">
        <v>1891300</v>
      </c>
      <c r="AD18" s="10">
        <v>60.73</v>
      </c>
      <c r="AE18" s="2">
        <f t="shared" si="0"/>
        <v>0.5</v>
      </c>
      <c r="AF18" s="137">
        <f t="shared" si="1"/>
        <v>-2.9551797734361784E-3</v>
      </c>
    </row>
    <row r="19" spans="1:32" x14ac:dyDescent="0.25">
      <c r="X19" s="132">
        <v>42796</v>
      </c>
      <c r="Y19" s="10">
        <v>60.6</v>
      </c>
      <c r="Z19" s="10">
        <v>60.97</v>
      </c>
      <c r="AA19" s="10">
        <v>60.34</v>
      </c>
      <c r="AB19" s="10">
        <v>60.91</v>
      </c>
      <c r="AC19" s="94">
        <v>3820000</v>
      </c>
      <c r="AD19" s="10">
        <v>60.91</v>
      </c>
      <c r="AE19" s="2">
        <f t="shared" si="0"/>
        <v>0.62999999999999545</v>
      </c>
      <c r="AF19" s="137">
        <f t="shared" si="1"/>
        <v>5.9454995871179861E-3</v>
      </c>
    </row>
    <row r="20" spans="1:32" x14ac:dyDescent="0.25">
      <c r="X20" s="132">
        <v>42795</v>
      </c>
      <c r="Y20" s="10">
        <v>60.78</v>
      </c>
      <c r="Z20" s="10">
        <v>60.94</v>
      </c>
      <c r="AA20" s="10">
        <v>60.1</v>
      </c>
      <c r="AB20" s="10">
        <v>60.55</v>
      </c>
      <c r="AC20" s="94">
        <v>3174700</v>
      </c>
      <c r="AD20" s="10">
        <v>60.55</v>
      </c>
      <c r="AE20" s="2">
        <f t="shared" si="0"/>
        <v>0.83999999999999631</v>
      </c>
      <c r="AF20" s="137">
        <f t="shared" si="1"/>
        <v>2.9816133841311654E-3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42794</v>
      </c>
      <c r="Y21" s="10">
        <v>60.08</v>
      </c>
      <c r="Z21" s="10">
        <v>60.66</v>
      </c>
      <c r="AA21" s="10">
        <v>59.99</v>
      </c>
      <c r="AB21" s="10">
        <v>60.37</v>
      </c>
      <c r="AC21" s="94">
        <v>3628200</v>
      </c>
      <c r="AD21" s="10">
        <v>60.37</v>
      </c>
      <c r="AE21" s="2">
        <f t="shared" si="0"/>
        <v>0.6699999999999946</v>
      </c>
      <c r="AF21" s="137">
        <f t="shared" si="1"/>
        <v>7.1738405071737343E-3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42793</v>
      </c>
      <c r="Y22" s="10">
        <v>61.11</v>
      </c>
      <c r="Z22" s="10">
        <v>61.11</v>
      </c>
      <c r="AA22" s="10">
        <v>59.79</v>
      </c>
      <c r="AB22" s="10">
        <v>59.94</v>
      </c>
      <c r="AC22" s="94">
        <v>3803800</v>
      </c>
      <c r="AD22" s="10">
        <v>59.94</v>
      </c>
      <c r="AE22" s="2">
        <f t="shared" si="0"/>
        <v>1.3200000000000003</v>
      </c>
      <c r="AF22" s="137">
        <f t="shared" si="1"/>
        <v>-2.3301287273912341E-2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42790</v>
      </c>
      <c r="Y23" s="10">
        <v>60.83</v>
      </c>
      <c r="Z23" s="10">
        <v>61.38</v>
      </c>
      <c r="AA23" s="10">
        <v>60.76</v>
      </c>
      <c r="AB23" s="10">
        <v>61.37</v>
      </c>
      <c r="AC23" s="94">
        <v>2586500</v>
      </c>
      <c r="AD23" s="10">
        <v>61.37</v>
      </c>
      <c r="AE23" s="2">
        <f t="shared" si="0"/>
        <v>0.62000000000000455</v>
      </c>
      <c r="AF23" s="137">
        <f t="shared" si="1"/>
        <v>9.7071405067454819E-3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42789</v>
      </c>
      <c r="Y24" s="10">
        <v>60.89</v>
      </c>
      <c r="Z24" s="10">
        <v>60.98</v>
      </c>
      <c r="AA24" s="10">
        <v>60.46</v>
      </c>
      <c r="AB24" s="10">
        <v>60.78</v>
      </c>
      <c r="AC24" s="94">
        <v>2476300</v>
      </c>
      <c r="AD24" s="10">
        <v>60.78</v>
      </c>
      <c r="AE24" s="2">
        <f t="shared" si="0"/>
        <v>0.51999999999999602</v>
      </c>
      <c r="AF24" s="137">
        <f t="shared" si="1"/>
        <v>3.1358309952136398E-3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42788</v>
      </c>
      <c r="Y25" s="10">
        <v>60.75</v>
      </c>
      <c r="Z25" s="10">
        <v>60.99</v>
      </c>
      <c r="AA25" s="10">
        <v>60.24</v>
      </c>
      <c r="AB25" s="10">
        <v>60.59</v>
      </c>
      <c r="AC25" s="94">
        <v>3308200</v>
      </c>
      <c r="AD25" s="10">
        <v>60.59</v>
      </c>
      <c r="AE25" s="2">
        <f t="shared" si="0"/>
        <v>0.75</v>
      </c>
      <c r="AF25" s="137">
        <f t="shared" si="1"/>
        <v>-7.046869878728268E-3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42787</v>
      </c>
      <c r="Y26" s="10">
        <v>60.92</v>
      </c>
      <c r="Z26" s="10">
        <v>61.59</v>
      </c>
      <c r="AA26" s="10">
        <v>60.03</v>
      </c>
      <c r="AB26" s="10">
        <v>61.02</v>
      </c>
      <c r="AC26" s="94">
        <v>7480300</v>
      </c>
      <c r="AD26" s="10">
        <v>61.02</v>
      </c>
      <c r="AE26" s="2">
        <f t="shared" si="0"/>
        <v>1.5600000000000023</v>
      </c>
      <c r="AF26" s="137">
        <f t="shared" si="1"/>
        <v>3.0221171703528782E-2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42783</v>
      </c>
      <c r="Y27" s="10">
        <v>58.89</v>
      </c>
      <c r="Z27" s="10">
        <v>60.18</v>
      </c>
      <c r="AA27" s="10">
        <v>58.7</v>
      </c>
      <c r="AB27" s="10">
        <v>59.23</v>
      </c>
      <c r="AC27" s="94">
        <v>11620100</v>
      </c>
      <c r="AD27" s="10">
        <v>59.23</v>
      </c>
      <c r="AE27" s="2">
        <f t="shared" si="0"/>
        <v>1.4799999999999969</v>
      </c>
      <c r="AF27" s="137">
        <f t="shared" si="1"/>
        <v>-3.7536561585960415E-2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42782</v>
      </c>
      <c r="Y28" s="10">
        <v>63.07</v>
      </c>
      <c r="Z28" s="10">
        <v>63.27</v>
      </c>
      <c r="AA28" s="10">
        <v>61.39</v>
      </c>
      <c r="AB28" s="10">
        <v>61.54</v>
      </c>
      <c r="AC28" s="94">
        <v>6019600</v>
      </c>
      <c r="AD28" s="10">
        <v>61.54</v>
      </c>
      <c r="AE28" s="2">
        <f t="shared" si="0"/>
        <v>1.8800000000000026</v>
      </c>
      <c r="AF28" s="137">
        <f t="shared" si="1"/>
        <v>-2.6111726539009283E-2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42781</v>
      </c>
      <c r="Y29" s="10">
        <v>62.68</v>
      </c>
      <c r="Z29" s="10">
        <v>63.35</v>
      </c>
      <c r="AA29" s="10">
        <v>62.01</v>
      </c>
      <c r="AB29" s="10">
        <v>63.19</v>
      </c>
      <c r="AC29" s="94">
        <v>2637900</v>
      </c>
      <c r="AD29" s="10">
        <v>63.19</v>
      </c>
      <c r="AE29" s="2">
        <f t="shared" si="0"/>
        <v>1.3400000000000034</v>
      </c>
      <c r="AF29" s="137">
        <f t="shared" si="1"/>
        <v>1.5850372483752206E-3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42780</v>
      </c>
      <c r="Y30" s="10">
        <v>62.81</v>
      </c>
      <c r="Z30" s="10">
        <v>63.73</v>
      </c>
      <c r="AA30" s="10">
        <v>62.54</v>
      </c>
      <c r="AB30" s="10">
        <v>63.09</v>
      </c>
      <c r="AC30" s="94">
        <v>3637300</v>
      </c>
      <c r="AD30" s="10">
        <v>63.09</v>
      </c>
      <c r="AE30" s="2">
        <f t="shared" si="0"/>
        <v>1.1899999999999977</v>
      </c>
      <c r="AF30" s="137">
        <f t="shared" si="1"/>
        <v>3.1801558276356445E-3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42779</v>
      </c>
      <c r="Y31" s="10">
        <v>62.77</v>
      </c>
      <c r="Z31" s="10">
        <v>63.03</v>
      </c>
      <c r="AA31" s="10">
        <v>62.44</v>
      </c>
      <c r="AB31" s="10">
        <v>62.89</v>
      </c>
      <c r="AC31" s="94">
        <v>1843600</v>
      </c>
      <c r="AD31" s="10">
        <v>62.89</v>
      </c>
      <c r="AE31" s="2">
        <f t="shared" si="0"/>
        <v>0.59000000000000341</v>
      </c>
      <c r="AF31" s="137">
        <f t="shared" si="1"/>
        <v>2.0713830465264316E-3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42776</v>
      </c>
      <c r="Y32" s="10">
        <v>62.86</v>
      </c>
      <c r="Z32" s="10">
        <v>63.34</v>
      </c>
      <c r="AA32" s="10">
        <v>62.63</v>
      </c>
      <c r="AB32" s="10">
        <v>62.76</v>
      </c>
      <c r="AC32" s="94">
        <v>1977900</v>
      </c>
      <c r="AD32" s="10">
        <v>62.76</v>
      </c>
      <c r="AE32" s="2">
        <f t="shared" si="0"/>
        <v>0.71000000000000085</v>
      </c>
      <c r="AF32" s="137">
        <f t="shared" si="1"/>
        <v>-4.7573739295909689E-3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42775</v>
      </c>
      <c r="Y33" s="10">
        <v>62.22</v>
      </c>
      <c r="Z33" s="10">
        <v>63.23</v>
      </c>
      <c r="AA33" s="10">
        <v>62.01</v>
      </c>
      <c r="AB33" s="10">
        <v>63.06</v>
      </c>
      <c r="AC33" s="94">
        <v>2509300</v>
      </c>
      <c r="AD33" s="10">
        <v>63.06</v>
      </c>
      <c r="AE33" s="2">
        <f t="shared" si="0"/>
        <v>1.2199999999999989</v>
      </c>
      <c r="AF33" s="137">
        <f t="shared" si="1"/>
        <v>1.3500482160077265E-2</v>
      </c>
    </row>
    <row r="34" spans="1:32" x14ac:dyDescent="0.25">
      <c r="A34" t="s">
        <v>376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42774</v>
      </c>
      <c r="Y34" s="10">
        <v>61.74</v>
      </c>
      <c r="Z34" s="10">
        <v>62.33</v>
      </c>
      <c r="AA34" s="10">
        <v>61.63</v>
      </c>
      <c r="AB34" s="10">
        <v>62.22</v>
      </c>
      <c r="AC34" s="94">
        <v>1682200</v>
      </c>
      <c r="AD34" s="10">
        <v>62.22</v>
      </c>
      <c r="AE34" s="2">
        <f t="shared" si="0"/>
        <v>0.69999999999999574</v>
      </c>
      <c r="AF34" s="137">
        <f t="shared" si="1"/>
        <v>6.4703979294726821E-3</v>
      </c>
    </row>
    <row r="35" spans="1:32" x14ac:dyDescent="0.25">
      <c r="A35" t="s">
        <v>472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42773</v>
      </c>
      <c r="Y35" s="10">
        <v>61.68</v>
      </c>
      <c r="Z35" s="10">
        <v>61.89</v>
      </c>
      <c r="AA35" s="10">
        <v>61.52</v>
      </c>
      <c r="AB35" s="10">
        <v>61.82</v>
      </c>
      <c r="AC35" s="94">
        <v>1622800</v>
      </c>
      <c r="AD35" s="10">
        <v>61.82</v>
      </c>
      <c r="AE35" s="2">
        <f t="shared" si="0"/>
        <v>0.36999999999999744</v>
      </c>
      <c r="AF35" s="137">
        <f t="shared" si="1"/>
        <v>6.1848958333334814E-3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42772</v>
      </c>
      <c r="Y36" s="10">
        <v>62.54</v>
      </c>
      <c r="Z36" s="10">
        <v>62.61</v>
      </c>
      <c r="AA36" s="10">
        <v>61.4</v>
      </c>
      <c r="AB36" s="10">
        <v>61.44</v>
      </c>
      <c r="AC36" s="94">
        <v>2335600</v>
      </c>
      <c r="AD36" s="10">
        <v>61.44</v>
      </c>
      <c r="AE36" s="2">
        <f t="shared" si="0"/>
        <v>1.2100000000000009</v>
      </c>
      <c r="AF36" s="137">
        <f t="shared" si="1"/>
        <v>-2.0564323290291675E-2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42769</v>
      </c>
      <c r="Y37" s="10">
        <v>62.13</v>
      </c>
      <c r="Z37" s="10">
        <v>62.99</v>
      </c>
      <c r="AA37" s="10">
        <v>61.87</v>
      </c>
      <c r="AB37" s="10">
        <v>62.73</v>
      </c>
      <c r="AC37" s="94">
        <v>2532400</v>
      </c>
      <c r="AD37" s="10">
        <v>62.73</v>
      </c>
      <c r="AE37" s="2">
        <f t="shared" si="0"/>
        <v>1.1200000000000045</v>
      </c>
      <c r="AF37" s="137">
        <f t="shared" si="1"/>
        <v>1.6364225534672761E-2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42768</v>
      </c>
      <c r="Y38" s="10">
        <v>61.64</v>
      </c>
      <c r="Z38" s="10">
        <v>62.02</v>
      </c>
      <c r="AA38" s="10">
        <v>61.5</v>
      </c>
      <c r="AB38" s="10">
        <v>61.72</v>
      </c>
      <c r="AC38" s="94">
        <v>2167900</v>
      </c>
      <c r="AD38" s="10">
        <v>61.72</v>
      </c>
      <c r="AE38" s="2">
        <f t="shared" si="0"/>
        <v>0.52000000000000313</v>
      </c>
      <c r="AF38" s="137">
        <f t="shared" si="1"/>
        <v>5.7031122698387726E-3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42767</v>
      </c>
      <c r="Y39" s="10">
        <v>62.32</v>
      </c>
      <c r="Z39" s="10">
        <v>62.45</v>
      </c>
      <c r="AA39" s="10">
        <v>61.36</v>
      </c>
      <c r="AB39" s="10">
        <v>61.37</v>
      </c>
      <c r="AC39" s="94">
        <v>2644100</v>
      </c>
      <c r="AD39" s="10">
        <v>61.37</v>
      </c>
      <c r="AE39" s="2">
        <f t="shared" si="0"/>
        <v>1.0900000000000034</v>
      </c>
      <c r="AF39" s="137">
        <f t="shared" si="1"/>
        <v>-1.7765685019206168E-2</v>
      </c>
    </row>
    <row r="40" spans="1:32" x14ac:dyDescent="0.25">
      <c r="L40" t="s">
        <v>212</v>
      </c>
      <c r="M40" s="2">
        <f>M49+K49-F49</f>
        <v>49.949999999999818</v>
      </c>
      <c r="X40" s="132">
        <v>42766</v>
      </c>
      <c r="Y40" s="10">
        <v>62.6</v>
      </c>
      <c r="Z40" s="10">
        <v>62.95</v>
      </c>
      <c r="AA40" s="10">
        <v>62.32</v>
      </c>
      <c r="AB40" s="10">
        <v>62.48</v>
      </c>
      <c r="AC40" s="94">
        <v>3543600</v>
      </c>
      <c r="AD40" s="10">
        <v>62.48</v>
      </c>
      <c r="AE40" s="2">
        <f t="shared" si="0"/>
        <v>0.63000000000000256</v>
      </c>
      <c r="AF40" s="137">
        <f t="shared" si="1"/>
        <v>-1.9169329073482899E-3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8" t="s">
        <v>78</v>
      </c>
      <c r="P41" s="708"/>
      <c r="X41" s="132">
        <v>42765</v>
      </c>
      <c r="Y41" s="10">
        <v>62.56</v>
      </c>
      <c r="Z41" s="10">
        <v>62.94</v>
      </c>
      <c r="AA41" s="10">
        <v>62.33</v>
      </c>
      <c r="AB41" s="10">
        <v>62.6</v>
      </c>
      <c r="AC41" s="94">
        <v>1692300</v>
      </c>
      <c r="AD41" s="10">
        <v>62.6</v>
      </c>
      <c r="AE41" s="2">
        <f t="shared" si="0"/>
        <v>0.60999999999999943</v>
      </c>
      <c r="AF41" s="137">
        <f t="shared" si="1"/>
        <v>-1.913265306122458E-3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64.911000000000001</v>
      </c>
      <c r="Q42" s="2"/>
      <c r="T42" s="90"/>
      <c r="X42" s="132">
        <v>42762</v>
      </c>
      <c r="Y42" s="10">
        <v>62.75</v>
      </c>
      <c r="Z42" s="10">
        <v>62.86</v>
      </c>
      <c r="AA42" s="10">
        <v>62.28</v>
      </c>
      <c r="AB42" s="10">
        <v>62.72</v>
      </c>
      <c r="AC42" s="94">
        <v>1845100</v>
      </c>
      <c r="AD42" s="10">
        <v>62.72</v>
      </c>
      <c r="AE42" s="2">
        <f t="shared" si="0"/>
        <v>0.57999999999999829</v>
      </c>
      <c r="AF42" s="137">
        <f t="shared" si="1"/>
        <v>3.1897926634760765E-4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64.320900000000009</v>
      </c>
      <c r="Q43" s="2"/>
      <c r="T43" s="127" t="s">
        <v>98</v>
      </c>
      <c r="U43" s="128">
        <v>58.79</v>
      </c>
      <c r="X43" s="132">
        <v>42761</v>
      </c>
      <c r="Y43" s="10">
        <v>62.89</v>
      </c>
      <c r="Z43" s="10">
        <v>63.04</v>
      </c>
      <c r="AA43" s="10">
        <v>62.42</v>
      </c>
      <c r="AB43" s="10">
        <v>62.7</v>
      </c>
      <c r="AC43" s="94">
        <v>1957100</v>
      </c>
      <c r="AD43" s="10">
        <v>62.7</v>
      </c>
      <c r="AE43" s="2">
        <f t="shared" si="0"/>
        <v>0.61999999999999744</v>
      </c>
      <c r="AF43" s="137">
        <f t="shared" si="1"/>
        <v>-4.9198539914298012E-3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63.730800000000002</v>
      </c>
      <c r="Q44" s="2"/>
      <c r="T44" s="92" t="s">
        <v>99</v>
      </c>
      <c r="U44" s="129">
        <v>58.77</v>
      </c>
      <c r="X44" s="132">
        <v>42760</v>
      </c>
      <c r="Y44" s="10">
        <v>62.84</v>
      </c>
      <c r="Z44" s="10">
        <v>63.11</v>
      </c>
      <c r="AA44" s="10">
        <v>62.42</v>
      </c>
      <c r="AB44" s="10">
        <v>63.01</v>
      </c>
      <c r="AC44" s="94">
        <v>2681400</v>
      </c>
      <c r="AD44" s="10">
        <v>63.01</v>
      </c>
      <c r="AE44" s="2">
        <f t="shared" si="0"/>
        <v>0.68999999999999773</v>
      </c>
      <c r="AF44" s="137">
        <f t="shared" si="1"/>
        <v>5.4252433381203335E-3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63.140700000000002</v>
      </c>
      <c r="Q45" s="2"/>
      <c r="T45" s="92" t="s">
        <v>100</v>
      </c>
      <c r="U45" s="129" t="s">
        <v>129</v>
      </c>
      <c r="X45" s="132">
        <v>42759</v>
      </c>
      <c r="Y45" s="10">
        <v>62.07</v>
      </c>
      <c r="Z45" s="10">
        <v>62.89</v>
      </c>
      <c r="AA45" s="10">
        <v>62.06</v>
      </c>
      <c r="AB45" s="10">
        <v>62.67</v>
      </c>
      <c r="AC45" s="94">
        <v>2632500</v>
      </c>
      <c r="AD45" s="10">
        <v>62.67</v>
      </c>
      <c r="AE45" s="2">
        <f t="shared" si="0"/>
        <v>0.82999999999999829</v>
      </c>
      <c r="AF45" s="137">
        <f t="shared" si="1"/>
        <v>8.8538312942691988E-3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62.550600000000003</v>
      </c>
      <c r="Q46" s="2"/>
      <c r="T46" s="92" t="s">
        <v>101</v>
      </c>
      <c r="U46" s="129" t="s">
        <v>129</v>
      </c>
      <c r="X46" s="132">
        <v>42758</v>
      </c>
      <c r="Y46" s="10">
        <v>62.19</v>
      </c>
      <c r="Z46" s="10">
        <v>62.35</v>
      </c>
      <c r="AA46" s="10">
        <v>61.55</v>
      </c>
      <c r="AB46" s="10">
        <v>62.12</v>
      </c>
      <c r="AC46" s="94">
        <v>2837400</v>
      </c>
      <c r="AD46" s="10">
        <v>62.12</v>
      </c>
      <c r="AE46" s="2">
        <f t="shared" si="0"/>
        <v>0.80000000000000426</v>
      </c>
      <c r="AF46" s="137">
        <f t="shared" si="1"/>
        <v>-4.806151874399256E-3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61.960500000000003</v>
      </c>
      <c r="Q47" s="2"/>
      <c r="T47" s="92" t="s">
        <v>102</v>
      </c>
      <c r="U47" s="129">
        <v>60.75</v>
      </c>
      <c r="X47" s="132">
        <v>42755</v>
      </c>
      <c r="Y47" s="10">
        <v>62</v>
      </c>
      <c r="Z47" s="10">
        <v>62.72</v>
      </c>
      <c r="AA47" s="10">
        <v>61.92</v>
      </c>
      <c r="AB47" s="10">
        <v>62.42</v>
      </c>
      <c r="AC47" s="94">
        <v>3104000</v>
      </c>
      <c r="AD47" s="10">
        <v>62.42</v>
      </c>
      <c r="AE47" s="2">
        <f t="shared" si="0"/>
        <v>0.79999999999999716</v>
      </c>
      <c r="AF47" s="137">
        <f t="shared" si="1"/>
        <v>1.2489862124898776E-2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61.370399999999997</v>
      </c>
      <c r="Q48" s="2"/>
      <c r="T48" s="92" t="s">
        <v>103</v>
      </c>
      <c r="U48" s="129">
        <v>0.52410999999999996</v>
      </c>
      <c r="X48" s="132">
        <v>42754</v>
      </c>
      <c r="Y48" s="10">
        <v>62.11</v>
      </c>
      <c r="Z48" s="10">
        <v>62.13</v>
      </c>
      <c r="AA48" s="10">
        <v>61.62</v>
      </c>
      <c r="AB48" s="10">
        <v>61.65</v>
      </c>
      <c r="AC48" s="94">
        <v>2421500</v>
      </c>
      <c r="AD48" s="10">
        <v>61.65</v>
      </c>
      <c r="AE48" s="2">
        <f t="shared" si="0"/>
        <v>0.51000000000000512</v>
      </c>
      <c r="AF48" s="137">
        <f t="shared" si="1"/>
        <v>-6.9265463917526082E-3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60.780299999999997</v>
      </c>
      <c r="Q49" s="2"/>
      <c r="T49" s="92" t="s">
        <v>122</v>
      </c>
      <c r="U49" s="129" t="s">
        <v>764</v>
      </c>
      <c r="X49" s="132">
        <v>42753</v>
      </c>
      <c r="Y49" s="10">
        <v>61.88</v>
      </c>
      <c r="Z49" s="10">
        <v>62.28</v>
      </c>
      <c r="AA49" s="10">
        <v>61.82</v>
      </c>
      <c r="AB49" s="10">
        <v>62.08</v>
      </c>
      <c r="AC49" s="94">
        <v>2116400</v>
      </c>
      <c r="AD49" s="10">
        <v>62.08</v>
      </c>
      <c r="AE49" s="2">
        <f t="shared" si="0"/>
        <v>0.46000000000000085</v>
      </c>
      <c r="AF49" s="137">
        <f t="shared" si="1"/>
        <v>1.6134236850597894E-3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60.190199999999997</v>
      </c>
      <c r="Q50" s="2"/>
      <c r="T50" s="92"/>
      <c r="U50" s="129"/>
      <c r="X50" s="132">
        <v>42752</v>
      </c>
      <c r="Y50" s="10">
        <v>60.96</v>
      </c>
      <c r="Z50" s="10">
        <v>62.06</v>
      </c>
      <c r="AA50" s="10">
        <v>60.96</v>
      </c>
      <c r="AB50" s="10">
        <v>61.98</v>
      </c>
      <c r="AC50" s="94">
        <v>2775100</v>
      </c>
      <c r="AD50" s="10">
        <v>61.98</v>
      </c>
      <c r="AE50" s="2">
        <f t="shared" si="0"/>
        <v>1.1000000000000014</v>
      </c>
      <c r="AF50" s="137">
        <f t="shared" si="1"/>
        <v>1.4734774066797574E-2</v>
      </c>
    </row>
    <row r="51" spans="1:32" x14ac:dyDescent="0.25">
      <c r="O51" s="82">
        <v>1.01</v>
      </c>
      <c r="P51" s="82">
        <f t="shared" si="11"/>
        <v>59.600099999999998</v>
      </c>
      <c r="Q51" s="2"/>
      <c r="T51" s="92" t="s">
        <v>105</v>
      </c>
      <c r="U51" s="129" t="s">
        <v>765</v>
      </c>
      <c r="X51" s="132">
        <v>42748</v>
      </c>
      <c r="Y51" s="10">
        <v>61.21</v>
      </c>
      <c r="Z51" s="10">
        <v>61.47</v>
      </c>
      <c r="AA51" s="10">
        <v>60.93</v>
      </c>
      <c r="AB51" s="10">
        <v>61.08</v>
      </c>
      <c r="AC51" s="94">
        <v>1853800</v>
      </c>
      <c r="AD51" s="10">
        <v>61.08</v>
      </c>
      <c r="AE51" s="2">
        <f t="shared" si="0"/>
        <v>0.53999999999999915</v>
      </c>
      <c r="AF51" s="137">
        <f t="shared" si="1"/>
        <v>-3.1010282356782604E-3</v>
      </c>
    </row>
    <row r="52" spans="1:32" x14ac:dyDescent="0.25">
      <c r="O52" s="82">
        <v>1</v>
      </c>
      <c r="P52" s="82">
        <f t="shared" si="11"/>
        <v>59.01</v>
      </c>
      <c r="Q52" s="2"/>
      <c r="T52" s="92" t="s">
        <v>106</v>
      </c>
      <c r="U52" s="129" t="s">
        <v>593</v>
      </c>
      <c r="X52" s="132">
        <v>42747</v>
      </c>
      <c r="Y52" s="10">
        <v>60.92</v>
      </c>
      <c r="Z52" s="10">
        <v>61.88</v>
      </c>
      <c r="AA52" s="10">
        <v>60.86</v>
      </c>
      <c r="AB52" s="10">
        <v>61.27</v>
      </c>
      <c r="AC52" s="94">
        <v>2961800</v>
      </c>
      <c r="AD52" s="10">
        <v>61.27</v>
      </c>
      <c r="AE52" s="2">
        <f t="shared" si="0"/>
        <v>1.0200000000000031</v>
      </c>
      <c r="AF52" s="137">
        <f t="shared" si="1"/>
        <v>4.7556575926535061E-3</v>
      </c>
    </row>
    <row r="53" spans="1:32" x14ac:dyDescent="0.25">
      <c r="O53" s="82">
        <v>0.99</v>
      </c>
      <c r="P53" s="82">
        <f t="shared" si="11"/>
        <v>58.419899999999998</v>
      </c>
      <c r="Q53" s="2"/>
      <c r="T53" s="506" t="s">
        <v>107</v>
      </c>
      <c r="U53" s="130">
        <v>2517643</v>
      </c>
      <c r="X53" s="132">
        <v>42746</v>
      </c>
      <c r="Y53" s="10">
        <v>60.45</v>
      </c>
      <c r="Z53" s="10">
        <v>61.11</v>
      </c>
      <c r="AA53" s="10">
        <v>60.31</v>
      </c>
      <c r="AB53" s="10">
        <v>60.98</v>
      </c>
      <c r="AC53" s="94">
        <v>3374000</v>
      </c>
      <c r="AD53" s="10">
        <v>60.98</v>
      </c>
      <c r="AE53" s="2">
        <f t="shared" si="0"/>
        <v>0.79999999999999716</v>
      </c>
      <c r="AF53" s="137">
        <f t="shared" si="1"/>
        <v>8.7675765095118763E-3</v>
      </c>
    </row>
    <row r="54" spans="1:32" x14ac:dyDescent="0.25">
      <c r="O54" s="82">
        <v>0.98</v>
      </c>
      <c r="P54" s="82">
        <f t="shared" si="11"/>
        <v>57.829799999999999</v>
      </c>
      <c r="Q54" s="2"/>
      <c r="T54" s="506" t="s">
        <v>110</v>
      </c>
      <c r="U54" s="130">
        <v>3144810</v>
      </c>
      <c r="X54" s="132">
        <v>42745</v>
      </c>
      <c r="Y54" s="10">
        <v>60.6</v>
      </c>
      <c r="Z54" s="10">
        <v>60.73</v>
      </c>
      <c r="AA54" s="10">
        <v>60.27</v>
      </c>
      <c r="AB54" s="10">
        <v>60.45</v>
      </c>
      <c r="AC54" s="94">
        <v>3244300</v>
      </c>
      <c r="AD54" s="10">
        <v>60.45</v>
      </c>
      <c r="AE54" s="2">
        <f t="shared" si="0"/>
        <v>0.45999999999999375</v>
      </c>
      <c r="AF54" s="137">
        <f t="shared" si="1"/>
        <v>-1.8163804491413416E-3</v>
      </c>
    </row>
    <row r="55" spans="1:32" x14ac:dyDescent="0.25">
      <c r="O55" s="82">
        <v>0.97</v>
      </c>
      <c r="P55" s="82">
        <f t="shared" si="11"/>
        <v>57.239699999999999</v>
      </c>
      <c r="T55" s="92" t="s">
        <v>108</v>
      </c>
      <c r="U55" s="129" t="s">
        <v>766</v>
      </c>
      <c r="X55" s="132">
        <v>42744</v>
      </c>
      <c r="Y55" s="10">
        <v>61.36</v>
      </c>
      <c r="Z55" s="10">
        <v>61.56</v>
      </c>
      <c r="AA55" s="10">
        <v>60.52</v>
      </c>
      <c r="AB55" s="10">
        <v>60.56</v>
      </c>
      <c r="AC55" s="94">
        <v>3306300</v>
      </c>
      <c r="AD55" s="10">
        <v>60.56</v>
      </c>
      <c r="AE55" s="2">
        <f t="shared" si="0"/>
        <v>1.0399999999999991</v>
      </c>
      <c r="AF55" s="137">
        <f t="shared" si="1"/>
        <v>-1.4803969415975171E-2</v>
      </c>
    </row>
    <row r="56" spans="1:32" x14ac:dyDescent="0.25">
      <c r="O56" s="82">
        <v>0.96</v>
      </c>
      <c r="P56" s="82">
        <f t="shared" si="11"/>
        <v>56.6496</v>
      </c>
      <c r="T56" s="92" t="s">
        <v>111</v>
      </c>
      <c r="U56" s="129">
        <v>21.86</v>
      </c>
      <c r="X56" s="132">
        <v>42741</v>
      </c>
      <c r="Y56" s="10">
        <v>61.72</v>
      </c>
      <c r="Z56" s="10">
        <v>61.82</v>
      </c>
      <c r="AA56" s="10">
        <v>61.36</v>
      </c>
      <c r="AB56" s="10">
        <v>61.47</v>
      </c>
      <c r="AC56" s="94">
        <v>2282000</v>
      </c>
      <c r="AD56" s="10">
        <v>61.47</v>
      </c>
      <c r="AE56" s="2">
        <f t="shared" si="0"/>
        <v>0.46000000000000085</v>
      </c>
      <c r="AF56" s="137" t="e">
        <f t="shared" si="1"/>
        <v>#DIV/0!</v>
      </c>
    </row>
    <row r="57" spans="1:32" x14ac:dyDescent="0.25">
      <c r="O57" s="82">
        <v>0.95</v>
      </c>
      <c r="P57" s="82">
        <f t="shared" si="11"/>
        <v>56.059499999999993</v>
      </c>
      <c r="T57" s="92" t="s">
        <v>112</v>
      </c>
      <c r="U57" s="129">
        <v>2.7</v>
      </c>
      <c r="X57" s="132">
        <v>42741</v>
      </c>
      <c r="Y57" s="10" t="s">
        <v>235</v>
      </c>
      <c r="Z57" s="10"/>
      <c r="AA57" s="10"/>
      <c r="AB57" s="10"/>
      <c r="AC57" s="94"/>
      <c r="AD57" s="10"/>
      <c r="AE57" s="2">
        <f t="shared" si="0"/>
        <v>0</v>
      </c>
      <c r="AF57" s="137">
        <f t="shared" si="1"/>
        <v>-1</v>
      </c>
    </row>
    <row r="58" spans="1:32" x14ac:dyDescent="0.25">
      <c r="O58" s="82">
        <v>0.94</v>
      </c>
      <c r="P58" s="82">
        <f t="shared" si="11"/>
        <v>55.469399999999993</v>
      </c>
      <c r="T58" s="92" t="s">
        <v>109</v>
      </c>
      <c r="U58" s="129" t="s">
        <v>767</v>
      </c>
      <c r="X58" s="132">
        <v>42740</v>
      </c>
      <c r="Y58" s="10">
        <v>62</v>
      </c>
      <c r="Z58" s="10">
        <v>62.47</v>
      </c>
      <c r="AA58" s="10">
        <v>61.71</v>
      </c>
      <c r="AB58" s="10">
        <v>62.25</v>
      </c>
      <c r="AC58" s="94">
        <v>2558500</v>
      </c>
      <c r="AD58" s="10">
        <v>61.77</v>
      </c>
      <c r="AE58" s="2">
        <f t="shared" si="0"/>
        <v>0.75999999999999801</v>
      </c>
      <c r="AF58" s="137">
        <f t="shared" si="1"/>
        <v>2.9225523623965799E-3</v>
      </c>
    </row>
    <row r="59" spans="1:32" x14ac:dyDescent="0.25">
      <c r="O59" s="82">
        <v>0.93</v>
      </c>
      <c r="P59" s="82">
        <f t="shared" si="11"/>
        <v>54.879300000000001</v>
      </c>
      <c r="X59" s="132">
        <v>42739</v>
      </c>
      <c r="Y59" s="10">
        <v>62.05</v>
      </c>
      <c r="Z59" s="10">
        <v>62.56</v>
      </c>
      <c r="AA59" s="10">
        <v>61.95</v>
      </c>
      <c r="AB59" s="10">
        <v>62.07</v>
      </c>
      <c r="AC59" s="94">
        <v>2137200</v>
      </c>
      <c r="AD59" s="10">
        <v>61.59</v>
      </c>
      <c r="AE59" s="2">
        <f t="shared" si="0"/>
        <v>0.60999999999999943</v>
      </c>
      <c r="AF59" s="137">
        <f t="shared" si="1"/>
        <v>-3.246226261970353E-4</v>
      </c>
    </row>
    <row r="60" spans="1:32" x14ac:dyDescent="0.25">
      <c r="O60" s="82">
        <v>0.92</v>
      </c>
      <c r="P60" s="82">
        <f t="shared" si="11"/>
        <v>54.289200000000001</v>
      </c>
      <c r="X60" s="132">
        <v>42738</v>
      </c>
      <c r="Y60" s="10">
        <v>62.09</v>
      </c>
      <c r="Z60" s="10">
        <v>62.24</v>
      </c>
      <c r="AA60" s="10">
        <v>61.36</v>
      </c>
      <c r="AB60" s="10">
        <v>62.09</v>
      </c>
      <c r="AC60" s="94">
        <v>2327900</v>
      </c>
      <c r="AD60" s="10">
        <v>61.61</v>
      </c>
      <c r="AE60" s="2">
        <f t="shared" si="0"/>
        <v>0.88000000000000256</v>
      </c>
      <c r="AF60" s="137">
        <f t="shared" si="1"/>
        <v>5.2210801109480176E-3</v>
      </c>
    </row>
    <row r="61" spans="1:32" x14ac:dyDescent="0.25">
      <c r="O61" s="82">
        <v>0.91</v>
      </c>
      <c r="P61" s="82">
        <f t="shared" si="11"/>
        <v>53.699100000000001</v>
      </c>
      <c r="X61" s="132">
        <v>42734</v>
      </c>
      <c r="Y61" s="10">
        <v>62.37</v>
      </c>
      <c r="Z61" s="10">
        <v>62.47</v>
      </c>
      <c r="AA61" s="10">
        <v>61.58</v>
      </c>
      <c r="AB61" s="10">
        <v>61.77</v>
      </c>
      <c r="AC61" s="94">
        <v>1937700</v>
      </c>
      <c r="AD61" s="10">
        <v>61.29</v>
      </c>
      <c r="AE61" s="2">
        <f t="shared" si="0"/>
        <v>0.89000000000000057</v>
      </c>
      <c r="AF61" s="137">
        <f t="shared" si="1"/>
        <v>-9.5345830639949058E-3</v>
      </c>
    </row>
    <row r="62" spans="1:32" x14ac:dyDescent="0.25">
      <c r="O62" s="82">
        <v>0.9</v>
      </c>
      <c r="P62" s="82">
        <f t="shared" si="11"/>
        <v>53.109000000000002</v>
      </c>
      <c r="X62" s="132">
        <v>42733</v>
      </c>
      <c r="Y62" s="10">
        <v>61.71</v>
      </c>
      <c r="Z62" s="10">
        <v>62.42</v>
      </c>
      <c r="AA62" s="10">
        <v>61.67</v>
      </c>
      <c r="AB62" s="10">
        <v>62.36</v>
      </c>
      <c r="AC62" s="94">
        <v>1483300</v>
      </c>
      <c r="AD62" s="10">
        <v>61.88</v>
      </c>
      <c r="AE62" s="2">
        <f t="shared" si="0"/>
        <v>0.75</v>
      </c>
      <c r="AF62" s="137">
        <f t="shared" si="1"/>
        <v>7.6534766324702908E-3</v>
      </c>
    </row>
    <row r="63" spans="1:32" x14ac:dyDescent="0.25">
      <c r="X63" s="132">
        <v>42732</v>
      </c>
      <c r="Y63" s="10">
        <v>62.11</v>
      </c>
      <c r="Z63" s="10">
        <v>62.5</v>
      </c>
      <c r="AA63" s="10">
        <v>61.67</v>
      </c>
      <c r="AB63" s="10">
        <v>61.89</v>
      </c>
      <c r="AC63" s="94">
        <v>1701700</v>
      </c>
      <c r="AD63" s="10">
        <v>61.41</v>
      </c>
      <c r="AE63" s="2">
        <f t="shared" si="0"/>
        <v>0.82999999999999829</v>
      </c>
      <c r="AF63" s="137">
        <f t="shared" si="1"/>
        <v>-5.0226830848996151E-3</v>
      </c>
    </row>
    <row r="64" spans="1:32" x14ac:dyDescent="0.25">
      <c r="X64" s="132">
        <v>42731</v>
      </c>
      <c r="Y64" s="10">
        <v>62.32</v>
      </c>
      <c r="Z64" s="10">
        <v>62.43</v>
      </c>
      <c r="AA64" s="10">
        <v>61.97</v>
      </c>
      <c r="AB64" s="10">
        <v>62.2</v>
      </c>
      <c r="AC64" s="94">
        <v>1599700</v>
      </c>
      <c r="AD64" s="10">
        <v>61.72</v>
      </c>
      <c r="AE64" s="2">
        <f t="shared" si="0"/>
        <v>0.46000000000000085</v>
      </c>
      <c r="AF64" s="137">
        <f t="shared" si="1"/>
        <v>6.4850843060959562E-4</v>
      </c>
    </row>
    <row r="65" spans="24:32" x14ac:dyDescent="0.25">
      <c r="X65" s="132">
        <v>42727</v>
      </c>
      <c r="Y65" s="10">
        <v>62.46</v>
      </c>
      <c r="Z65" s="10">
        <v>62.47</v>
      </c>
      <c r="AA65" s="10">
        <v>61.87</v>
      </c>
      <c r="AB65" s="10">
        <v>62.16</v>
      </c>
      <c r="AC65" s="94">
        <v>1460100</v>
      </c>
      <c r="AD65" s="10">
        <v>61.68</v>
      </c>
      <c r="AE65" s="2">
        <f t="shared" si="0"/>
        <v>0.60000000000000142</v>
      </c>
      <c r="AF65" s="137">
        <f t="shared" si="1"/>
        <v>-4.8402710551790351E-3</v>
      </c>
    </row>
    <row r="66" spans="24:32" x14ac:dyDescent="0.25">
      <c r="X66" s="132">
        <v>42726</v>
      </c>
      <c r="Y66" s="10">
        <v>62.28</v>
      </c>
      <c r="Z66" s="10">
        <v>62.52</v>
      </c>
      <c r="AA66" s="10">
        <v>62.02</v>
      </c>
      <c r="AB66" s="10">
        <v>62.46</v>
      </c>
      <c r="AC66" s="94">
        <v>2645300</v>
      </c>
      <c r="AD66" s="10">
        <v>61.98</v>
      </c>
      <c r="AE66" s="2">
        <f t="shared" si="0"/>
        <v>0.5</v>
      </c>
      <c r="AF66" s="137">
        <f t="shared" si="1"/>
        <v>1.1306735583911376E-3</v>
      </c>
    </row>
    <row r="67" spans="24:32" x14ac:dyDescent="0.25">
      <c r="X67" s="132">
        <v>42725</v>
      </c>
      <c r="Y67" s="10">
        <v>61.42</v>
      </c>
      <c r="Z67" s="10">
        <v>62.95</v>
      </c>
      <c r="AA67" s="10">
        <v>61.4</v>
      </c>
      <c r="AB67" s="10">
        <v>62.39</v>
      </c>
      <c r="AC67" s="94">
        <v>4290200</v>
      </c>
      <c r="AD67" s="10">
        <v>61.91</v>
      </c>
      <c r="AE67" s="2">
        <f>Z67-AA67</f>
        <v>1.5500000000000043</v>
      </c>
      <c r="AF67" s="137">
        <f>AD67/AD68-1</f>
        <v>1.5250901935060623E-2</v>
      </c>
    </row>
    <row r="68" spans="24:32" x14ac:dyDescent="0.25">
      <c r="X68" s="132">
        <v>42724</v>
      </c>
      <c r="Y68" s="10">
        <v>61.06</v>
      </c>
      <c r="Z68" s="10">
        <v>62.19</v>
      </c>
      <c r="AA68" s="10">
        <v>60.52</v>
      </c>
      <c r="AB68" s="10">
        <v>61.45</v>
      </c>
      <c r="AC68" s="94">
        <v>6168100</v>
      </c>
      <c r="AD68" s="10">
        <v>60.98</v>
      </c>
      <c r="AE68" s="2">
        <f>Z68-AA68</f>
        <v>1.6699999999999946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42821</v>
      </c>
      <c r="X2" s="10">
        <v>34.28</v>
      </c>
      <c r="Y2" s="10">
        <v>34.75</v>
      </c>
      <c r="Z2" s="10">
        <v>33.97</v>
      </c>
      <c r="AA2" s="10">
        <v>34.71</v>
      </c>
      <c r="AB2" s="94">
        <v>12924200</v>
      </c>
      <c r="AC2" s="10">
        <v>34.71</v>
      </c>
      <c r="AD2" s="2">
        <f>Y2-Z2</f>
        <v>0.78000000000000114</v>
      </c>
      <c r="AE2" s="137">
        <f>AC2/AC3-1</f>
        <v>4.3402777777776791E-3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35.56</v>
      </c>
      <c r="W3" s="132">
        <v>42818</v>
      </c>
      <c r="X3" s="10">
        <v>34.4</v>
      </c>
      <c r="Y3" s="10">
        <v>35.07</v>
      </c>
      <c r="Z3" s="10">
        <v>34.08</v>
      </c>
      <c r="AA3" s="10">
        <v>34.56</v>
      </c>
      <c r="AB3" s="94">
        <v>16181400</v>
      </c>
      <c r="AC3" s="10">
        <v>34.56</v>
      </c>
      <c r="AD3" s="2">
        <f t="shared" ref="AD3:AD66" si="0">Y3-Z3</f>
        <v>0.99000000000000199</v>
      </c>
      <c r="AE3" s="137">
        <f t="shared" ref="AE3:AE66" si="1">AC3/AC4-1</f>
        <v>8.7565674255694059E-3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35.56</v>
      </c>
      <c r="R4" s="499">
        <v>2.4500000000000001E-2</v>
      </c>
      <c r="W4" s="132">
        <v>42817</v>
      </c>
      <c r="X4" s="10">
        <v>34</v>
      </c>
      <c r="Y4" s="10">
        <v>34.46</v>
      </c>
      <c r="Z4" s="10">
        <v>33.79</v>
      </c>
      <c r="AA4" s="10">
        <v>34.26</v>
      </c>
      <c r="AB4" s="94">
        <v>14485800</v>
      </c>
      <c r="AC4" s="10">
        <v>34.26</v>
      </c>
      <c r="AD4" s="2">
        <f t="shared" si="0"/>
        <v>0.67000000000000171</v>
      </c>
      <c r="AE4" s="137">
        <f t="shared" si="1"/>
        <v>-3.7801686536784729E-3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34.31</v>
      </c>
      <c r="Y5" s="10">
        <v>34.61</v>
      </c>
      <c r="Z5" s="10">
        <v>33.96</v>
      </c>
      <c r="AA5" s="10">
        <v>34.39</v>
      </c>
      <c r="AB5" s="94">
        <v>18824700</v>
      </c>
      <c r="AC5" s="10">
        <v>34.39</v>
      </c>
      <c r="AD5" s="2">
        <f t="shared" si="0"/>
        <v>0.64999999999999858</v>
      </c>
      <c r="AE5" s="137">
        <f t="shared" si="1"/>
        <v>-4.6309696092617925E-3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42815</v>
      </c>
      <c r="X6" s="10">
        <v>35.950000000000003</v>
      </c>
      <c r="Y6" s="10">
        <v>35.979999999999997</v>
      </c>
      <c r="Z6" s="10">
        <v>34.47</v>
      </c>
      <c r="AA6" s="10">
        <v>34.549999999999997</v>
      </c>
      <c r="AB6" s="94">
        <v>30648700</v>
      </c>
      <c r="AC6" s="10">
        <v>34.549999999999997</v>
      </c>
      <c r="AD6" s="2">
        <f t="shared" si="0"/>
        <v>1.509999999999998</v>
      </c>
      <c r="AE6" s="137">
        <f t="shared" si="1"/>
        <v>-3.2483898067768191E-2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42814</v>
      </c>
      <c r="X7" s="10">
        <v>36.36</v>
      </c>
      <c r="Y7" s="10">
        <v>36.450000000000003</v>
      </c>
      <c r="Z7" s="10">
        <v>35.6</v>
      </c>
      <c r="AA7" s="10">
        <v>35.71</v>
      </c>
      <c r="AB7" s="94">
        <v>38235800</v>
      </c>
      <c r="AC7" s="10">
        <v>35.71</v>
      </c>
      <c r="AD7" s="2">
        <f t="shared" si="0"/>
        <v>0.85000000000000142</v>
      </c>
      <c r="AE7" s="137">
        <f t="shared" si="1"/>
        <v>-1.7065785851912985E-2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37.130000000000003</v>
      </c>
      <c r="Y8" s="10">
        <v>37.159999999999997</v>
      </c>
      <c r="Z8" s="10">
        <v>36.299999999999997</v>
      </c>
      <c r="AA8" s="10">
        <v>36.33</v>
      </c>
      <c r="AB8" s="94">
        <v>19499400</v>
      </c>
      <c r="AC8" s="10">
        <v>36.33</v>
      </c>
      <c r="AD8" s="2">
        <f t="shared" si="0"/>
        <v>0.85999999999999943</v>
      </c>
      <c r="AE8" s="137">
        <f t="shared" si="1"/>
        <v>-2.0226537216828433E-2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37.090000000000003</v>
      </c>
      <c r="Y9" s="10">
        <v>37.119999999999997</v>
      </c>
      <c r="Z9" s="10">
        <v>36.770000000000003</v>
      </c>
      <c r="AA9" s="10">
        <v>37.08</v>
      </c>
      <c r="AB9" s="94">
        <v>12549200</v>
      </c>
      <c r="AC9" s="10">
        <v>37.08</v>
      </c>
      <c r="AD9" s="2">
        <f t="shared" si="0"/>
        <v>0.34999999999999432</v>
      </c>
      <c r="AE9" s="137">
        <f t="shared" si="1"/>
        <v>-2.6961445133477646E-4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42809</v>
      </c>
      <c r="X10" s="10">
        <v>37.07</v>
      </c>
      <c r="Y10" s="10">
        <v>37.159999999999997</v>
      </c>
      <c r="Z10" s="10">
        <v>36.79</v>
      </c>
      <c r="AA10" s="10">
        <v>37.090000000000003</v>
      </c>
      <c r="AB10" s="94">
        <v>27980200</v>
      </c>
      <c r="AC10" s="10">
        <v>37.090000000000003</v>
      </c>
      <c r="AD10" s="2">
        <f t="shared" si="0"/>
        <v>0.36999999999999744</v>
      </c>
      <c r="AE10" s="137">
        <f t="shared" si="1"/>
        <v>3.5173160173160856E-3</v>
      </c>
    </row>
    <row r="11" spans="1:31" x14ac:dyDescent="0.25">
      <c r="O11" s="11" t="s">
        <v>178</v>
      </c>
      <c r="P11" s="34"/>
      <c r="Q11" s="137">
        <f>VALUE(TRIM(CLEAN(MID(U58, FIND("(", U58)+1, 5))))</f>
        <v>4.3999999999999997E-2</v>
      </c>
      <c r="W11" s="132">
        <v>42808</v>
      </c>
      <c r="X11" s="10">
        <v>36.75</v>
      </c>
      <c r="Y11" s="10">
        <v>36.97</v>
      </c>
      <c r="Z11" s="10">
        <v>36.68</v>
      </c>
      <c r="AA11" s="10">
        <v>36.96</v>
      </c>
      <c r="AB11" s="94">
        <v>5820100</v>
      </c>
      <c r="AC11" s="10">
        <v>36.96</v>
      </c>
      <c r="AD11" s="2">
        <f t="shared" si="0"/>
        <v>0.28999999999999915</v>
      </c>
      <c r="AE11" s="137">
        <f t="shared" si="1"/>
        <v>2.4410089503661414E-3</v>
      </c>
    </row>
    <row r="12" spans="1:31" x14ac:dyDescent="0.25">
      <c r="W12" s="132">
        <v>42807</v>
      </c>
      <c r="X12" s="10">
        <v>37</v>
      </c>
      <c r="Y12" s="10">
        <v>37.130000000000003</v>
      </c>
      <c r="Z12" s="10">
        <v>36.83</v>
      </c>
      <c r="AA12" s="10">
        <v>36.869999999999997</v>
      </c>
      <c r="AB12" s="94">
        <v>10092000</v>
      </c>
      <c r="AC12" s="10">
        <v>36.869999999999997</v>
      </c>
      <c r="AD12" s="2">
        <f t="shared" si="0"/>
        <v>0.30000000000000426</v>
      </c>
      <c r="AE12" s="137">
        <f t="shared" si="1"/>
        <v>1.0860711376594612E-3</v>
      </c>
    </row>
    <row r="13" spans="1:31" x14ac:dyDescent="0.25">
      <c r="W13" s="132">
        <v>42804</v>
      </c>
      <c r="X13" s="10">
        <v>37.1</v>
      </c>
      <c r="Y13" s="10">
        <v>37.19</v>
      </c>
      <c r="Z13" s="10">
        <v>36.770000000000003</v>
      </c>
      <c r="AA13" s="10">
        <v>36.83</v>
      </c>
      <c r="AB13" s="94">
        <v>18245100</v>
      </c>
      <c r="AC13" s="10">
        <v>36.83</v>
      </c>
      <c r="AD13" s="2">
        <f t="shared" si="0"/>
        <v>0.4199999999999946</v>
      </c>
      <c r="AE13" s="137">
        <f t="shared" si="1"/>
        <v>0</v>
      </c>
    </row>
    <row r="14" spans="1:31" x14ac:dyDescent="0.25">
      <c r="W14" s="132">
        <v>42803</v>
      </c>
      <c r="X14" s="10">
        <v>37.33</v>
      </c>
      <c r="Y14" s="10">
        <v>37.35</v>
      </c>
      <c r="Z14" s="10">
        <v>36.78</v>
      </c>
      <c r="AA14" s="10">
        <v>36.83</v>
      </c>
      <c r="AB14" s="94">
        <v>12703600</v>
      </c>
      <c r="AC14" s="10">
        <v>36.83</v>
      </c>
      <c r="AD14" s="2">
        <f t="shared" si="0"/>
        <v>0.57000000000000028</v>
      </c>
      <c r="AE14" s="137">
        <f t="shared" si="1"/>
        <v>-1.1805741883552545E-2</v>
      </c>
    </row>
    <row r="15" spans="1:31" x14ac:dyDescent="0.25">
      <c r="W15" s="132">
        <v>42802</v>
      </c>
      <c r="X15" s="10">
        <v>37.11</v>
      </c>
      <c r="Y15" s="10">
        <v>37.69</v>
      </c>
      <c r="Z15" s="10">
        <v>37.11</v>
      </c>
      <c r="AA15" s="10">
        <v>37.270000000000003</v>
      </c>
      <c r="AB15" s="94">
        <v>11375600</v>
      </c>
      <c r="AC15" s="10">
        <v>37.270000000000003</v>
      </c>
      <c r="AD15" s="2">
        <f t="shared" si="0"/>
        <v>0.57999999999999829</v>
      </c>
      <c r="AE15" s="137" t="e">
        <f t="shared" si="1"/>
        <v>#DIV/0!</v>
      </c>
    </row>
    <row r="16" spans="1:31" x14ac:dyDescent="0.25">
      <c r="W16" s="132">
        <v>42802</v>
      </c>
      <c r="X16" s="10" t="s">
        <v>187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42801</v>
      </c>
      <c r="X17" s="10">
        <v>37.76</v>
      </c>
      <c r="Y17" s="10">
        <v>37.840000000000003</v>
      </c>
      <c r="Z17" s="10">
        <v>37.299999999999997</v>
      </c>
      <c r="AA17" s="10">
        <v>37.520000000000003</v>
      </c>
      <c r="AB17" s="94">
        <v>17247500</v>
      </c>
      <c r="AC17" s="10">
        <v>37.14</v>
      </c>
      <c r="AD17" s="2">
        <f t="shared" si="0"/>
        <v>0.54000000000000625</v>
      </c>
      <c r="AE17" s="137">
        <f t="shared" si="1"/>
        <v>-1.0391686650679466E-2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42800</v>
      </c>
      <c r="X18" s="10">
        <v>37.979999999999997</v>
      </c>
      <c r="Y18" s="10">
        <v>38.549999999999997</v>
      </c>
      <c r="Z18" s="10">
        <v>37.200000000000003</v>
      </c>
      <c r="AA18" s="10">
        <v>37.909999999999997</v>
      </c>
      <c r="AB18" s="94">
        <v>20199100</v>
      </c>
      <c r="AC18" s="10">
        <v>37.53</v>
      </c>
      <c r="AD18" s="2">
        <f t="shared" si="0"/>
        <v>1.3499999999999943</v>
      </c>
      <c r="AE18" s="137">
        <f t="shared" si="1"/>
        <v>-8.1923890063425597E-3</v>
      </c>
    </row>
    <row r="19" spans="1:31" x14ac:dyDescent="0.25">
      <c r="W19" s="132">
        <v>42797</v>
      </c>
      <c r="X19" s="10">
        <v>37.76</v>
      </c>
      <c r="Y19" s="10">
        <v>38.369999999999997</v>
      </c>
      <c r="Z19" s="10">
        <v>37.58</v>
      </c>
      <c r="AA19" s="10">
        <v>38.229999999999997</v>
      </c>
      <c r="AB19" s="94">
        <v>19455500</v>
      </c>
      <c r="AC19" s="10">
        <v>37.840000000000003</v>
      </c>
      <c r="AD19" s="2">
        <f t="shared" si="0"/>
        <v>0.78999999999999915</v>
      </c>
      <c r="AE19" s="137">
        <f t="shared" si="1"/>
        <v>1.2306046013911276E-2</v>
      </c>
    </row>
    <row r="20" spans="1:31" x14ac:dyDescent="0.25">
      <c r="W20" s="132">
        <v>42796</v>
      </c>
      <c r="X20" s="10">
        <v>37.369999999999997</v>
      </c>
      <c r="Y20" s="10">
        <v>38.1</v>
      </c>
      <c r="Z20" s="10">
        <v>37.25</v>
      </c>
      <c r="AA20" s="10">
        <v>37.76</v>
      </c>
      <c r="AB20" s="94">
        <v>14935100</v>
      </c>
      <c r="AC20" s="10">
        <v>37.380000000000003</v>
      </c>
      <c r="AD20" s="2">
        <f t="shared" si="0"/>
        <v>0.85000000000000142</v>
      </c>
      <c r="AE20" s="137">
        <f t="shared" si="1"/>
        <v>8.9068825910931793E-3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42795</v>
      </c>
      <c r="X21" s="10">
        <v>37.200000000000003</v>
      </c>
      <c r="Y21" s="10">
        <v>37.75</v>
      </c>
      <c r="Z21" s="10">
        <v>37.18</v>
      </c>
      <c r="AA21" s="10">
        <v>37.43</v>
      </c>
      <c r="AB21" s="94">
        <v>10702600</v>
      </c>
      <c r="AC21" s="10">
        <v>37.049999999999997</v>
      </c>
      <c r="AD21" s="2">
        <f t="shared" si="0"/>
        <v>0.57000000000000028</v>
      </c>
      <c r="AE21" s="137">
        <f t="shared" si="1"/>
        <v>1.5903482314230777E-2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42794</v>
      </c>
      <c r="X22" s="10">
        <v>37.15</v>
      </c>
      <c r="Y22" s="10">
        <v>37.22</v>
      </c>
      <c r="Z22" s="10">
        <v>36.549999999999997</v>
      </c>
      <c r="AA22" s="10">
        <v>36.840000000000003</v>
      </c>
      <c r="AB22" s="94">
        <v>10497800</v>
      </c>
      <c r="AC22" s="10">
        <v>36.47</v>
      </c>
      <c r="AD22" s="2">
        <f t="shared" si="0"/>
        <v>0.67000000000000171</v>
      </c>
      <c r="AE22" s="137">
        <f t="shared" si="1"/>
        <v>-1.1385199240986799E-2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42793</v>
      </c>
      <c r="X23" s="10">
        <v>36.92</v>
      </c>
      <c r="Y23" s="10">
        <v>37.36</v>
      </c>
      <c r="Z23" s="10">
        <v>36.86</v>
      </c>
      <c r="AA23" s="10">
        <v>37.270000000000003</v>
      </c>
      <c r="AB23" s="94">
        <v>10091800</v>
      </c>
      <c r="AC23" s="10">
        <v>36.89</v>
      </c>
      <c r="AD23" s="2">
        <f t="shared" si="0"/>
        <v>0.5</v>
      </c>
      <c r="AE23" s="137">
        <f t="shared" si="1"/>
        <v>9.8549137695045363E-3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42790</v>
      </c>
      <c r="X24" s="10">
        <v>36.869999999999997</v>
      </c>
      <c r="Y24" s="10">
        <v>37.19</v>
      </c>
      <c r="Z24" s="10">
        <v>36.57</v>
      </c>
      <c r="AA24" s="10">
        <v>36.9</v>
      </c>
      <c r="AB24" s="94">
        <v>13060100</v>
      </c>
      <c r="AC24" s="10">
        <v>36.53</v>
      </c>
      <c r="AD24" s="2">
        <f t="shared" si="0"/>
        <v>0.61999999999999744</v>
      </c>
      <c r="AE24" s="137">
        <f t="shared" si="1"/>
        <v>-9.2215893680498429E-3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42789</v>
      </c>
      <c r="X25" s="10">
        <v>37.94</v>
      </c>
      <c r="Y25" s="10">
        <v>38.07</v>
      </c>
      <c r="Z25" s="10">
        <v>37.19</v>
      </c>
      <c r="AA25" s="10">
        <v>37.25</v>
      </c>
      <c r="AB25" s="94">
        <v>13179200</v>
      </c>
      <c r="AC25" s="10">
        <v>36.869999999999997</v>
      </c>
      <c r="AD25" s="2">
        <f t="shared" si="0"/>
        <v>0.88000000000000256</v>
      </c>
      <c r="AE25" s="137">
        <f t="shared" si="1"/>
        <v>-1.5750133475707528E-2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42788</v>
      </c>
      <c r="X26" s="10">
        <v>37.89</v>
      </c>
      <c r="Y26" s="10">
        <v>38.1</v>
      </c>
      <c r="Z26" s="10">
        <v>37.799999999999997</v>
      </c>
      <c r="AA26" s="10">
        <v>37.840000000000003</v>
      </c>
      <c r="AB26" s="94">
        <v>9102700</v>
      </c>
      <c r="AC26" s="10">
        <v>37.46</v>
      </c>
      <c r="AD26" s="2">
        <f t="shared" si="0"/>
        <v>0.30000000000000426</v>
      </c>
      <c r="AE26" s="137">
        <f t="shared" si="1"/>
        <v>8.0149612610203036E-4</v>
      </c>
    </row>
    <row r="27" spans="1:31" x14ac:dyDescent="0.25">
      <c r="W27" s="132">
        <v>42787</v>
      </c>
      <c r="X27" s="10">
        <v>37.6</v>
      </c>
      <c r="Y27" s="10">
        <v>38.1</v>
      </c>
      <c r="Z27" s="10">
        <v>37.42</v>
      </c>
      <c r="AA27" s="10">
        <v>37.81</v>
      </c>
      <c r="AB27" s="94">
        <v>14549200</v>
      </c>
      <c r="AC27" s="10">
        <v>37.43</v>
      </c>
      <c r="AD27" s="2">
        <f t="shared" si="0"/>
        <v>0.67999999999999972</v>
      </c>
      <c r="AE27" s="137">
        <f t="shared" si="1"/>
        <v>1.601520086862096E-2</v>
      </c>
    </row>
    <row r="28" spans="1:31" x14ac:dyDescent="0.25">
      <c r="W28" s="132">
        <v>42783</v>
      </c>
      <c r="X28" s="10">
        <v>36.79</v>
      </c>
      <c r="Y28" s="10">
        <v>37.9</v>
      </c>
      <c r="Z28" s="10">
        <v>36.409999999999997</v>
      </c>
      <c r="AA28" s="10">
        <v>37.22</v>
      </c>
      <c r="AB28" s="94">
        <v>15777400</v>
      </c>
      <c r="AC28" s="10">
        <v>36.840000000000003</v>
      </c>
      <c r="AD28" s="2">
        <f t="shared" si="0"/>
        <v>1.490000000000002</v>
      </c>
      <c r="AE28" s="137">
        <f t="shared" si="1"/>
        <v>5.1841746248295628E-3</v>
      </c>
    </row>
    <row r="29" spans="1:31" x14ac:dyDescent="0.25">
      <c r="L29" t="s">
        <v>212</v>
      </c>
      <c r="M29" s="2">
        <f>M47+K47-F47</f>
        <v>36.819999999999709</v>
      </c>
      <c r="W29" s="132">
        <v>42782</v>
      </c>
      <c r="X29" s="10">
        <v>37.11</v>
      </c>
      <c r="Y29" s="10">
        <v>37.159999999999997</v>
      </c>
      <c r="Z29" s="10">
        <v>36.82</v>
      </c>
      <c r="AA29" s="10">
        <v>37.03</v>
      </c>
      <c r="AB29" s="94">
        <v>9369400</v>
      </c>
      <c r="AC29" s="10">
        <v>36.65</v>
      </c>
      <c r="AD29" s="2">
        <f t="shared" si="0"/>
        <v>0.33999999999999631</v>
      </c>
      <c r="AE29" s="137">
        <f t="shared" si="1"/>
        <v>-1.3623978201635634E-3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42781</v>
      </c>
      <c r="X30" s="10">
        <v>36.950000000000003</v>
      </c>
      <c r="Y30" s="10">
        <v>37.11</v>
      </c>
      <c r="Z30" s="10">
        <v>36.6</v>
      </c>
      <c r="AA30" s="10">
        <v>37.08</v>
      </c>
      <c r="AB30" s="94">
        <v>15674400</v>
      </c>
      <c r="AC30" s="10">
        <v>36.700000000000003</v>
      </c>
      <c r="AD30" s="2">
        <f t="shared" si="0"/>
        <v>0.50999999999999801</v>
      </c>
      <c r="AE30" s="137">
        <f t="shared" si="1"/>
        <v>-4.3407487791643495E-3</v>
      </c>
    </row>
    <row r="31" spans="1:31" x14ac:dyDescent="0.25">
      <c r="A31" s="387" t="s">
        <v>56</v>
      </c>
      <c r="B31" s="71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42780</v>
      </c>
      <c r="X31" s="10">
        <v>36.72</v>
      </c>
      <c r="Y31" s="10">
        <v>37.4</v>
      </c>
      <c r="Z31" s="10">
        <v>36.67</v>
      </c>
      <c r="AA31" s="10">
        <v>37.24</v>
      </c>
      <c r="AB31" s="94">
        <v>31403300</v>
      </c>
      <c r="AC31" s="10">
        <v>36.86</v>
      </c>
      <c r="AD31" s="2">
        <f t="shared" si="0"/>
        <v>0.72999999999999687</v>
      </c>
      <c r="AE31" s="137">
        <f t="shared" si="1"/>
        <v>4.8350398179749732E-2</v>
      </c>
    </row>
    <row r="32" spans="1:31" x14ac:dyDescent="0.25">
      <c r="A32" s="388" t="s">
        <v>71</v>
      </c>
      <c r="B32" s="71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42779</v>
      </c>
      <c r="X32" s="10">
        <v>35.380000000000003</v>
      </c>
      <c r="Y32" s="10">
        <v>35.54</v>
      </c>
      <c r="Z32" s="10">
        <v>35.18</v>
      </c>
      <c r="AA32" s="10">
        <v>35.520000000000003</v>
      </c>
      <c r="AB32" s="94">
        <v>10141600</v>
      </c>
      <c r="AC32" s="10">
        <v>35.159999999999997</v>
      </c>
      <c r="AD32" s="2">
        <f t="shared" si="0"/>
        <v>0.35999999999999943</v>
      </c>
      <c r="AE32" s="137">
        <f t="shared" si="1"/>
        <v>1.0054582016661762E-2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42776</v>
      </c>
      <c r="X33" s="10">
        <v>35.21</v>
      </c>
      <c r="Y33" s="10">
        <v>35.32</v>
      </c>
      <c r="Z33" s="10">
        <v>35.08</v>
      </c>
      <c r="AA33" s="10">
        <v>35.17</v>
      </c>
      <c r="AB33" s="94">
        <v>10321800</v>
      </c>
      <c r="AC33" s="10">
        <v>34.81</v>
      </c>
      <c r="AD33" s="2">
        <f t="shared" si="0"/>
        <v>0.24000000000000199</v>
      </c>
      <c r="AE33" s="137">
        <f t="shared" si="1"/>
        <v>2.5921658986176599E-3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42775</v>
      </c>
      <c r="X34" s="10">
        <v>35.14</v>
      </c>
      <c r="Y34" s="10">
        <v>35.4</v>
      </c>
      <c r="Z34" s="10">
        <v>35.020000000000003</v>
      </c>
      <c r="AA34" s="10">
        <v>35.08</v>
      </c>
      <c r="AB34" s="94">
        <v>14834000</v>
      </c>
      <c r="AC34" s="10">
        <v>34.72</v>
      </c>
      <c r="AD34" s="2">
        <f t="shared" si="0"/>
        <v>0.37999999999999545</v>
      </c>
      <c r="AE34" s="137">
        <f t="shared" si="1"/>
        <v>-1.7251293847039273E-3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42774</v>
      </c>
      <c r="X35" s="10">
        <v>35.200000000000003</v>
      </c>
      <c r="Y35" s="10">
        <v>35.33</v>
      </c>
      <c r="Z35" s="10">
        <v>34.72</v>
      </c>
      <c r="AA35" s="10">
        <v>35.14</v>
      </c>
      <c r="AB35" s="94">
        <v>16867300</v>
      </c>
      <c r="AC35" s="10">
        <v>34.78</v>
      </c>
      <c r="AD35" s="2">
        <f t="shared" si="0"/>
        <v>0.60999999999999943</v>
      </c>
      <c r="AE35" s="137">
        <f t="shared" si="1"/>
        <v>1.1514104778354017E-3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42773</v>
      </c>
      <c r="X36" s="10">
        <v>35.75</v>
      </c>
      <c r="Y36" s="10">
        <v>35.96</v>
      </c>
      <c r="Z36" s="10">
        <v>34.799999999999997</v>
      </c>
      <c r="AA36" s="10">
        <v>35.1</v>
      </c>
      <c r="AB36" s="94">
        <v>39477700</v>
      </c>
      <c r="AC36" s="10">
        <v>34.74</v>
      </c>
      <c r="AD36" s="2">
        <f t="shared" si="0"/>
        <v>1.1600000000000037</v>
      </c>
      <c r="AE36" s="137">
        <f t="shared" si="1"/>
        <v>-4.7174986286341203E-2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42772</v>
      </c>
      <c r="X37" s="10">
        <v>36.409999999999997</v>
      </c>
      <c r="Y37" s="10">
        <v>36.83</v>
      </c>
      <c r="Z37" s="10">
        <v>36.26</v>
      </c>
      <c r="AA37" s="10">
        <v>36.83</v>
      </c>
      <c r="AB37" s="94">
        <v>13941200</v>
      </c>
      <c r="AC37" s="10">
        <v>36.46</v>
      </c>
      <c r="AD37" s="2">
        <f t="shared" si="0"/>
        <v>0.57000000000000028</v>
      </c>
      <c r="AE37" s="137">
        <f t="shared" si="1"/>
        <v>1.3904338153504003E-2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42769</v>
      </c>
      <c r="X38" s="10">
        <v>35.92</v>
      </c>
      <c r="Y38" s="10">
        <v>36.33</v>
      </c>
      <c r="Z38" s="10">
        <v>35.68</v>
      </c>
      <c r="AA38" s="10">
        <v>36.33</v>
      </c>
      <c r="AB38" s="94">
        <v>13962200</v>
      </c>
      <c r="AC38" s="10">
        <v>35.96</v>
      </c>
      <c r="AD38" s="2">
        <f t="shared" si="0"/>
        <v>0.64999999999999858</v>
      </c>
      <c r="AE38" s="137">
        <f t="shared" si="1"/>
        <v>1.668080294034513E-2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42768</v>
      </c>
      <c r="X39" s="10">
        <v>36.08</v>
      </c>
      <c r="Y39" s="10">
        <v>36.14</v>
      </c>
      <c r="Z39" s="10">
        <v>35.47</v>
      </c>
      <c r="AA39" s="10">
        <v>35.729999999999997</v>
      </c>
      <c r="AB39" s="94">
        <v>11893700</v>
      </c>
      <c r="AC39" s="10">
        <v>35.369999999999997</v>
      </c>
      <c r="AD39" s="2">
        <f t="shared" si="0"/>
        <v>0.67000000000000171</v>
      </c>
      <c r="AE39" s="137">
        <f t="shared" si="1"/>
        <v>-1.1182555213866574E-2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42767</v>
      </c>
      <c r="X40" s="10">
        <v>36.68</v>
      </c>
      <c r="Y40" s="10">
        <v>37.11</v>
      </c>
      <c r="Z40" s="10">
        <v>35.86</v>
      </c>
      <c r="AA40" s="10">
        <v>36.14</v>
      </c>
      <c r="AB40" s="94">
        <v>13744100</v>
      </c>
      <c r="AC40" s="10">
        <v>35.770000000000003</v>
      </c>
      <c r="AD40" s="2">
        <f t="shared" si="0"/>
        <v>1.25</v>
      </c>
      <c r="AE40" s="137">
        <f t="shared" si="1"/>
        <v>-1.2969094922737234E-2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8" t="s">
        <v>78</v>
      </c>
      <c r="P41" s="708"/>
      <c r="W41" s="132">
        <v>42766</v>
      </c>
      <c r="X41" s="10">
        <v>36.25</v>
      </c>
      <c r="Y41" s="10">
        <v>36.65</v>
      </c>
      <c r="Z41" s="10">
        <v>36.119999999999997</v>
      </c>
      <c r="AA41" s="10">
        <v>36.61</v>
      </c>
      <c r="AB41" s="94">
        <v>10679000</v>
      </c>
      <c r="AC41" s="10">
        <v>36.24</v>
      </c>
      <c r="AD41" s="2">
        <f t="shared" si="0"/>
        <v>0.53000000000000114</v>
      </c>
      <c r="AE41" s="137">
        <f t="shared" si="1"/>
        <v>7.7864293659621886E-3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39.116000000000007</v>
      </c>
      <c r="Q42" s="2"/>
      <c r="T42" s="90" t="s">
        <v>113</v>
      </c>
      <c r="W42" s="132">
        <v>42765</v>
      </c>
      <c r="X42" s="10">
        <v>36.840000000000003</v>
      </c>
      <c r="Y42" s="10">
        <v>36.9</v>
      </c>
      <c r="Z42" s="10">
        <v>36.130000000000003</v>
      </c>
      <c r="AA42" s="10">
        <v>36.33</v>
      </c>
      <c r="AB42" s="94">
        <v>11787700</v>
      </c>
      <c r="AC42" s="10">
        <v>35.96</v>
      </c>
      <c r="AD42" s="2">
        <f t="shared" si="0"/>
        <v>0.76999999999999602</v>
      </c>
      <c r="AE42" s="137">
        <f t="shared" si="1"/>
        <v>-1.8558951965065518E-2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38.760400000000004</v>
      </c>
      <c r="Q43" s="2"/>
      <c r="T43" s="160" t="s">
        <v>98</v>
      </c>
      <c r="U43" s="160">
        <v>34.71</v>
      </c>
      <c r="W43" s="132">
        <v>42762</v>
      </c>
      <c r="X43" s="10">
        <v>37.520000000000003</v>
      </c>
      <c r="Y43" s="10">
        <v>37.590000000000003</v>
      </c>
      <c r="Z43" s="10">
        <v>36.880000000000003</v>
      </c>
      <c r="AA43" s="10">
        <v>37.01</v>
      </c>
      <c r="AB43" s="94">
        <v>10228600</v>
      </c>
      <c r="AC43" s="10">
        <v>36.64</v>
      </c>
      <c r="AD43" s="2">
        <f t="shared" si="0"/>
        <v>0.71000000000000085</v>
      </c>
      <c r="AE43" s="137">
        <f t="shared" si="1"/>
        <v>-1.3462574044157294E-2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38.404800000000002</v>
      </c>
      <c r="Q44" s="2"/>
      <c r="T44" s="10" t="s">
        <v>99</v>
      </c>
      <c r="U44" s="10">
        <v>34.659999999999997</v>
      </c>
      <c r="W44" s="132">
        <v>42761</v>
      </c>
      <c r="X44" s="10">
        <v>38.1</v>
      </c>
      <c r="Y44" s="10">
        <v>38.25</v>
      </c>
      <c r="Z44" s="10">
        <v>37.369999999999997</v>
      </c>
      <c r="AA44" s="10">
        <v>37.520000000000003</v>
      </c>
      <c r="AB44" s="94">
        <v>10813400</v>
      </c>
      <c r="AC44" s="10">
        <v>37.14</v>
      </c>
      <c r="AD44" s="2">
        <f t="shared" si="0"/>
        <v>0.88000000000000256</v>
      </c>
      <c r="AE44" s="137">
        <f t="shared" si="1"/>
        <v>-1.9794140934283444E-2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38.049200000000006</v>
      </c>
      <c r="Q45" s="2"/>
      <c r="T45" s="10" t="s">
        <v>100</v>
      </c>
      <c r="U45" s="10" t="s">
        <v>129</v>
      </c>
      <c r="W45" s="132">
        <v>42760</v>
      </c>
      <c r="X45" s="10">
        <v>37.71</v>
      </c>
      <c r="Y45" s="10">
        <v>38.380000000000003</v>
      </c>
      <c r="Z45" s="10">
        <v>37.6</v>
      </c>
      <c r="AA45" s="10">
        <v>38.28</v>
      </c>
      <c r="AB45" s="94">
        <v>20745200</v>
      </c>
      <c r="AC45" s="10">
        <v>37.89</v>
      </c>
      <c r="AD45" s="2">
        <f t="shared" si="0"/>
        <v>0.78000000000000114</v>
      </c>
      <c r="AE45" s="137">
        <f t="shared" si="1"/>
        <v>3.4398034398034349E-2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37.693600000000004</v>
      </c>
      <c r="Q46" s="2"/>
      <c r="T46" s="10" t="s">
        <v>101</v>
      </c>
      <c r="U46" s="10" t="s">
        <v>129</v>
      </c>
      <c r="W46" s="132">
        <v>42759</v>
      </c>
      <c r="X46" s="10">
        <v>36.700000000000003</v>
      </c>
      <c r="Y46" s="10">
        <v>37.24</v>
      </c>
      <c r="Z46" s="10">
        <v>36.68</v>
      </c>
      <c r="AA46" s="10">
        <v>37</v>
      </c>
      <c r="AB46" s="94">
        <v>11600300</v>
      </c>
      <c r="AC46" s="10">
        <v>36.630000000000003</v>
      </c>
      <c r="AD46" s="2">
        <f t="shared" si="0"/>
        <v>0.56000000000000227</v>
      </c>
      <c r="AE46" s="137">
        <f t="shared" si="1"/>
        <v>9.6471885336273377E-3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37.338000000000001</v>
      </c>
      <c r="Q47" s="2"/>
      <c r="T47" s="10" t="s">
        <v>102</v>
      </c>
      <c r="U47" s="10">
        <v>39.75</v>
      </c>
      <c r="W47" s="132">
        <v>42758</v>
      </c>
      <c r="X47" s="10">
        <v>37.01</v>
      </c>
      <c r="Y47" s="10">
        <v>37.130000000000003</v>
      </c>
      <c r="Z47" s="10">
        <v>36.380000000000003</v>
      </c>
      <c r="AA47" s="10">
        <v>36.65</v>
      </c>
      <c r="AB47" s="94">
        <v>11624500</v>
      </c>
      <c r="AC47" s="10">
        <v>36.28</v>
      </c>
      <c r="AD47" s="2">
        <f t="shared" si="0"/>
        <v>0.75</v>
      </c>
      <c r="AE47" s="137">
        <f t="shared" si="1"/>
        <v>-9.8253275109170257E-3</v>
      </c>
    </row>
    <row r="48" spans="1:31" x14ac:dyDescent="0.25">
      <c r="O48" s="82">
        <v>1.04</v>
      </c>
      <c r="P48" s="82">
        <f t="shared" si="2"/>
        <v>36.982400000000005</v>
      </c>
      <c r="Q48" s="2"/>
      <c r="T48" s="10" t="s">
        <v>103</v>
      </c>
      <c r="U48" s="10">
        <v>1.6429400000000001</v>
      </c>
      <c r="W48" s="132">
        <v>42755</v>
      </c>
      <c r="X48" s="10">
        <v>37.42</v>
      </c>
      <c r="Y48" s="10">
        <v>37.42</v>
      </c>
      <c r="Z48" s="10">
        <v>36.76</v>
      </c>
      <c r="AA48" s="10">
        <v>37.01</v>
      </c>
      <c r="AB48" s="94">
        <v>14001500</v>
      </c>
      <c r="AC48" s="10">
        <v>36.64</v>
      </c>
      <c r="AD48" s="2">
        <f t="shared" si="0"/>
        <v>0.66000000000000369</v>
      </c>
      <c r="AE48" s="137">
        <f t="shared" si="1"/>
        <v>-7.5839653304442534E-3</v>
      </c>
    </row>
    <row r="49" spans="15:31" x14ac:dyDescent="0.25">
      <c r="O49" s="82">
        <v>1.03</v>
      </c>
      <c r="P49" s="82">
        <f t="shared" si="2"/>
        <v>36.626800000000003</v>
      </c>
      <c r="Q49" s="2"/>
      <c r="T49" s="10" t="s">
        <v>122</v>
      </c>
      <c r="U49" s="10" t="s">
        <v>402</v>
      </c>
      <c r="W49" s="132">
        <v>42754</v>
      </c>
      <c r="X49" s="10">
        <v>37.630000000000003</v>
      </c>
      <c r="Y49" s="10">
        <v>37.840000000000003</v>
      </c>
      <c r="Z49" s="10">
        <v>37.159999999999997</v>
      </c>
      <c r="AA49" s="10">
        <v>37.299999999999997</v>
      </c>
      <c r="AB49" s="94">
        <v>8262700</v>
      </c>
      <c r="AC49" s="10">
        <v>36.92</v>
      </c>
      <c r="AD49" s="2">
        <f t="shared" si="0"/>
        <v>0.68000000000000682</v>
      </c>
      <c r="AE49" s="137">
        <f t="shared" si="1"/>
        <v>-4.5834456726880912E-3</v>
      </c>
    </row>
    <row r="50" spans="15:31" x14ac:dyDescent="0.25">
      <c r="O50" s="82">
        <v>1.02</v>
      </c>
      <c r="P50" s="82">
        <f t="shared" si="2"/>
        <v>36.2712</v>
      </c>
      <c r="Q50" s="2"/>
      <c r="T50" s="10"/>
      <c r="U50" s="10"/>
      <c r="W50" s="132">
        <v>42753</v>
      </c>
      <c r="X50" s="10">
        <v>37.450000000000003</v>
      </c>
      <c r="Y50" s="10">
        <v>37.58</v>
      </c>
      <c r="Z50" s="10">
        <v>37.119999999999997</v>
      </c>
      <c r="AA50" s="10">
        <v>37.47</v>
      </c>
      <c r="AB50" s="94">
        <v>11220100</v>
      </c>
      <c r="AC50" s="10">
        <v>37.090000000000003</v>
      </c>
      <c r="AD50" s="2">
        <f t="shared" si="0"/>
        <v>0.46000000000000085</v>
      </c>
      <c r="AE50" s="137">
        <f t="shared" si="1"/>
        <v>4.3325209856486246E-3</v>
      </c>
    </row>
    <row r="51" spans="15:31" x14ac:dyDescent="0.25">
      <c r="O51" s="82">
        <v>1.01</v>
      </c>
      <c r="P51" s="82">
        <f t="shared" si="2"/>
        <v>35.915600000000005</v>
      </c>
      <c r="Q51" s="2"/>
      <c r="T51" s="10" t="s">
        <v>105</v>
      </c>
      <c r="U51" s="10" t="s">
        <v>768</v>
      </c>
      <c r="W51" s="132">
        <v>42752</v>
      </c>
      <c r="X51" s="10">
        <v>37.340000000000003</v>
      </c>
      <c r="Y51" s="10">
        <v>37.69</v>
      </c>
      <c r="Z51" s="10">
        <v>37.17</v>
      </c>
      <c r="AA51" s="10">
        <v>37.31</v>
      </c>
      <c r="AB51" s="94">
        <v>8225700</v>
      </c>
      <c r="AC51" s="10">
        <v>36.93</v>
      </c>
      <c r="AD51" s="2">
        <f t="shared" si="0"/>
        <v>0.51999999999999602</v>
      </c>
      <c r="AE51" s="137">
        <f t="shared" si="1"/>
        <v>-8.116883116883189E-4</v>
      </c>
    </row>
    <row r="52" spans="15:31" x14ac:dyDescent="0.25">
      <c r="O52" s="82">
        <v>1</v>
      </c>
      <c r="P52" s="82">
        <f t="shared" si="2"/>
        <v>35.56</v>
      </c>
      <c r="Q52" s="2"/>
      <c r="T52" s="10" t="s">
        <v>106</v>
      </c>
      <c r="U52" s="10" t="s">
        <v>536</v>
      </c>
      <c r="W52" s="132">
        <v>42748</v>
      </c>
      <c r="X52" s="10">
        <v>37.549999999999997</v>
      </c>
      <c r="Y52" s="10">
        <v>37.770000000000003</v>
      </c>
      <c r="Z52" s="10">
        <v>37.15</v>
      </c>
      <c r="AA52" s="10">
        <v>37.340000000000003</v>
      </c>
      <c r="AB52" s="94">
        <v>8748800</v>
      </c>
      <c r="AC52" s="10">
        <v>36.96</v>
      </c>
      <c r="AD52" s="2">
        <f t="shared" si="0"/>
        <v>0.62000000000000455</v>
      </c>
      <c r="AE52" s="137">
        <f t="shared" si="1"/>
        <v>-4.5785079450579858E-3</v>
      </c>
    </row>
    <row r="53" spans="15:31" x14ac:dyDescent="0.25">
      <c r="O53" s="82">
        <v>0.99</v>
      </c>
      <c r="P53" s="82">
        <f t="shared" si="2"/>
        <v>35.2044</v>
      </c>
      <c r="Q53" s="2"/>
      <c r="T53" s="10" t="s">
        <v>107</v>
      </c>
      <c r="U53" s="94">
        <v>29829326</v>
      </c>
      <c r="W53" s="132">
        <v>42747</v>
      </c>
      <c r="X53" s="10">
        <v>38</v>
      </c>
      <c r="Y53" s="10">
        <v>38.15</v>
      </c>
      <c r="Z53" s="10">
        <v>37.06</v>
      </c>
      <c r="AA53" s="10">
        <v>37.51</v>
      </c>
      <c r="AB53" s="94">
        <v>16830200</v>
      </c>
      <c r="AC53" s="10">
        <v>37.130000000000003</v>
      </c>
      <c r="AD53" s="2">
        <f t="shared" si="0"/>
        <v>1.0899999999999963</v>
      </c>
      <c r="AE53" s="137">
        <f t="shared" si="1"/>
        <v>-1.1711471919084282E-2</v>
      </c>
    </row>
    <row r="54" spans="15:31" x14ac:dyDescent="0.25">
      <c r="O54" s="82">
        <v>0.98</v>
      </c>
      <c r="P54" s="82">
        <f t="shared" si="2"/>
        <v>34.848800000000004</v>
      </c>
      <c r="Q54" s="2"/>
      <c r="T54" s="10" t="s">
        <v>110</v>
      </c>
      <c r="U54" s="94">
        <v>15238900</v>
      </c>
      <c r="W54" s="132">
        <v>42746</v>
      </c>
      <c r="X54" s="10">
        <v>37.54</v>
      </c>
      <c r="Y54" s="10">
        <v>38.11</v>
      </c>
      <c r="Z54" s="10">
        <v>37.22</v>
      </c>
      <c r="AA54" s="10">
        <v>37.950000000000003</v>
      </c>
      <c r="AB54" s="94">
        <v>19553900</v>
      </c>
      <c r="AC54" s="10">
        <v>37.57</v>
      </c>
      <c r="AD54" s="2">
        <f t="shared" si="0"/>
        <v>0.89000000000000057</v>
      </c>
      <c r="AE54" s="137">
        <f t="shared" si="1"/>
        <v>1.6229375169056093E-2</v>
      </c>
    </row>
    <row r="55" spans="15:31" x14ac:dyDescent="0.25">
      <c r="O55" s="82">
        <v>0.97</v>
      </c>
      <c r="P55" s="82">
        <f t="shared" si="2"/>
        <v>34.493200000000002</v>
      </c>
      <c r="T55" s="10" t="s">
        <v>108</v>
      </c>
      <c r="U55" s="10" t="s">
        <v>769</v>
      </c>
      <c r="W55" s="132">
        <v>42745</v>
      </c>
      <c r="X55" s="10">
        <v>36.19</v>
      </c>
      <c r="Y55" s="10">
        <v>38.159999999999997</v>
      </c>
      <c r="Z55" s="10">
        <v>36.049999999999997</v>
      </c>
      <c r="AA55" s="10">
        <v>37.35</v>
      </c>
      <c r="AB55" s="94">
        <v>34804500</v>
      </c>
      <c r="AC55" s="10">
        <v>36.97</v>
      </c>
      <c r="AD55" s="2">
        <f t="shared" si="0"/>
        <v>2.1099999999999994</v>
      </c>
      <c r="AE55" s="137">
        <f t="shared" si="1"/>
        <v>3.7026647966339477E-2</v>
      </c>
    </row>
    <row r="56" spans="15:31" x14ac:dyDescent="0.25">
      <c r="O56" s="82">
        <v>0.96</v>
      </c>
      <c r="P56" s="82">
        <f t="shared" si="2"/>
        <v>34.137599999999999</v>
      </c>
      <c r="T56" s="10" t="s">
        <v>111</v>
      </c>
      <c r="U56" s="10">
        <v>5.93</v>
      </c>
      <c r="W56" s="132">
        <v>42744</v>
      </c>
      <c r="X56" s="10">
        <v>36.119999999999997</v>
      </c>
      <c r="Y56" s="10">
        <v>36.53</v>
      </c>
      <c r="Z56" s="10">
        <v>35.86</v>
      </c>
      <c r="AA56" s="10">
        <v>36.01</v>
      </c>
      <c r="AB56" s="94">
        <v>15201300</v>
      </c>
      <c r="AC56" s="10">
        <v>35.65</v>
      </c>
      <c r="AD56" s="2">
        <f t="shared" si="0"/>
        <v>0.67000000000000171</v>
      </c>
      <c r="AE56" s="137">
        <f t="shared" si="1"/>
        <v>5.6132472635406216E-4</v>
      </c>
    </row>
    <row r="57" spans="15:31" x14ac:dyDescent="0.25">
      <c r="O57" s="82">
        <v>0.95</v>
      </c>
      <c r="P57" s="82">
        <f t="shared" si="2"/>
        <v>33.782000000000004</v>
      </c>
      <c r="T57" s="10" t="s">
        <v>112</v>
      </c>
      <c r="U57" s="10">
        <v>6</v>
      </c>
      <c r="W57" s="132">
        <v>42741</v>
      </c>
      <c r="X57" s="10">
        <v>36.409999999999997</v>
      </c>
      <c r="Y57" s="10">
        <v>36.549999999999997</v>
      </c>
      <c r="Z57" s="10">
        <v>35.93</v>
      </c>
      <c r="AA57" s="10">
        <v>35.99</v>
      </c>
      <c r="AB57" s="94">
        <v>13240100</v>
      </c>
      <c r="AC57" s="10">
        <v>35.630000000000003</v>
      </c>
      <c r="AD57" s="2">
        <f t="shared" si="0"/>
        <v>0.61999999999999744</v>
      </c>
      <c r="AE57" s="137">
        <f t="shared" si="1"/>
        <v>-1.0827318156579668E-2</v>
      </c>
    </row>
    <row r="58" spans="15:31" x14ac:dyDescent="0.25">
      <c r="O58" s="82">
        <v>0.94</v>
      </c>
      <c r="P58" s="82">
        <f t="shared" si="2"/>
        <v>33.426400000000001</v>
      </c>
      <c r="T58" s="10" t="s">
        <v>109</v>
      </c>
      <c r="U58" s="10" t="s">
        <v>770</v>
      </c>
      <c r="W58" s="132">
        <v>42740</v>
      </c>
      <c r="X58" s="10">
        <v>37.01</v>
      </c>
      <c r="Y58" s="10">
        <v>37.049999999999997</v>
      </c>
      <c r="Z58" s="10">
        <v>36.07</v>
      </c>
      <c r="AA58" s="10">
        <v>36.39</v>
      </c>
      <c r="AB58" s="94">
        <v>15636700</v>
      </c>
      <c r="AC58" s="10">
        <v>36.020000000000003</v>
      </c>
      <c r="AD58" s="2">
        <f t="shared" si="0"/>
        <v>0.97999999999999687</v>
      </c>
      <c r="AE58" s="137">
        <f t="shared" si="1"/>
        <v>-1.8795968400980634E-2</v>
      </c>
    </row>
    <row r="59" spans="15:31" x14ac:dyDescent="0.25">
      <c r="O59" s="82">
        <v>0.93</v>
      </c>
      <c r="P59" s="82">
        <f t="shared" si="2"/>
        <v>33.070800000000006</v>
      </c>
      <c r="W59" s="132">
        <v>42739</v>
      </c>
      <c r="X59" s="10">
        <v>35.6</v>
      </c>
      <c r="Y59" s="10">
        <v>37.24</v>
      </c>
      <c r="Z59" s="10">
        <v>35.47</v>
      </c>
      <c r="AA59" s="10">
        <v>37.090000000000003</v>
      </c>
      <c r="AB59" s="94">
        <v>23388500</v>
      </c>
      <c r="AC59" s="10">
        <v>36.71</v>
      </c>
      <c r="AD59" s="2">
        <f t="shared" si="0"/>
        <v>1.7700000000000031</v>
      </c>
      <c r="AE59" s="137">
        <f t="shared" si="1"/>
        <v>5.5188272492095569E-2</v>
      </c>
    </row>
    <row r="60" spans="15:31" x14ac:dyDescent="0.25">
      <c r="O60" s="82">
        <v>0.92</v>
      </c>
      <c r="P60" s="82">
        <f t="shared" si="2"/>
        <v>32.715200000000003</v>
      </c>
      <c r="W60" s="132">
        <v>42738</v>
      </c>
      <c r="X60" s="10">
        <v>34.979999999999997</v>
      </c>
      <c r="Y60" s="10">
        <v>35.57</v>
      </c>
      <c r="Z60" s="10">
        <v>34.840000000000003</v>
      </c>
      <c r="AA60" s="10">
        <v>35.15</v>
      </c>
      <c r="AB60" s="94">
        <v>10904900</v>
      </c>
      <c r="AC60" s="10">
        <v>34.79</v>
      </c>
      <c r="AD60" s="2">
        <f t="shared" si="0"/>
        <v>0.72999999999999687</v>
      </c>
      <c r="AE60" s="137">
        <f t="shared" si="1"/>
        <v>8.6981733835893582E-3</v>
      </c>
    </row>
    <row r="61" spans="15:31" x14ac:dyDescent="0.25">
      <c r="O61" s="82">
        <v>0.91</v>
      </c>
      <c r="P61" s="82">
        <f t="shared" si="2"/>
        <v>32.3596</v>
      </c>
      <c r="W61" s="132">
        <v>42734</v>
      </c>
      <c r="X61" s="10">
        <v>35.21</v>
      </c>
      <c r="Y61" s="10">
        <v>35.31</v>
      </c>
      <c r="Z61" s="10">
        <v>34.67</v>
      </c>
      <c r="AA61" s="10">
        <v>34.840000000000003</v>
      </c>
      <c r="AB61" s="94">
        <v>7646100</v>
      </c>
      <c r="AC61" s="10">
        <v>34.49</v>
      </c>
      <c r="AD61" s="2">
        <f t="shared" si="0"/>
        <v>0.64000000000000057</v>
      </c>
      <c r="AE61" s="137">
        <f t="shared" si="1"/>
        <v>-8.3381253594019267E-3</v>
      </c>
    </row>
    <row r="62" spans="15:31" x14ac:dyDescent="0.25">
      <c r="O62" s="82">
        <v>0.9</v>
      </c>
      <c r="P62" s="82">
        <f t="shared" si="2"/>
        <v>32.004000000000005</v>
      </c>
      <c r="W62" s="132">
        <v>42733</v>
      </c>
      <c r="X62" s="10">
        <v>35.25</v>
      </c>
      <c r="Y62" s="10">
        <v>35.479999999999997</v>
      </c>
      <c r="Z62" s="10">
        <v>35.119999999999997</v>
      </c>
      <c r="AA62" s="10">
        <v>35.14</v>
      </c>
      <c r="AB62" s="94">
        <v>4416700</v>
      </c>
      <c r="AC62" s="10">
        <v>34.78</v>
      </c>
      <c r="AD62" s="2">
        <f t="shared" si="0"/>
        <v>0.35999999999999943</v>
      </c>
      <c r="AE62" s="137">
        <f t="shared" si="1"/>
        <v>-2.8743891922955456E-4</v>
      </c>
    </row>
    <row r="63" spans="15:31" x14ac:dyDescent="0.25">
      <c r="W63" s="132">
        <v>42732</v>
      </c>
      <c r="X63" s="10">
        <v>35.74</v>
      </c>
      <c r="Y63" s="10">
        <v>35.799999999999997</v>
      </c>
      <c r="Z63" s="10">
        <v>35.130000000000003</v>
      </c>
      <c r="AA63" s="10">
        <v>35.15</v>
      </c>
      <c r="AB63" s="94">
        <v>8451900</v>
      </c>
      <c r="AC63" s="10">
        <v>34.79</v>
      </c>
      <c r="AD63" s="2">
        <f t="shared" si="0"/>
        <v>0.6699999999999946</v>
      </c>
      <c r="AE63" s="137">
        <f t="shared" si="1"/>
        <v>-1.1085844229675956E-2</v>
      </c>
    </row>
    <row r="64" spans="15:31" x14ac:dyDescent="0.25">
      <c r="W64" s="132">
        <v>42731</v>
      </c>
      <c r="X64" s="10">
        <v>35.799999999999997</v>
      </c>
      <c r="Y64" s="10">
        <v>35.93</v>
      </c>
      <c r="Z64" s="10">
        <v>35.5</v>
      </c>
      <c r="AA64" s="10">
        <v>35.54</v>
      </c>
      <c r="AB64" s="94">
        <v>6008700</v>
      </c>
      <c r="AC64" s="10">
        <v>35.18</v>
      </c>
      <c r="AD64" s="2">
        <f t="shared" si="0"/>
        <v>0.42999999999999972</v>
      </c>
      <c r="AE64" s="137">
        <f t="shared" si="1"/>
        <v>-4.245683555052282E-3</v>
      </c>
    </row>
    <row r="65" spans="23:31" x14ac:dyDescent="0.25">
      <c r="W65" s="132">
        <v>42727</v>
      </c>
      <c r="X65" s="10">
        <v>35.83</v>
      </c>
      <c r="Y65" s="10">
        <v>35.869999999999997</v>
      </c>
      <c r="Z65" s="10">
        <v>35.54</v>
      </c>
      <c r="AA65" s="10">
        <v>35.69</v>
      </c>
      <c r="AB65" s="94">
        <v>9351200</v>
      </c>
      <c r="AC65" s="10">
        <v>35.33</v>
      </c>
      <c r="AD65" s="2">
        <f t="shared" si="0"/>
        <v>0.32999999999999829</v>
      </c>
      <c r="AE65" s="137">
        <f t="shared" si="1"/>
        <v>0</v>
      </c>
    </row>
    <row r="66" spans="23:31" x14ac:dyDescent="0.25">
      <c r="W66" s="132">
        <v>42726</v>
      </c>
      <c r="X66" s="10">
        <v>36.29</v>
      </c>
      <c r="Y66" s="10">
        <v>36.4</v>
      </c>
      <c r="Z66" s="10">
        <v>35.630000000000003</v>
      </c>
      <c r="AA66" s="10">
        <v>35.69</v>
      </c>
      <c r="AB66" s="94">
        <v>9911700</v>
      </c>
      <c r="AC66" s="10">
        <v>35.33</v>
      </c>
      <c r="AD66" s="2">
        <f t="shared" si="0"/>
        <v>0.76999999999999602</v>
      </c>
      <c r="AE66" s="137">
        <f t="shared" si="1"/>
        <v>-1.9972260748959747E-2</v>
      </c>
    </row>
    <row r="67" spans="23:31" x14ac:dyDescent="0.25">
      <c r="W67" s="132">
        <v>42725</v>
      </c>
      <c r="X67" s="10">
        <v>36.5</v>
      </c>
      <c r="Y67" s="10">
        <v>36.69</v>
      </c>
      <c r="Z67" s="10">
        <v>36.35</v>
      </c>
      <c r="AA67" s="10">
        <v>36.42</v>
      </c>
      <c r="AB67" s="94">
        <v>6669700</v>
      </c>
      <c r="AC67" s="10">
        <v>36.049999999999997</v>
      </c>
      <c r="AD67" s="2">
        <f>Y67-Z67</f>
        <v>0.33999999999999631</v>
      </c>
      <c r="AE67" s="137">
        <f>AC67/AC68-1</f>
        <v>-5.2428256070641277E-3</v>
      </c>
    </row>
    <row r="68" spans="23:31" x14ac:dyDescent="0.25">
      <c r="W68" s="132">
        <v>42724</v>
      </c>
      <c r="X68" s="10">
        <v>36.4</v>
      </c>
      <c r="Y68" s="10">
        <v>36.729999999999997</v>
      </c>
      <c r="Z68" s="10">
        <v>36.229999999999997</v>
      </c>
      <c r="AA68" s="10">
        <v>36.61</v>
      </c>
      <c r="AB68" s="94">
        <v>8795900</v>
      </c>
      <c r="AC68" s="10">
        <v>36.24</v>
      </c>
      <c r="AD68" s="2">
        <f>Y68-Z68</f>
        <v>0.5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42821</v>
      </c>
      <c r="X2" s="10">
        <v>153.44</v>
      </c>
      <c r="Y2" s="10">
        <v>155.35</v>
      </c>
      <c r="Z2" s="10">
        <v>152.61000000000001</v>
      </c>
      <c r="AA2" s="10">
        <v>154.59</v>
      </c>
      <c r="AB2" s="94">
        <v>1418600</v>
      </c>
      <c r="AC2" s="10">
        <v>154.59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154.63999999999999</v>
      </c>
      <c r="W3" s="132">
        <v>42818</v>
      </c>
      <c r="X3" s="10">
        <v>154.43</v>
      </c>
      <c r="Y3" s="10">
        <v>155.66999999999999</v>
      </c>
      <c r="Z3" s="10">
        <v>153.69</v>
      </c>
      <c r="AA3" s="10">
        <v>154.04</v>
      </c>
      <c r="AB3" s="94">
        <v>1939000</v>
      </c>
      <c r="AC3" s="10">
        <v>154.04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154.63999999999999</v>
      </c>
      <c r="R4" s="499">
        <v>2.9999999999999997E-4</v>
      </c>
      <c r="W4" s="132">
        <v>42817</v>
      </c>
      <c r="X4" s="10">
        <v>155.30000000000001</v>
      </c>
      <c r="Y4" s="10">
        <v>155.94999999999999</v>
      </c>
      <c r="Z4" s="10">
        <v>154.02000000000001</v>
      </c>
      <c r="AA4" s="10">
        <v>154.65</v>
      </c>
      <c r="AB4" s="94">
        <v>1643400</v>
      </c>
      <c r="AC4" s="10">
        <v>154.65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155.79</v>
      </c>
      <c r="Y5" s="10">
        <v>156.5</v>
      </c>
      <c r="Z5" s="10">
        <v>154.33000000000001</v>
      </c>
      <c r="AA5" s="10">
        <v>155.33000000000001</v>
      </c>
      <c r="AB5" s="94">
        <v>1309600</v>
      </c>
      <c r="AC5" s="10">
        <v>155.33000000000001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42815</v>
      </c>
      <c r="X6" s="10">
        <v>157.47</v>
      </c>
      <c r="Y6" s="10">
        <v>157.69999999999999</v>
      </c>
      <c r="Z6" s="10">
        <v>154.36000000000001</v>
      </c>
      <c r="AA6" s="10">
        <v>155.54</v>
      </c>
      <c r="AB6" s="94">
        <v>1593400</v>
      </c>
      <c r="AC6" s="10">
        <v>155.54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42814</v>
      </c>
      <c r="X7" s="10">
        <v>158.13999999999999</v>
      </c>
      <c r="Y7" s="10">
        <v>158.4</v>
      </c>
      <c r="Z7" s="10">
        <v>156.36000000000001</v>
      </c>
      <c r="AA7" s="10">
        <v>156.74</v>
      </c>
      <c r="AB7" s="94">
        <v>1280600</v>
      </c>
      <c r="AC7" s="10">
        <v>156.74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42811</v>
      </c>
      <c r="X8" s="10">
        <v>158.54</v>
      </c>
      <c r="Y8" s="10">
        <v>159.09</v>
      </c>
      <c r="Z8" s="10">
        <v>156.38</v>
      </c>
      <c r="AA8" s="10">
        <v>157.88999999999999</v>
      </c>
      <c r="AB8" s="94">
        <v>2654100</v>
      </c>
      <c r="AC8" s="10">
        <v>157.88999999999999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42810</v>
      </c>
      <c r="X9" s="10">
        <v>158.03</v>
      </c>
      <c r="Y9" s="10">
        <v>159.5</v>
      </c>
      <c r="Z9" s="10">
        <v>156.85</v>
      </c>
      <c r="AA9" s="10">
        <v>158.02000000000001</v>
      </c>
      <c r="AB9" s="94">
        <v>3208700</v>
      </c>
      <c r="AC9" s="10">
        <v>158.02000000000001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42809</v>
      </c>
      <c r="X10" s="10">
        <v>158.59</v>
      </c>
      <c r="Y10" s="10">
        <v>161.66</v>
      </c>
      <c r="Z10" s="10">
        <v>158.36000000000001</v>
      </c>
      <c r="AA10" s="10">
        <v>161.05000000000001</v>
      </c>
      <c r="AB10" s="94">
        <v>2548200</v>
      </c>
      <c r="AC10" s="10">
        <v>161.05000000000001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42808</v>
      </c>
      <c r="X11" s="10">
        <v>158.49</v>
      </c>
      <c r="Y11" s="10">
        <v>158.69999999999999</v>
      </c>
      <c r="Z11" s="10">
        <v>157.96</v>
      </c>
      <c r="AA11" s="10">
        <v>158.34</v>
      </c>
      <c r="AB11" s="94">
        <v>1036500</v>
      </c>
      <c r="AC11" s="10">
        <v>158.34</v>
      </c>
      <c r="AD11" s="2"/>
      <c r="AE11" s="137"/>
    </row>
    <row r="12" spans="1:43" x14ac:dyDescent="0.25">
      <c r="W12" s="132">
        <v>42807</v>
      </c>
      <c r="X12" s="10">
        <v>159.31</v>
      </c>
      <c r="Y12" s="10">
        <v>159.31</v>
      </c>
      <c r="Z12" s="10">
        <v>157.66</v>
      </c>
      <c r="AA12" s="10">
        <v>159.04</v>
      </c>
      <c r="AB12" s="94">
        <v>1324300</v>
      </c>
      <c r="AC12" s="10">
        <v>159.04</v>
      </c>
      <c r="AD12" s="2"/>
      <c r="AE12" s="137"/>
    </row>
    <row r="13" spans="1:43" x14ac:dyDescent="0.25">
      <c r="W13" s="132">
        <v>42807</v>
      </c>
      <c r="X13" s="10" t="s">
        <v>179</v>
      </c>
      <c r="Y13" s="10"/>
      <c r="Z13" s="10"/>
      <c r="AA13" s="10"/>
      <c r="AB13" s="94"/>
      <c r="AC13" s="10"/>
      <c r="AD13" s="2"/>
      <c r="AE13" s="137"/>
    </row>
    <row r="14" spans="1:43" x14ac:dyDescent="0.25">
      <c r="W14" s="132">
        <v>42804</v>
      </c>
      <c r="X14" s="10">
        <v>158.18</v>
      </c>
      <c r="Y14" s="10">
        <v>159.47</v>
      </c>
      <c r="Z14" s="10">
        <v>158.15</v>
      </c>
      <c r="AA14" s="10">
        <v>159.33000000000001</v>
      </c>
      <c r="AB14" s="94">
        <v>1206300</v>
      </c>
      <c r="AC14" s="10">
        <v>159.18</v>
      </c>
      <c r="AD14" s="2"/>
      <c r="AE14" s="137"/>
    </row>
    <row r="15" spans="1:43" x14ac:dyDescent="0.25">
      <c r="W15" s="132">
        <v>42803</v>
      </c>
      <c r="X15" s="10">
        <v>157.72</v>
      </c>
      <c r="Y15" s="10">
        <v>158.24</v>
      </c>
      <c r="Z15" s="10">
        <v>157.08000000000001</v>
      </c>
      <c r="AA15" s="10">
        <v>157.78</v>
      </c>
      <c r="AB15" s="94">
        <v>1102500</v>
      </c>
      <c r="AC15" s="10">
        <v>157.63</v>
      </c>
      <c r="AD15" s="2"/>
      <c r="AE15" s="137"/>
    </row>
    <row r="16" spans="1:43" x14ac:dyDescent="0.25">
      <c r="W16" s="132">
        <v>42802</v>
      </c>
      <c r="X16" s="10">
        <v>157.38999999999999</v>
      </c>
      <c r="Y16" s="10">
        <v>157.96</v>
      </c>
      <c r="Z16" s="10">
        <v>156.63999999999999</v>
      </c>
      <c r="AA16" s="10">
        <v>157.5</v>
      </c>
      <c r="AB16" s="94">
        <v>1105400</v>
      </c>
      <c r="AC16" s="10">
        <v>157.35</v>
      </c>
      <c r="AD16" s="2"/>
      <c r="AE16" s="137"/>
    </row>
    <row r="17" spans="1:31" x14ac:dyDescent="0.25">
      <c r="W17" s="132">
        <v>42801</v>
      </c>
      <c r="X17" s="10">
        <v>156.99</v>
      </c>
      <c r="Y17" s="10">
        <v>157.94</v>
      </c>
      <c r="Z17" s="10">
        <v>156.59</v>
      </c>
      <c r="AA17" s="10">
        <v>157.26</v>
      </c>
      <c r="AB17" s="94">
        <v>1166700</v>
      </c>
      <c r="AC17" s="10">
        <v>157.11000000000001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42800</v>
      </c>
      <c r="X18" s="10">
        <v>158.71</v>
      </c>
      <c r="Y18" s="10">
        <v>159.29</v>
      </c>
      <c r="Z18" s="10">
        <v>157.55000000000001</v>
      </c>
      <c r="AA18" s="10">
        <v>157.71</v>
      </c>
      <c r="AB18" s="94">
        <v>1413400</v>
      </c>
      <c r="AC18" s="10">
        <v>157.56</v>
      </c>
      <c r="AD18" s="2"/>
      <c r="AE18" s="137"/>
    </row>
    <row r="19" spans="1:31" x14ac:dyDescent="0.25">
      <c r="W19" s="132">
        <v>42797</v>
      </c>
      <c r="X19" s="10">
        <v>158.72</v>
      </c>
      <c r="Y19" s="10">
        <v>160.41999999999999</v>
      </c>
      <c r="Z19" s="10">
        <v>158.66</v>
      </c>
      <c r="AA19" s="10">
        <v>160.16</v>
      </c>
      <c r="AB19" s="94">
        <v>1204000</v>
      </c>
      <c r="AC19" s="10">
        <v>160.01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42796</v>
      </c>
      <c r="X20" s="10">
        <v>160</v>
      </c>
      <c r="Y20" s="10">
        <v>160</v>
      </c>
      <c r="Z20" s="10">
        <v>158.97999999999999</v>
      </c>
      <c r="AA20" s="10">
        <v>159.19999999999999</v>
      </c>
      <c r="AB20" s="94">
        <v>1414300</v>
      </c>
      <c r="AC20" s="10">
        <v>159.05000000000001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42795</v>
      </c>
      <c r="X21" s="10">
        <v>159.47</v>
      </c>
      <c r="Y21" s="10">
        <v>160.88999999999999</v>
      </c>
      <c r="Z21" s="10">
        <v>158.91</v>
      </c>
      <c r="AA21" s="10">
        <v>159.82</v>
      </c>
      <c r="AB21" s="94">
        <v>1722600</v>
      </c>
      <c r="AC21" s="10">
        <v>159.66999999999999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42794</v>
      </c>
      <c r="X22" s="10">
        <v>158.19999999999999</v>
      </c>
      <c r="Y22" s="10">
        <v>159.25</v>
      </c>
      <c r="Z22" s="10">
        <v>157.52000000000001</v>
      </c>
      <c r="AA22" s="10">
        <v>157.68</v>
      </c>
      <c r="AB22" s="94">
        <v>1674200</v>
      </c>
      <c r="AC22" s="10">
        <v>157.53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42793</v>
      </c>
      <c r="X23" s="10">
        <v>158.36000000000001</v>
      </c>
      <c r="Y23" s="10">
        <v>159.29</v>
      </c>
      <c r="Z23" s="10">
        <v>158.02000000000001</v>
      </c>
      <c r="AA23" s="10">
        <v>158.47999999999999</v>
      </c>
      <c r="AB23" s="94">
        <v>1220200</v>
      </c>
      <c r="AC23" s="10">
        <v>158.33000000000001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42790</v>
      </c>
      <c r="X24" s="10">
        <v>158.34</v>
      </c>
      <c r="Y24" s="10">
        <v>158.97999999999999</v>
      </c>
      <c r="Z24" s="10">
        <v>157.58000000000001</v>
      </c>
      <c r="AA24" s="10">
        <v>158.97999999999999</v>
      </c>
      <c r="AB24" s="94">
        <v>832800</v>
      </c>
      <c r="AC24" s="10">
        <v>158.83000000000001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42789</v>
      </c>
      <c r="X25" s="10">
        <v>158.59</v>
      </c>
      <c r="Y25" s="10">
        <v>159.12</v>
      </c>
      <c r="Z25" s="10">
        <v>157.69999999999999</v>
      </c>
      <c r="AA25" s="10">
        <v>158.72999999999999</v>
      </c>
      <c r="AB25" s="94">
        <v>1124900</v>
      </c>
      <c r="AC25" s="10">
        <v>158.58000000000001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42788</v>
      </c>
      <c r="X26" s="10">
        <v>158.34</v>
      </c>
      <c r="Y26" s="10">
        <v>159.1</v>
      </c>
      <c r="Z26" s="10">
        <v>157.69</v>
      </c>
      <c r="AA26" s="10">
        <v>158.02000000000001</v>
      </c>
      <c r="AB26" s="94">
        <v>1283000</v>
      </c>
      <c r="AC26" s="10">
        <v>157.87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42787</v>
      </c>
      <c r="X27" s="10">
        <v>158.63999999999999</v>
      </c>
      <c r="Y27" s="10">
        <v>159.41</v>
      </c>
      <c r="Z27" s="10">
        <v>157.96</v>
      </c>
      <c r="AA27" s="10">
        <v>158.63</v>
      </c>
      <c r="AB27" s="94">
        <v>1242200</v>
      </c>
      <c r="AC27" s="10">
        <v>158.47999999999999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42783</v>
      </c>
      <c r="X28" s="10">
        <v>157.62</v>
      </c>
      <c r="Y28" s="10">
        <v>159.30000000000001</v>
      </c>
      <c r="Z28" s="10">
        <v>157.38999999999999</v>
      </c>
      <c r="AA28" s="10">
        <v>158.63999999999999</v>
      </c>
      <c r="AB28" s="94">
        <v>1207400</v>
      </c>
      <c r="AC28" s="10">
        <v>158.49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42782</v>
      </c>
      <c r="X29" s="10">
        <v>158.01</v>
      </c>
      <c r="Y29" s="10">
        <v>158.55000000000001</v>
      </c>
      <c r="Z29" s="10">
        <v>157.44</v>
      </c>
      <c r="AA29" s="10">
        <v>157.71</v>
      </c>
      <c r="AB29" s="94">
        <v>1252700</v>
      </c>
      <c r="AC29" s="10">
        <v>157.56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42781</v>
      </c>
      <c r="X30" s="10">
        <v>156.49</v>
      </c>
      <c r="Y30" s="10">
        <v>158.37</v>
      </c>
      <c r="Z30" s="10">
        <v>156.47999999999999</v>
      </c>
      <c r="AA30" s="10">
        <v>158.26</v>
      </c>
      <c r="AB30" s="94">
        <v>1423300</v>
      </c>
      <c r="AC30" s="10">
        <v>158.11000000000001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42780</v>
      </c>
      <c r="X31" s="10">
        <v>155.94</v>
      </c>
      <c r="Y31" s="10">
        <v>157.33000000000001</v>
      </c>
      <c r="Z31" s="10">
        <v>155.41999999999999</v>
      </c>
      <c r="AA31" s="10">
        <v>157.28</v>
      </c>
      <c r="AB31" s="94">
        <v>1429700</v>
      </c>
      <c r="AC31" s="10">
        <v>157.13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42779</v>
      </c>
      <c r="X32" s="10">
        <v>155</v>
      </c>
      <c r="Y32" s="10">
        <v>156.80000000000001</v>
      </c>
      <c r="Z32" s="10">
        <v>154.49</v>
      </c>
      <c r="AA32" s="10">
        <v>156.35</v>
      </c>
      <c r="AB32" s="94">
        <v>1635900</v>
      </c>
      <c r="AC32" s="10">
        <v>156.19999999999999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42776</v>
      </c>
      <c r="X33" s="10">
        <v>154.68</v>
      </c>
      <c r="Y33" s="10">
        <v>155.49</v>
      </c>
      <c r="Z33" s="10">
        <v>154.27000000000001</v>
      </c>
      <c r="AA33" s="10">
        <v>154.88999999999999</v>
      </c>
      <c r="AB33" s="94">
        <v>1482900</v>
      </c>
      <c r="AC33" s="10">
        <v>154.74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42775</v>
      </c>
      <c r="X34" s="10">
        <v>153.5</v>
      </c>
      <c r="Y34" s="10">
        <v>155.27000000000001</v>
      </c>
      <c r="Z34" s="10">
        <v>153.38</v>
      </c>
      <c r="AA34" s="10">
        <v>154.74</v>
      </c>
      <c r="AB34" s="94">
        <v>1505000</v>
      </c>
      <c r="AC34" s="10">
        <v>154.59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42774</v>
      </c>
      <c r="X35" s="10">
        <v>152.38</v>
      </c>
      <c r="Y35" s="10">
        <v>154.22999999999999</v>
      </c>
      <c r="Z35" s="10">
        <v>151.69</v>
      </c>
      <c r="AA35" s="10">
        <v>153.5</v>
      </c>
      <c r="AB35" s="94">
        <v>1467100</v>
      </c>
      <c r="AC35" s="10">
        <v>153.36000000000001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42773</v>
      </c>
      <c r="X36" s="10">
        <v>152.12</v>
      </c>
      <c r="Y36" s="10">
        <v>153.19999999999999</v>
      </c>
      <c r="Z36" s="10">
        <v>151.79</v>
      </c>
      <c r="AA36" s="10">
        <v>153.01</v>
      </c>
      <c r="AB36" s="94">
        <v>1479300</v>
      </c>
      <c r="AC36" s="10">
        <v>152.87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42772</v>
      </c>
      <c r="X37" s="10">
        <v>151.06</v>
      </c>
      <c r="Y37" s="10">
        <v>152.15</v>
      </c>
      <c r="Z37" s="10">
        <v>150.41999999999999</v>
      </c>
      <c r="AA37" s="10">
        <v>152.08000000000001</v>
      </c>
      <c r="AB37" s="94">
        <v>1624900</v>
      </c>
      <c r="AC37" s="10">
        <v>151.94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42769</v>
      </c>
      <c r="X38" s="10">
        <v>152.15</v>
      </c>
      <c r="Y38" s="10">
        <v>152.37</v>
      </c>
      <c r="Z38" s="10">
        <v>150.38999999999999</v>
      </c>
      <c r="AA38" s="10">
        <v>151.43</v>
      </c>
      <c r="AB38" s="94">
        <v>1817100</v>
      </c>
      <c r="AC38" s="10">
        <v>151.29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42768</v>
      </c>
      <c r="X39" s="10">
        <v>152.41</v>
      </c>
      <c r="Y39" s="10">
        <v>152.41</v>
      </c>
      <c r="Z39" s="10">
        <v>150.22999999999999</v>
      </c>
      <c r="AA39" s="10">
        <v>151.66999999999999</v>
      </c>
      <c r="AB39" s="94">
        <v>1751200</v>
      </c>
      <c r="AC39" s="10">
        <v>151.53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42767</v>
      </c>
      <c r="X40" s="10">
        <v>152.27000000000001</v>
      </c>
      <c r="Y40" s="10">
        <v>155.1</v>
      </c>
      <c r="Z40" s="10">
        <v>151.47999999999999</v>
      </c>
      <c r="AA40" s="10">
        <v>152.94</v>
      </c>
      <c r="AB40" s="94">
        <v>3601900</v>
      </c>
      <c r="AC40" s="10">
        <v>152.80000000000001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42766</v>
      </c>
      <c r="X41" s="10">
        <v>146.65</v>
      </c>
      <c r="Y41" s="10">
        <v>152.5</v>
      </c>
      <c r="Z41" s="10">
        <v>146.08000000000001</v>
      </c>
      <c r="AA41" s="10">
        <v>152.38999999999999</v>
      </c>
      <c r="AB41" s="94">
        <v>5340700</v>
      </c>
      <c r="AC41" s="10">
        <v>152.25</v>
      </c>
      <c r="AD41" s="2"/>
      <c r="AE41" s="137"/>
    </row>
    <row r="42" spans="1:31" ht="20.25" thickBot="1" x14ac:dyDescent="0.35">
      <c r="T42" s="90" t="s">
        <v>113</v>
      </c>
      <c r="W42" s="132">
        <v>42765</v>
      </c>
      <c r="X42" s="10">
        <v>145.53</v>
      </c>
      <c r="Y42" s="10">
        <v>145.56</v>
      </c>
      <c r="Z42" s="10">
        <v>142.66</v>
      </c>
      <c r="AA42" s="10">
        <v>143.29</v>
      </c>
      <c r="AB42" s="94">
        <v>3158600</v>
      </c>
      <c r="AC42" s="10">
        <v>143.16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154.59</v>
      </c>
      <c r="W43" s="132">
        <v>42762</v>
      </c>
      <c r="X43" s="10">
        <v>144.01</v>
      </c>
      <c r="Y43" s="10">
        <v>145.86000000000001</v>
      </c>
      <c r="Z43" s="10">
        <v>143.76</v>
      </c>
      <c r="AA43" s="10">
        <v>145.44999999999999</v>
      </c>
      <c r="AB43" s="94">
        <v>2107800</v>
      </c>
      <c r="AC43" s="10">
        <v>145.31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154.63999999999999</v>
      </c>
      <c r="W44" s="132">
        <v>42761</v>
      </c>
      <c r="X44" s="10">
        <v>142.52000000000001</v>
      </c>
      <c r="Y44" s="10">
        <v>143.47</v>
      </c>
      <c r="Z44" s="10">
        <v>141.97</v>
      </c>
      <c r="AA44" s="10">
        <v>143.1</v>
      </c>
      <c r="AB44" s="94">
        <v>2934000</v>
      </c>
      <c r="AC44" s="10">
        <v>142.97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8" t="s">
        <v>78</v>
      </c>
      <c r="P45" s="708"/>
      <c r="T45" s="92" t="s">
        <v>100</v>
      </c>
      <c r="U45" s="432" t="s">
        <v>129</v>
      </c>
      <c r="W45" s="132">
        <v>42760</v>
      </c>
      <c r="X45" s="10">
        <v>141.5</v>
      </c>
      <c r="Y45" s="10">
        <v>143.02000000000001</v>
      </c>
      <c r="Z45" s="10">
        <v>140.77000000000001</v>
      </c>
      <c r="AA45" s="10">
        <v>142.43</v>
      </c>
      <c r="AB45" s="94">
        <v>2224900</v>
      </c>
      <c r="AC45" s="10">
        <v>142.30000000000001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170.10399999999998</v>
      </c>
      <c r="Q46" s="2"/>
      <c r="T46" s="92" t="s">
        <v>101</v>
      </c>
      <c r="U46" s="432" t="s">
        <v>129</v>
      </c>
      <c r="W46" s="132">
        <v>42759</v>
      </c>
      <c r="X46" s="10">
        <v>143.22999999999999</v>
      </c>
      <c r="Y46" s="10">
        <v>143.66</v>
      </c>
      <c r="Z46" s="10">
        <v>140</v>
      </c>
      <c r="AA46" s="10">
        <v>140.97999999999999</v>
      </c>
      <c r="AB46" s="94">
        <v>2988500</v>
      </c>
      <c r="AC46" s="10">
        <v>140.85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168.55760000000001</v>
      </c>
      <c r="Q47" s="2"/>
      <c r="T47" s="92" t="s">
        <v>102</v>
      </c>
      <c r="U47" s="432">
        <v>172.91</v>
      </c>
      <c r="W47" s="132">
        <v>42758</v>
      </c>
      <c r="X47" s="10">
        <v>143.16</v>
      </c>
      <c r="Y47" s="10">
        <v>144.41999999999999</v>
      </c>
      <c r="Z47" s="10">
        <v>142.57</v>
      </c>
      <c r="AA47" s="10">
        <v>142.79</v>
      </c>
      <c r="AB47" s="94">
        <v>1508600</v>
      </c>
      <c r="AC47" s="10">
        <v>142.66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167.0112</v>
      </c>
      <c r="Q48" s="2"/>
      <c r="T48" s="92" t="s">
        <v>103</v>
      </c>
      <c r="U48" s="432">
        <v>0.96229299999999995</v>
      </c>
      <c r="W48" s="132">
        <v>42755</v>
      </c>
      <c r="X48" s="10">
        <v>144.91</v>
      </c>
      <c r="Y48" s="10">
        <v>145.13999999999999</v>
      </c>
      <c r="Z48" s="10">
        <v>143.32</v>
      </c>
      <c r="AA48" s="10">
        <v>143.51</v>
      </c>
      <c r="AB48" s="94">
        <v>1750000</v>
      </c>
      <c r="AC48" s="10">
        <v>143.37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165.4648</v>
      </c>
      <c r="Q49" s="2"/>
      <c r="T49" s="92" t="s">
        <v>122</v>
      </c>
      <c r="U49" s="432" t="s">
        <v>404</v>
      </c>
      <c r="W49" s="132">
        <v>42754</v>
      </c>
      <c r="X49" s="10">
        <v>144.38</v>
      </c>
      <c r="Y49" s="10">
        <v>144.72</v>
      </c>
      <c r="Z49" s="10">
        <v>143.44</v>
      </c>
      <c r="AA49" s="10">
        <v>144.32</v>
      </c>
      <c r="AB49" s="94">
        <v>1435900</v>
      </c>
      <c r="AC49" s="10">
        <v>144.18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163.91839999999999</v>
      </c>
      <c r="Q50" s="2"/>
      <c r="T50" s="92"/>
      <c r="U50" s="432"/>
      <c r="W50" s="132">
        <v>42753</v>
      </c>
      <c r="X50" s="10">
        <v>145.84</v>
      </c>
      <c r="Y50" s="10">
        <v>146</v>
      </c>
      <c r="Z50" s="10">
        <v>143.56</v>
      </c>
      <c r="AA50" s="10">
        <v>144.66</v>
      </c>
      <c r="AB50" s="94">
        <v>1377100</v>
      </c>
      <c r="AC50" s="10">
        <v>144.52000000000001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162.37199999999999</v>
      </c>
      <c r="Q51" s="2"/>
      <c r="T51" s="92" t="s">
        <v>105</v>
      </c>
      <c r="U51" s="432" t="s">
        <v>771</v>
      </c>
      <c r="W51" s="132">
        <v>42752</v>
      </c>
      <c r="X51" s="10">
        <v>145.66999999999999</v>
      </c>
      <c r="Y51" s="10">
        <v>145.87</v>
      </c>
      <c r="Z51" s="10">
        <v>144.55000000000001</v>
      </c>
      <c r="AA51" s="10">
        <v>145.05000000000001</v>
      </c>
      <c r="AB51" s="94">
        <v>1651500</v>
      </c>
      <c r="AC51" s="10">
        <v>144.91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160.82559999999998</v>
      </c>
      <c r="Q52" s="2"/>
      <c r="T52" s="92" t="s">
        <v>106</v>
      </c>
      <c r="U52" s="432" t="s">
        <v>607</v>
      </c>
      <c r="W52" s="132">
        <v>42748</v>
      </c>
      <c r="X52" s="10">
        <v>146.09</v>
      </c>
      <c r="Y52" s="10">
        <v>147.03</v>
      </c>
      <c r="Z52" s="10">
        <v>145.52000000000001</v>
      </c>
      <c r="AA52" s="10">
        <v>146.29</v>
      </c>
      <c r="AB52" s="94">
        <v>1839600</v>
      </c>
      <c r="AC52" s="10">
        <v>146.15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159.2792</v>
      </c>
      <c r="Q53" s="2"/>
      <c r="T53" s="92" t="s">
        <v>107</v>
      </c>
      <c r="U53" s="433">
        <v>1113892</v>
      </c>
      <c r="W53" s="132">
        <v>42747</v>
      </c>
      <c r="X53" s="10">
        <v>146.18</v>
      </c>
      <c r="Y53" s="10">
        <v>146.99</v>
      </c>
      <c r="Z53" s="10">
        <v>145.13</v>
      </c>
      <c r="AA53" s="10">
        <v>145.97</v>
      </c>
      <c r="AB53" s="94">
        <v>2239600</v>
      </c>
      <c r="AC53" s="10">
        <v>145.83000000000001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157.7328</v>
      </c>
      <c r="Q54" s="2"/>
      <c r="T54" s="92" t="s">
        <v>110</v>
      </c>
      <c r="U54" s="433">
        <v>1756140</v>
      </c>
      <c r="W54" s="132">
        <v>42746</v>
      </c>
      <c r="X54" s="10">
        <v>147.79</v>
      </c>
      <c r="Y54" s="10">
        <v>148.33000000000001</v>
      </c>
      <c r="Z54" s="10">
        <v>143.87</v>
      </c>
      <c r="AA54" s="10">
        <v>146.22</v>
      </c>
      <c r="AB54" s="94">
        <v>2764300</v>
      </c>
      <c r="AC54" s="10">
        <v>146.08000000000001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156.18639999999999</v>
      </c>
      <c r="Q55" s="2"/>
      <c r="T55" s="92" t="s">
        <v>108</v>
      </c>
      <c r="U55" s="432" t="s">
        <v>772</v>
      </c>
      <c r="W55" s="132">
        <v>42745</v>
      </c>
      <c r="X55" s="10">
        <v>147.80000000000001</v>
      </c>
      <c r="Y55" s="10">
        <v>149.32</v>
      </c>
      <c r="Z55" s="10">
        <v>147.30000000000001</v>
      </c>
      <c r="AA55" s="10">
        <v>147.78</v>
      </c>
      <c r="AB55" s="94">
        <v>1806600</v>
      </c>
      <c r="AC55" s="10">
        <v>147.63999999999999</v>
      </c>
      <c r="AD55" s="2"/>
      <c r="AE55" s="137"/>
    </row>
    <row r="56" spans="1:31" x14ac:dyDescent="0.25">
      <c r="O56" s="82">
        <v>1</v>
      </c>
      <c r="P56" s="82">
        <f t="shared" si="0"/>
        <v>154.63999999999999</v>
      </c>
      <c r="Q56" s="2"/>
      <c r="T56" s="92" t="s">
        <v>111</v>
      </c>
      <c r="U56" s="432">
        <v>30.38</v>
      </c>
      <c r="W56" s="132">
        <v>42744</v>
      </c>
      <c r="X56" s="10">
        <v>147.01</v>
      </c>
      <c r="Y56" s="10">
        <v>148.63999999999999</v>
      </c>
      <c r="Z56" s="10">
        <v>147.01</v>
      </c>
      <c r="AA56" s="10">
        <v>147.49</v>
      </c>
      <c r="AB56" s="94">
        <v>1966300</v>
      </c>
      <c r="AC56" s="10">
        <v>147.35</v>
      </c>
      <c r="AD56" s="2"/>
      <c r="AE56" s="137"/>
    </row>
    <row r="57" spans="1:31" x14ac:dyDescent="0.25">
      <c r="O57" s="82">
        <v>0.99</v>
      </c>
      <c r="P57" s="82">
        <f t="shared" si="0"/>
        <v>153.09359999999998</v>
      </c>
      <c r="Q57" s="2"/>
      <c r="T57" s="92" t="s">
        <v>112</v>
      </c>
      <c r="U57" s="432">
        <v>5.09</v>
      </c>
      <c r="W57" s="132">
        <v>42741</v>
      </c>
      <c r="X57" s="10">
        <v>145.28</v>
      </c>
      <c r="Y57" s="10">
        <v>147.49</v>
      </c>
      <c r="Z57" s="10">
        <v>145.13999999999999</v>
      </c>
      <c r="AA57" s="10">
        <v>147.27000000000001</v>
      </c>
      <c r="AB57" s="94">
        <v>2016200</v>
      </c>
      <c r="AC57" s="10">
        <v>147.13</v>
      </c>
      <c r="AD57" s="2"/>
      <c r="AE57" s="137"/>
    </row>
    <row r="58" spans="1:31" x14ac:dyDescent="0.25">
      <c r="O58" s="82">
        <v>0.98</v>
      </c>
      <c r="P58" s="82">
        <f t="shared" si="0"/>
        <v>151.54719999999998</v>
      </c>
      <c r="Q58" s="2"/>
      <c r="T58" s="92" t="s">
        <v>109</v>
      </c>
      <c r="U58" s="432" t="s">
        <v>608</v>
      </c>
      <c r="W58" s="132">
        <v>42740</v>
      </c>
      <c r="X58" s="10">
        <v>145.38</v>
      </c>
      <c r="Y58" s="10">
        <v>145.77000000000001</v>
      </c>
      <c r="Z58" s="10">
        <v>144.78</v>
      </c>
      <c r="AA58" s="10">
        <v>145.38</v>
      </c>
      <c r="AB58" s="94">
        <v>1683500</v>
      </c>
      <c r="AC58" s="10">
        <v>145.24</v>
      </c>
      <c r="AD58" s="2"/>
      <c r="AE58" s="137"/>
    </row>
    <row r="59" spans="1:31" x14ac:dyDescent="0.25">
      <c r="O59" s="82">
        <v>0.97</v>
      </c>
      <c r="P59" s="82">
        <f t="shared" si="0"/>
        <v>150.00079999999997</v>
      </c>
      <c r="W59" s="132">
        <v>42739</v>
      </c>
      <c r="X59" s="10">
        <v>143.94999999999999</v>
      </c>
      <c r="Y59" s="10">
        <v>146.06</v>
      </c>
      <c r="Z59" s="10">
        <v>143.29</v>
      </c>
      <c r="AA59" s="10">
        <v>145.16</v>
      </c>
      <c r="AB59" s="94">
        <v>2167200</v>
      </c>
      <c r="AC59" s="10">
        <v>145.02000000000001</v>
      </c>
      <c r="AD59" s="2"/>
      <c r="AE59" s="137"/>
    </row>
    <row r="60" spans="1:31" x14ac:dyDescent="0.25">
      <c r="O60" s="82">
        <v>0.96</v>
      </c>
      <c r="P60" s="82">
        <f t="shared" si="0"/>
        <v>148.45439999999999</v>
      </c>
      <c r="W60" s="132">
        <v>42738</v>
      </c>
      <c r="X60" s="10">
        <v>142.38999999999999</v>
      </c>
      <c r="Y60" s="10">
        <v>143.83000000000001</v>
      </c>
      <c r="Z60" s="10">
        <v>142.22999999999999</v>
      </c>
      <c r="AA60" s="10">
        <v>143.66999999999999</v>
      </c>
      <c r="AB60" s="94">
        <v>1966400</v>
      </c>
      <c r="AC60" s="10">
        <v>143.53</v>
      </c>
      <c r="AD60" s="2"/>
      <c r="AE60" s="137"/>
    </row>
    <row r="61" spans="1:31" x14ac:dyDescent="0.25">
      <c r="O61" s="82">
        <v>0.95</v>
      </c>
      <c r="P61" s="82">
        <f t="shared" si="0"/>
        <v>146.90799999999999</v>
      </c>
      <c r="W61" s="132">
        <v>42734</v>
      </c>
      <c r="X61" s="10">
        <v>142.16</v>
      </c>
      <c r="Y61" s="10">
        <v>142.34</v>
      </c>
      <c r="Z61" s="10">
        <v>140.44999999999999</v>
      </c>
      <c r="AA61" s="10">
        <v>141.1</v>
      </c>
      <c r="AB61" s="94">
        <v>1063200</v>
      </c>
      <c r="AC61" s="10">
        <v>140.97</v>
      </c>
      <c r="AD61" s="2"/>
      <c r="AE61" s="137"/>
    </row>
    <row r="62" spans="1:31" x14ac:dyDescent="0.25">
      <c r="O62" s="82">
        <v>0.94</v>
      </c>
      <c r="P62" s="82">
        <f t="shared" si="0"/>
        <v>145.36159999999998</v>
      </c>
      <c r="W62" s="132">
        <v>42733</v>
      </c>
      <c r="X62" s="10">
        <v>141.01</v>
      </c>
      <c r="Y62" s="10">
        <v>142.38</v>
      </c>
      <c r="Z62" s="10">
        <v>141</v>
      </c>
      <c r="AA62" s="10">
        <v>141.47999999999999</v>
      </c>
      <c r="AB62" s="94">
        <v>771600</v>
      </c>
      <c r="AC62" s="10">
        <v>141.35</v>
      </c>
      <c r="AD62" s="2"/>
      <c r="AE62" s="137"/>
    </row>
    <row r="63" spans="1:31" x14ac:dyDescent="0.25">
      <c r="O63" s="82">
        <v>0.93</v>
      </c>
      <c r="P63" s="82">
        <f t="shared" si="0"/>
        <v>143.8152</v>
      </c>
      <c r="W63" s="132">
        <v>42732</v>
      </c>
      <c r="X63" s="10">
        <v>142.56</v>
      </c>
      <c r="Y63" s="10">
        <v>142.78</v>
      </c>
      <c r="Z63" s="10">
        <v>141.11000000000001</v>
      </c>
      <c r="AA63" s="10">
        <v>141.22</v>
      </c>
      <c r="AB63" s="94">
        <v>1015300</v>
      </c>
      <c r="AC63" s="10">
        <v>141.09</v>
      </c>
      <c r="AD63" s="2"/>
      <c r="AE63" s="137"/>
    </row>
    <row r="64" spans="1:31" x14ac:dyDescent="0.25">
      <c r="O64" s="82">
        <v>0.92</v>
      </c>
      <c r="P64" s="82">
        <f t="shared" si="0"/>
        <v>142.2688</v>
      </c>
      <c r="W64" s="132">
        <v>42731</v>
      </c>
      <c r="X64" s="10">
        <v>142.16999999999999</v>
      </c>
      <c r="Y64" s="10">
        <v>143.19</v>
      </c>
      <c r="Z64" s="10">
        <v>141.87</v>
      </c>
      <c r="AA64" s="10">
        <v>142.41</v>
      </c>
      <c r="AB64" s="94">
        <v>879500</v>
      </c>
      <c r="AC64" s="10">
        <v>142.28</v>
      </c>
      <c r="AD64" s="2"/>
      <c r="AE64" s="137"/>
    </row>
    <row r="65" spans="15:31" x14ac:dyDescent="0.25">
      <c r="O65" s="82">
        <v>0.91</v>
      </c>
      <c r="P65" s="82">
        <f t="shared" si="0"/>
        <v>140.72239999999999</v>
      </c>
      <c r="W65" s="132">
        <v>42727</v>
      </c>
      <c r="X65" s="10">
        <v>140.85</v>
      </c>
      <c r="Y65" s="10">
        <v>141.99</v>
      </c>
      <c r="Z65" s="10">
        <v>139.88</v>
      </c>
      <c r="AA65" s="10">
        <v>141.84</v>
      </c>
      <c r="AB65" s="94">
        <v>1047700</v>
      </c>
      <c r="AC65" s="10">
        <v>141.71</v>
      </c>
      <c r="AD65" s="2"/>
      <c r="AE65" s="137"/>
    </row>
    <row r="66" spans="15:31" x14ac:dyDescent="0.25">
      <c r="O66" s="82">
        <v>0.9</v>
      </c>
      <c r="P66" s="82">
        <f t="shared" si="0"/>
        <v>139.17599999999999</v>
      </c>
      <c r="W66" s="132">
        <v>42726</v>
      </c>
      <c r="X66" s="10">
        <v>140.94999999999999</v>
      </c>
      <c r="Y66" s="10">
        <v>141.09</v>
      </c>
      <c r="Z66" s="10">
        <v>139.88</v>
      </c>
      <c r="AA66" s="10">
        <v>140.52000000000001</v>
      </c>
      <c r="AB66" s="94">
        <v>1191100</v>
      </c>
      <c r="AC66" s="10">
        <v>140.38999999999999</v>
      </c>
      <c r="AD66" s="2"/>
      <c r="AE66" s="137"/>
    </row>
    <row r="67" spans="15:31" x14ac:dyDescent="0.25">
      <c r="W67" s="132">
        <v>42725</v>
      </c>
      <c r="X67" s="10">
        <v>141.74</v>
      </c>
      <c r="Y67" s="10">
        <v>141.80000000000001</v>
      </c>
      <c r="Z67" s="10">
        <v>140.41999999999999</v>
      </c>
      <c r="AA67" s="10">
        <v>140.77000000000001</v>
      </c>
      <c r="AB67" s="94">
        <v>1502600</v>
      </c>
      <c r="AC67" s="10">
        <v>140.63999999999999</v>
      </c>
      <c r="AD67" s="2"/>
      <c r="AE67" s="137"/>
    </row>
    <row r="68" spans="15:31" x14ac:dyDescent="0.25">
      <c r="W68" s="132">
        <v>42724</v>
      </c>
      <c r="X68" s="10">
        <v>141.58000000000001</v>
      </c>
      <c r="Y68" s="10">
        <v>142.59</v>
      </c>
      <c r="Z68" s="10">
        <v>140.71</v>
      </c>
      <c r="AA68" s="10">
        <v>141.80000000000001</v>
      </c>
      <c r="AB68" s="94">
        <v>1871300</v>
      </c>
      <c r="AC68" s="10">
        <v>141.66999999999999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42821</v>
      </c>
      <c r="X2" s="10">
        <v>42.45</v>
      </c>
      <c r="Y2" s="10">
        <v>43.2</v>
      </c>
      <c r="Z2" s="10">
        <v>41.78</v>
      </c>
      <c r="AA2" s="10">
        <v>42.9</v>
      </c>
      <c r="AB2" s="94">
        <v>836600</v>
      </c>
      <c r="AC2" s="10">
        <v>42.9</v>
      </c>
      <c r="AD2" s="2">
        <f>Y2-Z2</f>
        <v>1.4200000000000017</v>
      </c>
      <c r="AE2" s="137">
        <f>AC2/AC3-1</f>
        <v>-1.492537313432829E-2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43.7</v>
      </c>
      <c r="W3" s="132">
        <v>42818</v>
      </c>
      <c r="X3" s="10">
        <v>44.15</v>
      </c>
      <c r="Y3" s="10">
        <v>44.7</v>
      </c>
      <c r="Z3" s="10">
        <v>43.2</v>
      </c>
      <c r="AA3" s="10">
        <v>43.55</v>
      </c>
      <c r="AB3" s="94">
        <v>902800</v>
      </c>
      <c r="AC3" s="10">
        <v>43.55</v>
      </c>
      <c r="AD3" s="2">
        <f t="shared" ref="AD3:AD66" si="0">Y3-Z3</f>
        <v>1.5</v>
      </c>
      <c r="AE3" s="137">
        <f t="shared" ref="AE3:AE66" si="1">AC3/AC4-1</f>
        <v>-1.3590033975084959E-2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43.7</v>
      </c>
      <c r="R4" s="499">
        <v>1.8599999999999998E-2</v>
      </c>
      <c r="W4" s="132">
        <v>42817</v>
      </c>
      <c r="X4" s="10">
        <v>44.05</v>
      </c>
      <c r="Y4" s="10">
        <v>44.55</v>
      </c>
      <c r="Z4" s="10">
        <v>43.9</v>
      </c>
      <c r="AA4" s="10">
        <v>44.15</v>
      </c>
      <c r="AB4" s="94">
        <v>744100</v>
      </c>
      <c r="AC4" s="10">
        <v>44.15</v>
      </c>
      <c r="AD4" s="2">
        <f t="shared" si="0"/>
        <v>0.64999999999999858</v>
      </c>
      <c r="AE4" s="137">
        <f t="shared" si="1"/>
        <v>3.4090909090909172E-3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43.05</v>
      </c>
      <c r="Y5" s="10">
        <v>44.15</v>
      </c>
      <c r="Z5" s="10">
        <v>42.65</v>
      </c>
      <c r="AA5" s="10">
        <v>44</v>
      </c>
      <c r="AB5" s="94">
        <v>1031200</v>
      </c>
      <c r="AC5" s="10">
        <v>44</v>
      </c>
      <c r="AD5" s="2">
        <f t="shared" si="0"/>
        <v>1.5</v>
      </c>
      <c r="AE5" s="137">
        <f t="shared" si="1"/>
        <v>1.9698725376593229E-2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42815</v>
      </c>
      <c r="X6" s="10">
        <v>45.15</v>
      </c>
      <c r="Y6" s="10">
        <v>45.19</v>
      </c>
      <c r="Z6" s="10">
        <v>43.15</v>
      </c>
      <c r="AA6" s="10">
        <v>43.15</v>
      </c>
      <c r="AB6" s="94">
        <v>880800</v>
      </c>
      <c r="AC6" s="10">
        <v>43.15</v>
      </c>
      <c r="AD6" s="2">
        <f t="shared" si="0"/>
        <v>2.0399999999999991</v>
      </c>
      <c r="AE6" s="137">
        <f t="shared" si="1"/>
        <v>-4.2175360710321796E-2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42814</v>
      </c>
      <c r="X7" s="10">
        <v>44.9</v>
      </c>
      <c r="Y7" s="10">
        <v>45.2</v>
      </c>
      <c r="Z7" s="10">
        <v>44.55</v>
      </c>
      <c r="AA7" s="10">
        <v>45.05</v>
      </c>
      <c r="AB7" s="94">
        <v>362700</v>
      </c>
      <c r="AC7" s="10">
        <v>45.05</v>
      </c>
      <c r="AD7" s="2">
        <f t="shared" si="0"/>
        <v>0.65000000000000568</v>
      </c>
      <c r="AE7" s="137">
        <f t="shared" si="1"/>
        <v>2.2246941045604984E-3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45.5</v>
      </c>
      <c r="Y8" s="10">
        <v>45.65</v>
      </c>
      <c r="Z8" s="10">
        <v>44.75</v>
      </c>
      <c r="AA8" s="10">
        <v>44.95</v>
      </c>
      <c r="AB8" s="94">
        <v>811900</v>
      </c>
      <c r="AC8" s="10">
        <v>44.95</v>
      </c>
      <c r="AD8" s="2">
        <f t="shared" si="0"/>
        <v>0.89999999999999858</v>
      </c>
      <c r="AE8" s="137">
        <f t="shared" si="1"/>
        <v>-1.3172338090010838E-2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42810</v>
      </c>
      <c r="X9" s="10">
        <v>45.85</v>
      </c>
      <c r="Y9" s="10">
        <v>46</v>
      </c>
      <c r="Z9" s="10">
        <v>45.25</v>
      </c>
      <c r="AA9" s="10">
        <v>45.55</v>
      </c>
      <c r="AB9" s="94">
        <v>663100</v>
      </c>
      <c r="AC9" s="10">
        <v>45.55</v>
      </c>
      <c r="AD9" s="2">
        <f t="shared" si="0"/>
        <v>0.75</v>
      </c>
      <c r="AE9" s="137">
        <f t="shared" si="1"/>
        <v>-2.1905805038335835E-3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42809</v>
      </c>
      <c r="X10" s="10">
        <v>44.6</v>
      </c>
      <c r="Y10" s="10">
        <v>45.9</v>
      </c>
      <c r="Z10" s="10">
        <v>44.5</v>
      </c>
      <c r="AA10" s="10">
        <v>45.65</v>
      </c>
      <c r="AB10" s="94">
        <v>1408000</v>
      </c>
      <c r="AC10" s="10">
        <v>45.65</v>
      </c>
      <c r="AD10" s="2">
        <f t="shared" si="0"/>
        <v>1.3999999999999986</v>
      </c>
      <c r="AE10" s="137">
        <f t="shared" si="1"/>
        <v>3.2805429864253277E-2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2.3900000000000001E-2</v>
      </c>
      <c r="W11" s="132">
        <v>42808</v>
      </c>
      <c r="X11" s="10">
        <v>44.3</v>
      </c>
      <c r="Y11" s="10">
        <v>44.5</v>
      </c>
      <c r="Z11" s="10">
        <v>43.75</v>
      </c>
      <c r="AA11" s="10">
        <v>44.2</v>
      </c>
      <c r="AB11" s="94">
        <v>345500</v>
      </c>
      <c r="AC11" s="10">
        <v>44.2</v>
      </c>
      <c r="AD11" s="2">
        <f t="shared" si="0"/>
        <v>0.75</v>
      </c>
      <c r="AE11" s="137">
        <f t="shared" si="1"/>
        <v>-1.4492753623188359E-2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42807</v>
      </c>
      <c r="X12" s="10">
        <v>44.75</v>
      </c>
      <c r="Y12" s="10">
        <v>45.2</v>
      </c>
      <c r="Z12" s="10">
        <v>44.45</v>
      </c>
      <c r="AA12" s="10">
        <v>44.85</v>
      </c>
      <c r="AB12" s="94">
        <v>526900</v>
      </c>
      <c r="AC12" s="10">
        <v>44.85</v>
      </c>
      <c r="AD12" s="2">
        <f t="shared" si="0"/>
        <v>0.75</v>
      </c>
      <c r="AE12" s="137">
        <f t="shared" si="1"/>
        <v>6.7340067340069254E-3</v>
      </c>
    </row>
    <row r="13" spans="1:43" x14ac:dyDescent="0.25">
      <c r="W13" s="132">
        <v>42804</v>
      </c>
      <c r="X13" s="10">
        <v>43.75</v>
      </c>
      <c r="Y13" s="10">
        <v>44.68</v>
      </c>
      <c r="Z13" s="10">
        <v>43.45</v>
      </c>
      <c r="AA13" s="10">
        <v>44.55</v>
      </c>
      <c r="AB13" s="94">
        <v>808700</v>
      </c>
      <c r="AC13" s="10">
        <v>44.55</v>
      </c>
      <c r="AD13" s="2">
        <f t="shared" si="0"/>
        <v>1.2299999999999969</v>
      </c>
      <c r="AE13" s="137">
        <f t="shared" si="1"/>
        <v>2.7681660899653959E-2</v>
      </c>
    </row>
    <row r="14" spans="1:43" x14ac:dyDescent="0.25">
      <c r="W14" s="132">
        <v>42803</v>
      </c>
      <c r="X14" s="10">
        <v>44.15</v>
      </c>
      <c r="Y14" s="10">
        <v>44.35</v>
      </c>
      <c r="Z14" s="10">
        <v>42.88</v>
      </c>
      <c r="AA14" s="10">
        <v>43.35</v>
      </c>
      <c r="AB14" s="94">
        <v>467400</v>
      </c>
      <c r="AC14" s="10">
        <v>43.35</v>
      </c>
      <c r="AD14" s="2">
        <f t="shared" si="0"/>
        <v>1.4699999999999989</v>
      </c>
      <c r="AE14" s="137">
        <f t="shared" si="1"/>
        <v>-2.3648648648648574E-2</v>
      </c>
    </row>
    <row r="15" spans="1:43" x14ac:dyDescent="0.25">
      <c r="W15" s="132">
        <v>42802</v>
      </c>
      <c r="X15" s="10">
        <v>44.85</v>
      </c>
      <c r="Y15" s="10">
        <v>45.2</v>
      </c>
      <c r="Z15" s="10">
        <v>44.3</v>
      </c>
      <c r="AA15" s="10">
        <v>44.4</v>
      </c>
      <c r="AB15" s="94">
        <v>612100</v>
      </c>
      <c r="AC15" s="10">
        <v>44.4</v>
      </c>
      <c r="AD15" s="2">
        <f t="shared" si="0"/>
        <v>0.90000000000000568</v>
      </c>
      <c r="AE15" s="137">
        <f t="shared" si="1"/>
        <v>-7.8212290502793769E-3</v>
      </c>
    </row>
    <row r="16" spans="1:43" x14ac:dyDescent="0.25">
      <c r="W16" s="132">
        <v>42801</v>
      </c>
      <c r="X16" s="10">
        <v>45.3</v>
      </c>
      <c r="Y16" s="10">
        <v>45.5</v>
      </c>
      <c r="Z16" s="10">
        <v>44.5</v>
      </c>
      <c r="AA16" s="10">
        <v>44.75</v>
      </c>
      <c r="AB16" s="94">
        <v>784200</v>
      </c>
      <c r="AC16" s="10">
        <v>44.75</v>
      </c>
      <c r="AD16" s="2">
        <f t="shared" si="0"/>
        <v>1</v>
      </c>
      <c r="AE16" s="137">
        <f t="shared" si="1"/>
        <v>-1.7563117453347932E-2</v>
      </c>
    </row>
    <row r="17" spans="1:31" x14ac:dyDescent="0.25">
      <c r="W17" s="132">
        <v>42800</v>
      </c>
      <c r="X17" s="10">
        <v>44.4</v>
      </c>
      <c r="Y17" s="10">
        <v>45.6</v>
      </c>
      <c r="Z17" s="10">
        <v>44.25</v>
      </c>
      <c r="AA17" s="10">
        <v>45.55</v>
      </c>
      <c r="AB17" s="94">
        <v>1312100</v>
      </c>
      <c r="AC17" s="10">
        <v>45.55</v>
      </c>
      <c r="AD17" s="2">
        <f t="shared" si="0"/>
        <v>1.3500000000000014</v>
      </c>
      <c r="AE17" s="137">
        <f t="shared" si="1"/>
        <v>1.2222222222222134E-2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42797</v>
      </c>
      <c r="X18" s="10">
        <v>44.75</v>
      </c>
      <c r="Y18" s="10">
        <v>45.33</v>
      </c>
      <c r="Z18" s="10">
        <v>44.55</v>
      </c>
      <c r="AA18" s="10">
        <v>45</v>
      </c>
      <c r="AB18" s="94">
        <v>940600</v>
      </c>
      <c r="AC18" s="10">
        <v>45</v>
      </c>
      <c r="AD18" s="2">
        <f t="shared" si="0"/>
        <v>0.78000000000000114</v>
      </c>
      <c r="AE18" s="137">
        <f t="shared" si="1"/>
        <v>1.2373453318335059E-2</v>
      </c>
    </row>
    <row r="19" spans="1:31" x14ac:dyDescent="0.25">
      <c r="W19" s="132">
        <v>42796</v>
      </c>
      <c r="X19" s="10">
        <v>45.55</v>
      </c>
      <c r="Y19" s="10">
        <v>45.75</v>
      </c>
      <c r="Z19" s="10">
        <v>44.35</v>
      </c>
      <c r="AA19" s="10">
        <v>44.45</v>
      </c>
      <c r="AB19" s="94">
        <v>656600</v>
      </c>
      <c r="AC19" s="10">
        <v>44.45</v>
      </c>
      <c r="AD19" s="2">
        <f t="shared" si="0"/>
        <v>1.3999999999999986</v>
      </c>
      <c r="AE19" s="137">
        <f t="shared" si="1"/>
        <v>-2.3076923076922995E-2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42795</v>
      </c>
      <c r="X20" s="10">
        <v>45.15</v>
      </c>
      <c r="Y20" s="10">
        <v>46.05</v>
      </c>
      <c r="Z20" s="10">
        <v>45.1</v>
      </c>
      <c r="AA20" s="10">
        <v>45.5</v>
      </c>
      <c r="AB20" s="94">
        <v>1318300</v>
      </c>
      <c r="AC20" s="10">
        <v>45.5</v>
      </c>
      <c r="AD20" s="2">
        <f t="shared" si="0"/>
        <v>0.94999999999999574</v>
      </c>
      <c r="AE20" s="137">
        <f t="shared" si="1"/>
        <v>2.9411764705882248E-2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42794</v>
      </c>
      <c r="X21" s="10">
        <v>44.4</v>
      </c>
      <c r="Y21" s="10">
        <v>44.55</v>
      </c>
      <c r="Z21" s="10">
        <v>44.05</v>
      </c>
      <c r="AA21" s="10">
        <v>44.2</v>
      </c>
      <c r="AB21" s="94">
        <v>817300</v>
      </c>
      <c r="AC21" s="10">
        <v>44.2</v>
      </c>
      <c r="AD21" s="2">
        <f t="shared" si="0"/>
        <v>0.5</v>
      </c>
      <c r="AE21" s="137">
        <f t="shared" si="1"/>
        <v>-8.9686098654707669E-3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42793</v>
      </c>
      <c r="X22" s="10">
        <v>43.15</v>
      </c>
      <c r="Y22" s="10">
        <v>44.68</v>
      </c>
      <c r="Z22" s="10">
        <v>43</v>
      </c>
      <c r="AA22" s="10">
        <v>44.6</v>
      </c>
      <c r="AB22" s="94">
        <v>1005400</v>
      </c>
      <c r="AC22" s="10">
        <v>44.6</v>
      </c>
      <c r="AD22" s="2">
        <f t="shared" si="0"/>
        <v>1.6799999999999997</v>
      </c>
      <c r="AE22" s="137">
        <f t="shared" si="1"/>
        <v>3.600464576074347E-2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42790</v>
      </c>
      <c r="X23" s="10">
        <v>42.5</v>
      </c>
      <c r="Y23" s="10">
        <v>43.15</v>
      </c>
      <c r="Z23" s="10">
        <v>42.15</v>
      </c>
      <c r="AA23" s="10">
        <v>43.05</v>
      </c>
      <c r="AB23" s="94">
        <v>736200</v>
      </c>
      <c r="AC23" s="10">
        <v>43.05</v>
      </c>
      <c r="AD23" s="2">
        <f t="shared" si="0"/>
        <v>1</v>
      </c>
      <c r="AE23" s="137">
        <f t="shared" si="1"/>
        <v>0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42789</v>
      </c>
      <c r="X24" s="10">
        <v>44.35</v>
      </c>
      <c r="Y24" s="10">
        <v>44.45</v>
      </c>
      <c r="Z24" s="10">
        <v>42.85</v>
      </c>
      <c r="AA24" s="10">
        <v>43.05</v>
      </c>
      <c r="AB24" s="94">
        <v>944000</v>
      </c>
      <c r="AC24" s="10">
        <v>43.05</v>
      </c>
      <c r="AD24" s="2">
        <f t="shared" si="0"/>
        <v>1.6000000000000014</v>
      </c>
      <c r="AE24" s="137">
        <f t="shared" si="1"/>
        <v>-2.491506228765572E-2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42788</v>
      </c>
      <c r="X25" s="10">
        <v>44.35</v>
      </c>
      <c r="Y25" s="10">
        <v>44.45</v>
      </c>
      <c r="Z25" s="10">
        <v>44.03</v>
      </c>
      <c r="AA25" s="10">
        <v>44.15</v>
      </c>
      <c r="AB25" s="94">
        <v>852000</v>
      </c>
      <c r="AC25" s="10">
        <v>44.15</v>
      </c>
      <c r="AD25" s="2">
        <f t="shared" si="0"/>
        <v>0.42000000000000171</v>
      </c>
      <c r="AE25" s="137">
        <f t="shared" si="1"/>
        <v>-1.3407821229050265E-2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42787</v>
      </c>
      <c r="X26" s="10">
        <v>44.55</v>
      </c>
      <c r="Y26" s="10">
        <v>44.95</v>
      </c>
      <c r="Z26" s="10">
        <v>44.3</v>
      </c>
      <c r="AA26" s="10">
        <v>44.75</v>
      </c>
      <c r="AB26" s="94">
        <v>671300</v>
      </c>
      <c r="AC26" s="10">
        <v>44.75</v>
      </c>
      <c r="AD26" s="2">
        <f t="shared" si="0"/>
        <v>0.65000000000000568</v>
      </c>
      <c r="AE26" s="137">
        <f t="shared" si="1"/>
        <v>5.6179775280897903E-3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42783</v>
      </c>
      <c r="X27" s="10">
        <v>44</v>
      </c>
      <c r="Y27" s="10">
        <v>44.6</v>
      </c>
      <c r="Z27" s="10">
        <v>43.7</v>
      </c>
      <c r="AA27" s="10">
        <v>44.5</v>
      </c>
      <c r="AB27" s="94">
        <v>556100</v>
      </c>
      <c r="AC27" s="10">
        <v>44.5</v>
      </c>
      <c r="AD27" s="2">
        <f t="shared" si="0"/>
        <v>0.89999999999999858</v>
      </c>
      <c r="AE27" s="137" t="e">
        <f t="shared" si="1"/>
        <v>#DIV/0!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42783</v>
      </c>
      <c r="X28" s="10" t="s">
        <v>139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42782</v>
      </c>
      <c r="X29" s="10">
        <v>44.85</v>
      </c>
      <c r="Y29" s="10">
        <v>45.05</v>
      </c>
      <c r="Z29" s="10">
        <v>44.1</v>
      </c>
      <c r="AA29" s="10">
        <v>44.55</v>
      </c>
      <c r="AB29" s="94">
        <v>751900</v>
      </c>
      <c r="AC29" s="10">
        <v>44.29</v>
      </c>
      <c r="AD29" s="2">
        <f t="shared" si="0"/>
        <v>0.94999999999999574</v>
      </c>
      <c r="AE29" s="137">
        <f t="shared" si="1"/>
        <v>-8.950548221078547E-3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42781</v>
      </c>
      <c r="X30" s="10">
        <v>45.25</v>
      </c>
      <c r="Y30" s="10">
        <v>45.5</v>
      </c>
      <c r="Z30" s="10">
        <v>44.75</v>
      </c>
      <c r="AA30" s="10">
        <v>44.95</v>
      </c>
      <c r="AB30" s="94">
        <v>1094300</v>
      </c>
      <c r="AC30" s="10">
        <v>44.69</v>
      </c>
      <c r="AD30" s="2">
        <f t="shared" si="0"/>
        <v>0.75</v>
      </c>
      <c r="AE30" s="137">
        <f t="shared" si="1"/>
        <v>-8.8711465956976543E-3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42780</v>
      </c>
      <c r="X31" s="10">
        <v>45.3</v>
      </c>
      <c r="Y31" s="10">
        <v>45.45</v>
      </c>
      <c r="Z31" s="10">
        <v>44.75</v>
      </c>
      <c r="AA31" s="10">
        <v>45.35</v>
      </c>
      <c r="AB31" s="94">
        <v>560700</v>
      </c>
      <c r="AC31" s="10">
        <v>45.09</v>
      </c>
      <c r="AD31" s="2">
        <f t="shared" si="0"/>
        <v>0.70000000000000284</v>
      </c>
      <c r="AE31" s="137">
        <f t="shared" si="1"/>
        <v>-4.1961130742048658E-3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42779</v>
      </c>
      <c r="X32" s="10">
        <v>45.35</v>
      </c>
      <c r="Y32" s="10">
        <v>46.45</v>
      </c>
      <c r="Z32" s="10">
        <v>45.25</v>
      </c>
      <c r="AA32" s="10">
        <v>45.55</v>
      </c>
      <c r="AB32" s="94">
        <v>1555800</v>
      </c>
      <c r="AC32" s="10">
        <v>45.28</v>
      </c>
      <c r="AD32" s="2">
        <f t="shared" si="0"/>
        <v>1.2000000000000028</v>
      </c>
      <c r="AE32" s="137">
        <f t="shared" si="1"/>
        <v>8.6879037647582535E-3</v>
      </c>
    </row>
    <row r="33" spans="1:31" x14ac:dyDescent="0.25">
      <c r="W33" s="132">
        <v>42776</v>
      </c>
      <c r="X33" s="10">
        <v>45</v>
      </c>
      <c r="Y33" s="10">
        <v>45.85</v>
      </c>
      <c r="Z33" s="10">
        <v>44.55</v>
      </c>
      <c r="AA33" s="10">
        <v>45.15</v>
      </c>
      <c r="AB33" s="94">
        <v>1300200</v>
      </c>
      <c r="AC33" s="10">
        <v>44.89</v>
      </c>
      <c r="AD33" s="2">
        <f t="shared" si="0"/>
        <v>1.3000000000000043</v>
      </c>
      <c r="AE33" s="137">
        <f t="shared" si="1"/>
        <v>1.9300635785649334E-2</v>
      </c>
    </row>
    <row r="34" spans="1:31" x14ac:dyDescent="0.25">
      <c r="W34" s="132">
        <v>42775</v>
      </c>
      <c r="X34" s="10">
        <v>44.45</v>
      </c>
      <c r="Y34" s="10">
        <v>45.1</v>
      </c>
      <c r="Z34" s="10">
        <v>42.55</v>
      </c>
      <c r="AA34" s="10">
        <v>44.3</v>
      </c>
      <c r="AB34" s="94">
        <v>1467200</v>
      </c>
      <c r="AC34" s="10">
        <v>44.04</v>
      </c>
      <c r="AD34" s="2">
        <f t="shared" si="0"/>
        <v>2.5500000000000043</v>
      </c>
      <c r="AE34" s="137">
        <f t="shared" si="1"/>
        <v>6.8587105624142719E-3</v>
      </c>
    </row>
    <row r="35" spans="1:31" x14ac:dyDescent="0.25">
      <c r="W35" s="132">
        <v>42774</v>
      </c>
      <c r="X35" s="10">
        <v>44.4</v>
      </c>
      <c r="Y35" s="10">
        <v>44.4</v>
      </c>
      <c r="Z35" s="10">
        <v>43.3</v>
      </c>
      <c r="AA35" s="10">
        <v>44</v>
      </c>
      <c r="AB35" s="94">
        <v>1220000</v>
      </c>
      <c r="AC35" s="10">
        <v>43.74</v>
      </c>
      <c r="AD35" s="2">
        <f t="shared" si="0"/>
        <v>1.1000000000000014</v>
      </c>
      <c r="AE35" s="137">
        <f t="shared" si="1"/>
        <v>-1.1301989150090397E-2</v>
      </c>
    </row>
    <row r="36" spans="1:31" x14ac:dyDescent="0.25">
      <c r="L36" t="s">
        <v>212</v>
      </c>
      <c r="M36" s="2">
        <f>M47+K47-F47</f>
        <v>529.88000000000284</v>
      </c>
      <c r="W36" s="132">
        <v>42773</v>
      </c>
      <c r="X36" s="10">
        <v>45.05</v>
      </c>
      <c r="Y36" s="10">
        <v>45.2</v>
      </c>
      <c r="Z36" s="10">
        <v>44.2</v>
      </c>
      <c r="AA36" s="10">
        <v>44.5</v>
      </c>
      <c r="AB36" s="94">
        <v>690900</v>
      </c>
      <c r="AC36" s="10">
        <v>44.24</v>
      </c>
      <c r="AD36" s="2">
        <f t="shared" si="0"/>
        <v>1</v>
      </c>
      <c r="AE36" s="137">
        <f t="shared" si="1"/>
        <v>-5.6192402787142992E-3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42772</v>
      </c>
      <c r="X37" s="10">
        <v>44.6</v>
      </c>
      <c r="Y37" s="10">
        <v>44.9</v>
      </c>
      <c r="Z37" s="10">
        <v>44.47</v>
      </c>
      <c r="AA37" s="10">
        <v>44.75</v>
      </c>
      <c r="AB37" s="94">
        <v>1225000</v>
      </c>
      <c r="AC37" s="10">
        <v>44.49</v>
      </c>
      <c r="AD37" s="2">
        <f t="shared" si="0"/>
        <v>0.42999999999999972</v>
      </c>
      <c r="AE37" s="137">
        <f t="shared" si="1"/>
        <v>3.3829499323410062E-3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42769</v>
      </c>
      <c r="X38" s="10">
        <v>44.3</v>
      </c>
      <c r="Y38" s="10">
        <v>44.8</v>
      </c>
      <c r="Z38" s="10">
        <v>44.1</v>
      </c>
      <c r="AA38" s="10">
        <v>44.6</v>
      </c>
      <c r="AB38" s="94">
        <v>790100</v>
      </c>
      <c r="AC38" s="10">
        <v>44.34</v>
      </c>
      <c r="AD38" s="2">
        <f t="shared" si="0"/>
        <v>0.69999999999999574</v>
      </c>
      <c r="AE38" s="137">
        <f t="shared" si="1"/>
        <v>9.1033227127903515E-3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42768</v>
      </c>
      <c r="X39" s="10">
        <v>44.6</v>
      </c>
      <c r="Y39" s="10">
        <v>44.85</v>
      </c>
      <c r="Z39" s="10">
        <v>43.9</v>
      </c>
      <c r="AA39" s="10">
        <v>44.2</v>
      </c>
      <c r="AB39" s="94">
        <v>535500</v>
      </c>
      <c r="AC39" s="10">
        <v>43.94</v>
      </c>
      <c r="AD39" s="2">
        <f t="shared" si="0"/>
        <v>0.95000000000000284</v>
      </c>
      <c r="AE39" s="137">
        <f t="shared" si="1"/>
        <v>-1.2362328613171547E-2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42767</v>
      </c>
      <c r="X40" s="10">
        <v>44.65</v>
      </c>
      <c r="Y40" s="10">
        <v>44.9</v>
      </c>
      <c r="Z40" s="10">
        <v>44.1</v>
      </c>
      <c r="AA40" s="10">
        <v>44.75</v>
      </c>
      <c r="AB40" s="94">
        <v>578300</v>
      </c>
      <c r="AC40" s="10">
        <v>44.49</v>
      </c>
      <c r="AD40" s="2">
        <f t="shared" si="0"/>
        <v>0.79999999999999716</v>
      </c>
      <c r="AE40" s="137">
        <f t="shared" si="1"/>
        <v>7.9293158133213471E-3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42766</v>
      </c>
      <c r="X41" s="10">
        <v>44.6</v>
      </c>
      <c r="Y41" s="10">
        <v>44.6</v>
      </c>
      <c r="Z41" s="10">
        <v>43.51</v>
      </c>
      <c r="AA41" s="10">
        <v>44.4</v>
      </c>
      <c r="AB41" s="94">
        <v>737100</v>
      </c>
      <c r="AC41" s="10">
        <v>44.14</v>
      </c>
      <c r="AD41" s="2">
        <f t="shared" si="0"/>
        <v>1.0900000000000034</v>
      </c>
      <c r="AE41" s="137">
        <f t="shared" si="1"/>
        <v>-7.8669363902000855E-3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42765</v>
      </c>
      <c r="X42" s="10">
        <v>45.1</v>
      </c>
      <c r="Y42" s="10">
        <v>45.15</v>
      </c>
      <c r="Z42" s="10">
        <v>44.55</v>
      </c>
      <c r="AA42" s="10">
        <v>44.75</v>
      </c>
      <c r="AB42" s="94">
        <v>1185000</v>
      </c>
      <c r="AC42" s="10">
        <v>44.49</v>
      </c>
      <c r="AD42" s="2">
        <f t="shared" si="0"/>
        <v>0.60000000000000142</v>
      </c>
      <c r="AE42" s="137">
        <f t="shared" si="1"/>
        <v>-1.4399645547186535E-2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48.070000000000007</v>
      </c>
      <c r="T43" s="92" t="s">
        <v>98</v>
      </c>
      <c r="U43" s="432">
        <v>42.9</v>
      </c>
      <c r="W43" s="132">
        <v>42762</v>
      </c>
      <c r="X43" s="10">
        <v>44.65</v>
      </c>
      <c r="Y43" s="10">
        <v>45.6</v>
      </c>
      <c r="Z43" s="10">
        <v>44.65</v>
      </c>
      <c r="AA43" s="10">
        <v>45.4</v>
      </c>
      <c r="AB43" s="94">
        <v>2029400</v>
      </c>
      <c r="AC43" s="10">
        <v>45.14</v>
      </c>
      <c r="AD43" s="2">
        <f t="shared" si="0"/>
        <v>0.95000000000000284</v>
      </c>
      <c r="AE43" s="137">
        <f t="shared" si="1"/>
        <v>3.3188372625314821E-2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47.63300000000001</v>
      </c>
      <c r="T44" s="92" t="s">
        <v>99</v>
      </c>
      <c r="U44" s="432">
        <v>42.8</v>
      </c>
      <c r="W44" s="132">
        <v>42761</v>
      </c>
      <c r="X44" s="10">
        <v>44.45</v>
      </c>
      <c r="Y44" s="10">
        <v>44.75</v>
      </c>
      <c r="Z44" s="10">
        <v>43.85</v>
      </c>
      <c r="AA44" s="10">
        <v>43.95</v>
      </c>
      <c r="AB44" s="94">
        <v>687800</v>
      </c>
      <c r="AC44" s="10">
        <v>43.69</v>
      </c>
      <c r="AD44" s="2">
        <f t="shared" si="0"/>
        <v>0.89999999999999858</v>
      </c>
      <c r="AE44" s="137">
        <f t="shared" si="1"/>
        <v>-1.6876687668766932E-2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47.196000000000005</v>
      </c>
      <c r="T45" s="92" t="s">
        <v>100</v>
      </c>
      <c r="U45" s="432" t="s">
        <v>129</v>
      </c>
      <c r="W45" s="132">
        <v>42760</v>
      </c>
      <c r="X45" s="10">
        <v>44.4</v>
      </c>
      <c r="Y45" s="10">
        <v>44.75</v>
      </c>
      <c r="Z45" s="10">
        <v>44.05</v>
      </c>
      <c r="AA45" s="10">
        <v>44.7</v>
      </c>
      <c r="AB45" s="94">
        <v>901000</v>
      </c>
      <c r="AC45" s="10">
        <v>44.44</v>
      </c>
      <c r="AD45" s="2">
        <f t="shared" si="0"/>
        <v>0.70000000000000284</v>
      </c>
      <c r="AE45" s="137">
        <f t="shared" si="1"/>
        <v>1.2531328320801949E-2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46.759000000000007</v>
      </c>
      <c r="Q46" s="2"/>
      <c r="T46" s="92" t="s">
        <v>101</v>
      </c>
      <c r="U46" s="432" t="s">
        <v>129</v>
      </c>
      <c r="W46" s="132">
        <v>42759</v>
      </c>
      <c r="X46" s="10">
        <v>43</v>
      </c>
      <c r="Y46" s="10">
        <v>44.38</v>
      </c>
      <c r="Z46" s="10">
        <v>42.6</v>
      </c>
      <c r="AA46" s="10">
        <v>44.15</v>
      </c>
      <c r="AB46" s="94">
        <v>890800</v>
      </c>
      <c r="AC46" s="10">
        <v>43.89</v>
      </c>
      <c r="AD46" s="2">
        <f t="shared" si="0"/>
        <v>1.7800000000000011</v>
      </c>
      <c r="AE46" s="137">
        <f t="shared" si="1"/>
        <v>3.7588652482269502E-2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46.322000000000003</v>
      </c>
      <c r="Q47" s="2"/>
      <c r="T47" s="92" t="s">
        <v>102</v>
      </c>
      <c r="U47" s="432">
        <v>49.67</v>
      </c>
      <c r="W47" s="132">
        <v>42758</v>
      </c>
      <c r="X47" s="10">
        <v>42.75</v>
      </c>
      <c r="Y47" s="10">
        <v>42.95</v>
      </c>
      <c r="Z47" s="10">
        <v>42.03</v>
      </c>
      <c r="AA47" s="10">
        <v>42.55</v>
      </c>
      <c r="AB47" s="94">
        <v>595300</v>
      </c>
      <c r="AC47" s="10">
        <v>42.3</v>
      </c>
      <c r="AD47" s="2">
        <f t="shared" si="0"/>
        <v>0.92000000000000171</v>
      </c>
      <c r="AE47" s="137">
        <f t="shared" si="1"/>
        <v>-9.3676814988291612E-3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45.885000000000005</v>
      </c>
      <c r="Q48" s="2"/>
      <c r="T48" s="92" t="s">
        <v>103</v>
      </c>
      <c r="U48" s="432">
        <v>1.8201099999999999</v>
      </c>
      <c r="W48" s="132">
        <v>42755</v>
      </c>
      <c r="X48" s="10">
        <v>43.45</v>
      </c>
      <c r="Y48" s="10">
        <v>43.65</v>
      </c>
      <c r="Z48" s="10">
        <v>42.73</v>
      </c>
      <c r="AA48" s="10">
        <v>42.95</v>
      </c>
      <c r="AB48" s="94">
        <v>632900</v>
      </c>
      <c r="AC48" s="10">
        <v>42.7</v>
      </c>
      <c r="AD48" s="2">
        <f t="shared" si="0"/>
        <v>0.92000000000000171</v>
      </c>
      <c r="AE48" s="137">
        <f t="shared" si="1"/>
        <v>-9.2807424593966958E-3</v>
      </c>
    </row>
    <row r="49" spans="15:31" x14ac:dyDescent="0.25">
      <c r="O49" s="82">
        <v>1.04</v>
      </c>
      <c r="P49" s="82">
        <f t="shared" si="5"/>
        <v>45.448000000000008</v>
      </c>
      <c r="Q49" s="2"/>
      <c r="T49" s="92" t="s">
        <v>122</v>
      </c>
      <c r="U49" s="432" t="s">
        <v>406</v>
      </c>
      <c r="W49" s="132">
        <v>42754</v>
      </c>
      <c r="X49" s="10">
        <v>44.25</v>
      </c>
      <c r="Y49" s="10">
        <v>44.3</v>
      </c>
      <c r="Z49" s="10">
        <v>43.2</v>
      </c>
      <c r="AA49" s="10">
        <v>43.35</v>
      </c>
      <c r="AB49" s="94">
        <v>690500</v>
      </c>
      <c r="AC49" s="10">
        <v>43.1</v>
      </c>
      <c r="AD49" s="2">
        <f t="shared" si="0"/>
        <v>1.0999999999999943</v>
      </c>
      <c r="AE49" s="137">
        <f t="shared" si="1"/>
        <v>-1.1241110346409733E-2</v>
      </c>
    </row>
    <row r="50" spans="15:31" x14ac:dyDescent="0.25">
      <c r="O50" s="82">
        <v>1.03</v>
      </c>
      <c r="P50" s="82">
        <f t="shared" si="5"/>
        <v>45.011000000000003</v>
      </c>
      <c r="Q50" s="2"/>
      <c r="T50" s="92"/>
      <c r="U50" s="432"/>
      <c r="W50" s="132">
        <v>42753</v>
      </c>
      <c r="X50" s="10">
        <v>43.8</v>
      </c>
      <c r="Y50" s="10">
        <v>44.05</v>
      </c>
      <c r="Z50" s="10">
        <v>43.65</v>
      </c>
      <c r="AA50" s="10">
        <v>43.85</v>
      </c>
      <c r="AB50" s="94">
        <v>1013000</v>
      </c>
      <c r="AC50" s="10">
        <v>43.59</v>
      </c>
      <c r="AD50" s="2">
        <f t="shared" si="0"/>
        <v>0.39999999999999858</v>
      </c>
      <c r="AE50" s="137">
        <f t="shared" si="1"/>
        <v>1.1483693155720509E-3</v>
      </c>
    </row>
    <row r="51" spans="15:31" x14ac:dyDescent="0.25">
      <c r="O51" s="82">
        <v>1.02</v>
      </c>
      <c r="P51" s="82">
        <f t="shared" si="5"/>
        <v>44.574000000000005</v>
      </c>
      <c r="Q51" s="2"/>
      <c r="T51" s="92" t="s">
        <v>105</v>
      </c>
      <c r="U51" s="432" t="s">
        <v>773</v>
      </c>
      <c r="W51" s="132">
        <v>42752</v>
      </c>
      <c r="X51" s="10">
        <v>43.85</v>
      </c>
      <c r="Y51" s="10">
        <v>44.2</v>
      </c>
      <c r="Z51" s="10">
        <v>43.55</v>
      </c>
      <c r="AA51" s="10">
        <v>43.8</v>
      </c>
      <c r="AB51" s="94">
        <v>1107200</v>
      </c>
      <c r="AC51" s="10">
        <v>43.54</v>
      </c>
      <c r="AD51" s="2">
        <f t="shared" si="0"/>
        <v>0.65000000000000568</v>
      </c>
      <c r="AE51" s="137">
        <f t="shared" si="1"/>
        <v>-9.1033227127901295E-3</v>
      </c>
    </row>
    <row r="52" spans="15:31" x14ac:dyDescent="0.25">
      <c r="O52" s="82">
        <v>1.01</v>
      </c>
      <c r="P52" s="82">
        <f t="shared" si="5"/>
        <v>44.137</v>
      </c>
      <c r="Q52" s="2"/>
      <c r="T52" s="92" t="s">
        <v>106</v>
      </c>
      <c r="U52" s="432" t="s">
        <v>488</v>
      </c>
      <c r="W52" s="132">
        <v>42748</v>
      </c>
      <c r="X52" s="10">
        <v>43.1</v>
      </c>
      <c r="Y52" s="10">
        <v>44.55</v>
      </c>
      <c r="Z52" s="10">
        <v>43.05</v>
      </c>
      <c r="AA52" s="10">
        <v>44.2</v>
      </c>
      <c r="AB52" s="94">
        <v>832700</v>
      </c>
      <c r="AC52" s="10">
        <v>43.94</v>
      </c>
      <c r="AD52" s="2">
        <f t="shared" si="0"/>
        <v>1.5</v>
      </c>
      <c r="AE52" s="137">
        <f t="shared" si="1"/>
        <v>3.1455399061032674E-2</v>
      </c>
    </row>
    <row r="53" spans="15:31" x14ac:dyDescent="0.25">
      <c r="O53" s="82">
        <v>1</v>
      </c>
      <c r="P53" s="82">
        <f t="shared" si="5"/>
        <v>43.7</v>
      </c>
      <c r="Q53" s="2"/>
      <c r="T53" s="92" t="s">
        <v>107</v>
      </c>
      <c r="U53" s="433">
        <v>521222</v>
      </c>
      <c r="W53" s="132">
        <v>42747</v>
      </c>
      <c r="X53" s="10">
        <v>43.35</v>
      </c>
      <c r="Y53" s="10">
        <v>43.35</v>
      </c>
      <c r="Z53" s="10">
        <v>42.35</v>
      </c>
      <c r="AA53" s="10">
        <v>42.85</v>
      </c>
      <c r="AB53" s="94">
        <v>822500</v>
      </c>
      <c r="AC53" s="10">
        <v>42.6</v>
      </c>
      <c r="AD53" s="2">
        <f t="shared" si="0"/>
        <v>1</v>
      </c>
      <c r="AE53" s="137">
        <f t="shared" si="1"/>
        <v>-1.1600928074245953E-2</v>
      </c>
    </row>
    <row r="54" spans="15:31" x14ac:dyDescent="0.25">
      <c r="O54" s="82">
        <v>0.99</v>
      </c>
      <c r="P54" s="82">
        <f t="shared" si="5"/>
        <v>43.263000000000005</v>
      </c>
      <c r="Q54" s="2"/>
      <c r="T54" s="92" t="s">
        <v>110</v>
      </c>
      <c r="U54" s="433">
        <v>879808</v>
      </c>
      <c r="W54" s="132">
        <v>42746</v>
      </c>
      <c r="X54" s="10">
        <v>43.1</v>
      </c>
      <c r="Y54" s="10">
        <v>43.43</v>
      </c>
      <c r="Z54" s="10">
        <v>42.85</v>
      </c>
      <c r="AA54" s="10">
        <v>43.35</v>
      </c>
      <c r="AB54" s="94">
        <v>1160500</v>
      </c>
      <c r="AC54" s="10">
        <v>43.1</v>
      </c>
      <c r="AD54" s="2">
        <f t="shared" si="0"/>
        <v>0.57999999999999829</v>
      </c>
      <c r="AE54" s="137">
        <f t="shared" si="1"/>
        <v>2.3752969121140222E-2</v>
      </c>
    </row>
    <row r="55" spans="15:31" x14ac:dyDescent="0.25">
      <c r="O55" s="82">
        <v>0.98</v>
      </c>
      <c r="P55" s="82">
        <f t="shared" si="5"/>
        <v>42.826000000000001</v>
      </c>
      <c r="Q55" s="2"/>
      <c r="T55" s="92" t="s">
        <v>108</v>
      </c>
      <c r="U55" s="432" t="s">
        <v>774</v>
      </c>
      <c r="W55" s="132">
        <v>42745</v>
      </c>
      <c r="X55" s="10">
        <v>41.8</v>
      </c>
      <c r="Y55" s="10">
        <v>42.45</v>
      </c>
      <c r="Z55" s="10">
        <v>41.2</v>
      </c>
      <c r="AA55" s="10">
        <v>42.35</v>
      </c>
      <c r="AB55" s="94">
        <v>1361300</v>
      </c>
      <c r="AC55" s="10">
        <v>42.1</v>
      </c>
      <c r="AD55" s="2">
        <f t="shared" si="0"/>
        <v>1.25</v>
      </c>
      <c r="AE55" s="137">
        <f t="shared" si="1"/>
        <v>1.7891682785299956E-2</v>
      </c>
    </row>
    <row r="56" spans="15:31" x14ac:dyDescent="0.25">
      <c r="O56" s="82">
        <v>0.97</v>
      </c>
      <c r="P56" s="82">
        <f t="shared" si="5"/>
        <v>42.389000000000003</v>
      </c>
      <c r="Q56" s="2"/>
      <c r="T56" s="92" t="s">
        <v>111</v>
      </c>
      <c r="U56" s="432">
        <v>22.76</v>
      </c>
      <c r="W56" s="132">
        <v>42744</v>
      </c>
      <c r="X56" s="10">
        <v>41.9</v>
      </c>
      <c r="Y56" s="10">
        <v>42.1</v>
      </c>
      <c r="Z56" s="10">
        <v>41.2</v>
      </c>
      <c r="AA56" s="10">
        <v>41.6</v>
      </c>
      <c r="AB56" s="94">
        <v>804900</v>
      </c>
      <c r="AC56" s="10">
        <v>41.36</v>
      </c>
      <c r="AD56" s="2">
        <f t="shared" si="0"/>
        <v>0.89999999999999858</v>
      </c>
      <c r="AE56" s="137">
        <f t="shared" si="1"/>
        <v>-1.2887828162291171E-2</v>
      </c>
    </row>
    <row r="57" spans="15:31" x14ac:dyDescent="0.25">
      <c r="O57" s="82">
        <v>0.96</v>
      </c>
      <c r="P57" s="82">
        <f t="shared" si="5"/>
        <v>41.951999999999998</v>
      </c>
      <c r="Q57" s="2"/>
      <c r="T57" s="92" t="s">
        <v>112</v>
      </c>
      <c r="U57" s="432">
        <v>1.92</v>
      </c>
      <c r="W57" s="132">
        <v>42741</v>
      </c>
      <c r="X57" s="10">
        <v>41.5</v>
      </c>
      <c r="Y57" s="10">
        <v>42.35</v>
      </c>
      <c r="Z57" s="10">
        <v>41.3</v>
      </c>
      <c r="AA57" s="10">
        <v>42.15</v>
      </c>
      <c r="AB57" s="94">
        <v>1547500</v>
      </c>
      <c r="AC57" s="10">
        <v>41.9</v>
      </c>
      <c r="AD57" s="2">
        <f t="shared" si="0"/>
        <v>1.0500000000000043</v>
      </c>
      <c r="AE57" s="137">
        <f t="shared" si="1"/>
        <v>1.551139117789635E-2</v>
      </c>
    </row>
    <row r="58" spans="15:31" x14ac:dyDescent="0.25">
      <c r="O58" s="82">
        <v>0.95</v>
      </c>
      <c r="P58" s="82">
        <f t="shared" si="5"/>
        <v>41.515000000000001</v>
      </c>
      <c r="Q58" s="2"/>
      <c r="T58" s="92" t="s">
        <v>109</v>
      </c>
      <c r="U58" s="432" t="s">
        <v>775</v>
      </c>
      <c r="W58" s="132">
        <v>42740</v>
      </c>
      <c r="X58" s="10">
        <v>41.55</v>
      </c>
      <c r="Y58" s="10">
        <v>42.15</v>
      </c>
      <c r="Z58" s="10">
        <v>40.950000000000003</v>
      </c>
      <c r="AA58" s="10">
        <v>41.5</v>
      </c>
      <c r="AB58" s="94">
        <v>719700</v>
      </c>
      <c r="AC58" s="10">
        <v>41.26</v>
      </c>
      <c r="AD58" s="2">
        <f t="shared" si="0"/>
        <v>1.1999999999999957</v>
      </c>
      <c r="AE58" s="137">
        <f t="shared" si="1"/>
        <v>1.2132977432661729E-3</v>
      </c>
    </row>
    <row r="59" spans="15:31" x14ac:dyDescent="0.25">
      <c r="O59" s="82">
        <v>0.94</v>
      </c>
      <c r="P59" s="82">
        <f t="shared" si="5"/>
        <v>41.078000000000003</v>
      </c>
      <c r="W59" s="132">
        <v>42739</v>
      </c>
      <c r="X59" s="10">
        <v>41.05</v>
      </c>
      <c r="Y59" s="10">
        <v>41.75</v>
      </c>
      <c r="Z59" s="10">
        <v>40.9</v>
      </c>
      <c r="AA59" s="10">
        <v>41.45</v>
      </c>
      <c r="AB59" s="94">
        <v>1304000</v>
      </c>
      <c r="AC59" s="10">
        <v>41.21</v>
      </c>
      <c r="AD59" s="2">
        <f t="shared" si="0"/>
        <v>0.85000000000000142</v>
      </c>
      <c r="AE59" s="137">
        <f t="shared" si="1"/>
        <v>1.2281994595922274E-2</v>
      </c>
    </row>
    <row r="60" spans="15:31" x14ac:dyDescent="0.25">
      <c r="O60" s="82">
        <v>0.93</v>
      </c>
      <c r="P60" s="82">
        <f t="shared" si="5"/>
        <v>40.641000000000005</v>
      </c>
      <c r="W60" s="132">
        <v>42738</v>
      </c>
      <c r="X60" s="10">
        <v>40.25</v>
      </c>
      <c r="Y60" s="10">
        <v>41.15</v>
      </c>
      <c r="Z60" s="10">
        <v>40.049999999999997</v>
      </c>
      <c r="AA60" s="10">
        <v>40.950000000000003</v>
      </c>
      <c r="AB60" s="94">
        <v>1053800</v>
      </c>
      <c r="AC60" s="10">
        <v>40.71</v>
      </c>
      <c r="AD60" s="2">
        <f t="shared" si="0"/>
        <v>1.1000000000000014</v>
      </c>
      <c r="AE60" s="137">
        <f t="shared" si="1"/>
        <v>3.1416265518115161E-2</v>
      </c>
    </row>
    <row r="61" spans="15:31" x14ac:dyDescent="0.25">
      <c r="O61" s="82">
        <v>0.92</v>
      </c>
      <c r="P61" s="82">
        <f t="shared" si="5"/>
        <v>40.204000000000008</v>
      </c>
      <c r="W61" s="132">
        <v>42734</v>
      </c>
      <c r="X61" s="10">
        <v>40</v>
      </c>
      <c r="Y61" s="10">
        <v>40</v>
      </c>
      <c r="Z61" s="10">
        <v>39.4</v>
      </c>
      <c r="AA61" s="10">
        <v>39.700000000000003</v>
      </c>
      <c r="AB61" s="94">
        <v>412900</v>
      </c>
      <c r="AC61" s="10">
        <v>39.47</v>
      </c>
      <c r="AD61" s="2">
        <f t="shared" si="0"/>
        <v>0.60000000000000142</v>
      </c>
      <c r="AE61" s="137">
        <f t="shared" si="1"/>
        <v>-6.2940584088619911E-3</v>
      </c>
    </row>
    <row r="62" spans="15:31" x14ac:dyDescent="0.25">
      <c r="O62" s="82">
        <v>0.91</v>
      </c>
      <c r="P62" s="82">
        <f t="shared" si="5"/>
        <v>39.767000000000003</v>
      </c>
      <c r="W62" s="132">
        <v>42733</v>
      </c>
      <c r="X62" s="10">
        <v>40.049999999999997</v>
      </c>
      <c r="Y62" s="10">
        <v>40.25</v>
      </c>
      <c r="Z62" s="10">
        <v>39.799999999999997</v>
      </c>
      <c r="AA62" s="10">
        <v>39.950000000000003</v>
      </c>
      <c r="AB62" s="94">
        <v>343300</v>
      </c>
      <c r="AC62" s="10">
        <v>39.72</v>
      </c>
      <c r="AD62" s="2">
        <f t="shared" si="0"/>
        <v>0.45000000000000284</v>
      </c>
      <c r="AE62" s="137">
        <f t="shared" si="1"/>
        <v>0</v>
      </c>
    </row>
    <row r="63" spans="15:31" x14ac:dyDescent="0.25">
      <c r="O63" s="82">
        <v>0.9</v>
      </c>
      <c r="P63" s="82">
        <f t="shared" si="5"/>
        <v>39.330000000000005</v>
      </c>
      <c r="W63" s="132">
        <v>42732</v>
      </c>
      <c r="X63" s="10">
        <v>40.799999999999997</v>
      </c>
      <c r="Y63" s="10">
        <v>41.05</v>
      </c>
      <c r="Z63" s="10">
        <v>39.75</v>
      </c>
      <c r="AA63" s="10">
        <v>39.950000000000003</v>
      </c>
      <c r="AB63" s="94">
        <v>475700</v>
      </c>
      <c r="AC63" s="10">
        <v>39.72</v>
      </c>
      <c r="AD63" s="2">
        <f t="shared" si="0"/>
        <v>1.2999999999999972</v>
      </c>
      <c r="AE63" s="137">
        <f t="shared" si="1"/>
        <v>-1.7074981440237558E-2</v>
      </c>
    </row>
    <row r="64" spans="15:31" x14ac:dyDescent="0.25">
      <c r="W64" s="132">
        <v>42731</v>
      </c>
      <c r="X64" s="10">
        <v>40.799999999999997</v>
      </c>
      <c r="Y64" s="10">
        <v>41.15</v>
      </c>
      <c r="Z64" s="10">
        <v>40.479999999999997</v>
      </c>
      <c r="AA64" s="10">
        <v>40.65</v>
      </c>
      <c r="AB64" s="94">
        <v>439600</v>
      </c>
      <c r="AC64" s="10">
        <v>40.409999999999997</v>
      </c>
      <c r="AD64" s="2">
        <f t="shared" si="0"/>
        <v>0.67000000000000171</v>
      </c>
      <c r="AE64" s="137">
        <f t="shared" si="1"/>
        <v>0</v>
      </c>
    </row>
    <row r="65" spans="23:31" x14ac:dyDescent="0.25">
      <c r="W65" s="132">
        <v>42727</v>
      </c>
      <c r="X65" s="10">
        <v>40.6</v>
      </c>
      <c r="Y65" s="10">
        <v>40.799999999999997</v>
      </c>
      <c r="Z65" s="10">
        <v>40.35</v>
      </c>
      <c r="AA65" s="10">
        <v>40.65</v>
      </c>
      <c r="AB65" s="94">
        <v>244700</v>
      </c>
      <c r="AC65" s="10">
        <v>40.409999999999997</v>
      </c>
      <c r="AD65" s="2">
        <f t="shared" si="0"/>
        <v>0.44999999999999574</v>
      </c>
      <c r="AE65" s="137">
        <f t="shared" si="1"/>
        <v>2.4807740014882729E-3</v>
      </c>
    </row>
    <row r="66" spans="23:31" x14ac:dyDescent="0.25">
      <c r="W66" s="132">
        <v>42726</v>
      </c>
      <c r="X66" s="10">
        <v>40.65</v>
      </c>
      <c r="Y66" s="10">
        <v>40.700000000000003</v>
      </c>
      <c r="Z66" s="10">
        <v>40.299999999999997</v>
      </c>
      <c r="AA66" s="10">
        <v>40.549999999999997</v>
      </c>
      <c r="AB66" s="94">
        <v>476800</v>
      </c>
      <c r="AC66" s="10">
        <v>40.31</v>
      </c>
      <c r="AD66" s="2">
        <f t="shared" si="0"/>
        <v>0.40000000000000568</v>
      </c>
      <c r="AE66" s="137">
        <f t="shared" si="1"/>
        <v>-4.9370525796098574E-3</v>
      </c>
    </row>
    <row r="67" spans="23:31" x14ac:dyDescent="0.25">
      <c r="W67" s="132">
        <v>42725</v>
      </c>
      <c r="X67" s="10">
        <v>41</v>
      </c>
      <c r="Y67" s="10">
        <v>41.15</v>
      </c>
      <c r="Z67" s="10">
        <v>40.450000000000003</v>
      </c>
      <c r="AA67" s="10">
        <v>40.75</v>
      </c>
      <c r="AB67" s="94">
        <v>1286400</v>
      </c>
      <c r="AC67" s="10">
        <v>40.51</v>
      </c>
      <c r="AD67" s="2">
        <f>Y67-Z67</f>
        <v>0.69999999999999574</v>
      </c>
      <c r="AE67" s="137">
        <f>AC67/AC68-1</f>
        <v>-4.9127978383690651E-3</v>
      </c>
    </row>
    <row r="68" spans="23:31" x14ac:dyDescent="0.25">
      <c r="W68" s="132">
        <v>42724</v>
      </c>
      <c r="X68" s="10">
        <v>40.5</v>
      </c>
      <c r="Y68" s="10">
        <v>41.05</v>
      </c>
      <c r="Z68" s="10">
        <v>40.4</v>
      </c>
      <c r="AA68" s="10">
        <v>40.950000000000003</v>
      </c>
      <c r="AB68" s="94">
        <v>634400</v>
      </c>
      <c r="AC68" s="10">
        <v>40.71</v>
      </c>
      <c r="AD68" s="2">
        <f>Y68-Z68</f>
        <v>0.64999999999999858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42821</v>
      </c>
      <c r="X2" s="10">
        <v>111.08</v>
      </c>
      <c r="Y2" s="10">
        <v>111.93</v>
      </c>
      <c r="Z2" s="10">
        <v>110.45</v>
      </c>
      <c r="AA2" s="10">
        <v>111.83</v>
      </c>
      <c r="AB2" s="94">
        <v>2485400</v>
      </c>
      <c r="AC2" s="10">
        <v>111.83</v>
      </c>
      <c r="AD2" s="2">
        <f>Y2-Z2</f>
        <v>1.480000000000004</v>
      </c>
      <c r="AE2" s="137">
        <f>AC2/AC3-1</f>
        <v>2.6833631484790565E-4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112.74</v>
      </c>
      <c r="W3" s="132">
        <v>42818</v>
      </c>
      <c r="X3" s="10">
        <v>111.98</v>
      </c>
      <c r="Y3" s="10">
        <v>112.28</v>
      </c>
      <c r="Z3" s="10">
        <v>111.33</v>
      </c>
      <c r="AA3" s="10">
        <v>111.8</v>
      </c>
      <c r="AB3" s="94">
        <v>2226500</v>
      </c>
      <c r="AC3" s="10">
        <v>111.8</v>
      </c>
      <c r="AD3" s="2">
        <f t="shared" ref="AD3:AD66" si="0">Y3-Z3</f>
        <v>0.95000000000000284</v>
      </c>
      <c r="AE3" s="137">
        <f t="shared" ref="AE3:AE66" si="1">AC3/AC4-1</f>
        <v>-3.5765379113028573E-4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112.74</v>
      </c>
      <c r="R4" s="499">
        <v>8.0999999999999996E-3</v>
      </c>
      <c r="W4" s="132">
        <v>42817</v>
      </c>
      <c r="X4" s="10">
        <v>111.93</v>
      </c>
      <c r="Y4" s="10">
        <v>112.45</v>
      </c>
      <c r="Z4" s="10">
        <v>111.56</v>
      </c>
      <c r="AA4" s="10">
        <v>111.84</v>
      </c>
      <c r="AB4" s="94">
        <v>2287400</v>
      </c>
      <c r="AC4" s="10">
        <v>111.84</v>
      </c>
      <c r="AD4" s="2">
        <f t="shared" si="0"/>
        <v>0.89000000000000057</v>
      </c>
      <c r="AE4" s="137">
        <f t="shared" si="1"/>
        <v>-8.0407397480575238E-4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112.37</v>
      </c>
      <c r="Y5" s="10">
        <v>112.42</v>
      </c>
      <c r="Z5" s="10">
        <v>111.42</v>
      </c>
      <c r="AA5" s="10">
        <v>111.93</v>
      </c>
      <c r="AB5" s="94">
        <v>2122900</v>
      </c>
      <c r="AC5" s="10">
        <v>111.93</v>
      </c>
      <c r="AD5" s="2">
        <f t="shared" si="0"/>
        <v>1</v>
      </c>
      <c r="AE5" s="137">
        <f t="shared" si="1"/>
        <v>-2.0506419400855291E-3</v>
      </c>
    </row>
    <row r="6" spans="1:31" x14ac:dyDescent="0.25">
      <c r="O6" s="11" t="s">
        <v>64</v>
      </c>
      <c r="Q6" s="2">
        <f>Q3*Q2</f>
        <v>0</v>
      </c>
      <c r="W6" s="132">
        <v>42815</v>
      </c>
      <c r="X6" s="10">
        <v>113.66</v>
      </c>
      <c r="Y6" s="10">
        <v>114.15</v>
      </c>
      <c r="Z6" s="10">
        <v>111.98</v>
      </c>
      <c r="AA6" s="10">
        <v>112.16</v>
      </c>
      <c r="AB6" s="94">
        <v>3550400</v>
      </c>
      <c r="AC6" s="10">
        <v>112.16</v>
      </c>
      <c r="AD6" s="2">
        <f t="shared" si="0"/>
        <v>2.1700000000000017</v>
      </c>
      <c r="AE6" s="137">
        <f t="shared" si="1"/>
        <v>-1.1893225266496388E-2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42814</v>
      </c>
      <c r="X7" s="10">
        <v>113.4</v>
      </c>
      <c r="Y7" s="10">
        <v>114.08</v>
      </c>
      <c r="Z7" s="10">
        <v>112.83</v>
      </c>
      <c r="AA7" s="10">
        <v>113.51</v>
      </c>
      <c r="AB7" s="94">
        <v>2958700</v>
      </c>
      <c r="AC7" s="10">
        <v>113.51</v>
      </c>
      <c r="AD7" s="2">
        <f t="shared" si="0"/>
        <v>1.25</v>
      </c>
      <c r="AE7" s="137">
        <f t="shared" si="1"/>
        <v>5.2886734244173006E-4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42811</v>
      </c>
      <c r="X8" s="10">
        <v>112.68</v>
      </c>
      <c r="Y8" s="10">
        <v>113.95</v>
      </c>
      <c r="Z8" s="10">
        <v>112.27</v>
      </c>
      <c r="AA8" s="10">
        <v>113.45</v>
      </c>
      <c r="AB8" s="94">
        <v>7398500</v>
      </c>
      <c r="AC8" s="10">
        <v>113.45</v>
      </c>
      <c r="AD8" s="2">
        <f t="shared" si="0"/>
        <v>1.6800000000000068</v>
      </c>
      <c r="AE8" s="137">
        <f t="shared" si="1"/>
        <v>9.8807192451486614E-3</v>
      </c>
    </row>
    <row r="9" spans="1:31" x14ac:dyDescent="0.25">
      <c r="O9" s="11" t="s">
        <v>213</v>
      </c>
      <c r="Q9" s="137">
        <f>IF(Q2=0, 0, Q8/Q6)</f>
        <v>0</v>
      </c>
      <c r="W9" s="132">
        <v>42810</v>
      </c>
      <c r="X9" s="10">
        <v>112.77</v>
      </c>
      <c r="Y9" s="10">
        <v>113.22</v>
      </c>
      <c r="Z9" s="10">
        <v>111.95</v>
      </c>
      <c r="AA9" s="10">
        <v>112.34</v>
      </c>
      <c r="AB9" s="94">
        <v>2896300</v>
      </c>
      <c r="AC9" s="10">
        <v>112.34</v>
      </c>
      <c r="AD9" s="2">
        <f t="shared" si="0"/>
        <v>1.269999999999996</v>
      </c>
      <c r="AE9" s="137">
        <f t="shared" si="1"/>
        <v>-6.5440396179695659E-3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42809</v>
      </c>
      <c r="X10" s="10">
        <v>112.12</v>
      </c>
      <c r="Y10" s="10">
        <v>113.3</v>
      </c>
      <c r="Z10" s="10">
        <v>111.87</v>
      </c>
      <c r="AA10" s="10">
        <v>113.08</v>
      </c>
      <c r="AB10" s="94">
        <v>3102000</v>
      </c>
      <c r="AC10" s="10">
        <v>113.08</v>
      </c>
      <c r="AD10" s="2">
        <f t="shared" si="0"/>
        <v>1.4299999999999926</v>
      </c>
      <c r="AE10" s="137">
        <f t="shared" si="1"/>
        <v>1.1177680407761681E-2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42808</v>
      </c>
      <c r="X11" s="10">
        <v>111.88</v>
      </c>
      <c r="Y11" s="10">
        <v>112.17</v>
      </c>
      <c r="Z11" s="10">
        <v>111.55</v>
      </c>
      <c r="AA11" s="10">
        <v>111.83</v>
      </c>
      <c r="AB11" s="94">
        <v>2194800</v>
      </c>
      <c r="AC11" s="10">
        <v>111.83</v>
      </c>
      <c r="AD11" s="2">
        <f t="shared" si="0"/>
        <v>0.62000000000000455</v>
      </c>
      <c r="AE11" s="137">
        <f t="shared" si="1"/>
        <v>-4.2738847831894633E-3</v>
      </c>
    </row>
    <row r="12" spans="1:31" x14ac:dyDescent="0.25">
      <c r="W12" s="132">
        <v>42807</v>
      </c>
      <c r="X12" s="10">
        <v>112.56</v>
      </c>
      <c r="Y12" s="10">
        <v>112.73</v>
      </c>
      <c r="Z12" s="10">
        <v>111.96</v>
      </c>
      <c r="AA12" s="10">
        <v>112.31</v>
      </c>
      <c r="AB12" s="94">
        <v>2643000</v>
      </c>
      <c r="AC12" s="10">
        <v>112.31</v>
      </c>
      <c r="AD12" s="2">
        <f t="shared" si="0"/>
        <v>0.77000000000001023</v>
      </c>
      <c r="AE12" s="137">
        <f t="shared" si="1"/>
        <v>1.5159621901195131E-3</v>
      </c>
    </row>
    <row r="13" spans="1:31" x14ac:dyDescent="0.25">
      <c r="W13" s="132">
        <v>42804</v>
      </c>
      <c r="X13" s="10">
        <v>112.39</v>
      </c>
      <c r="Y13" s="10">
        <v>112.58</v>
      </c>
      <c r="Z13" s="10">
        <v>111.29</v>
      </c>
      <c r="AA13" s="10">
        <v>112.14</v>
      </c>
      <c r="AB13" s="94">
        <v>3217600</v>
      </c>
      <c r="AC13" s="10">
        <v>112.14</v>
      </c>
      <c r="AD13" s="2">
        <f t="shared" si="0"/>
        <v>1.289999999999992</v>
      </c>
      <c r="AE13" s="137">
        <f t="shared" si="1"/>
        <v>1.8761726078799779E-3</v>
      </c>
    </row>
    <row r="14" spans="1:31" x14ac:dyDescent="0.25">
      <c r="W14" s="132">
        <v>42803</v>
      </c>
      <c r="X14" s="10">
        <v>111.87</v>
      </c>
      <c r="Y14" s="10">
        <v>112.34</v>
      </c>
      <c r="Z14" s="10">
        <v>107.05</v>
      </c>
      <c r="AA14" s="10">
        <v>111.93</v>
      </c>
      <c r="AB14" s="94">
        <v>2919800</v>
      </c>
      <c r="AC14" s="10">
        <v>111.93</v>
      </c>
      <c r="AD14" s="2">
        <f t="shared" si="0"/>
        <v>5.2900000000000063</v>
      </c>
      <c r="AE14" s="137">
        <f t="shared" si="1"/>
        <v>1.6107382550336613E-3</v>
      </c>
    </row>
    <row r="15" spans="1:31" x14ac:dyDescent="0.25">
      <c r="W15" s="132">
        <v>42802</v>
      </c>
      <c r="X15" s="10">
        <v>112.48</v>
      </c>
      <c r="Y15" s="10">
        <v>112.66</v>
      </c>
      <c r="Z15" s="10">
        <v>111.65</v>
      </c>
      <c r="AA15" s="10">
        <v>111.75</v>
      </c>
      <c r="AB15" s="94">
        <v>2581800</v>
      </c>
      <c r="AC15" s="10">
        <v>111.75</v>
      </c>
      <c r="AD15" s="2">
        <f t="shared" si="0"/>
        <v>1.0099999999999909</v>
      </c>
      <c r="AE15" s="137">
        <f t="shared" si="1"/>
        <v>-4.7203420021375564E-3</v>
      </c>
    </row>
    <row r="16" spans="1:31" x14ac:dyDescent="0.25">
      <c r="W16" s="132">
        <v>42801</v>
      </c>
      <c r="X16" s="10">
        <v>111.86</v>
      </c>
      <c r="Y16" s="10">
        <v>112.41</v>
      </c>
      <c r="Z16" s="10">
        <v>111.5</v>
      </c>
      <c r="AA16" s="10">
        <v>112.28</v>
      </c>
      <c r="AB16" s="94">
        <v>2429300</v>
      </c>
      <c r="AC16" s="10">
        <v>112.28</v>
      </c>
      <c r="AD16" s="2">
        <f t="shared" si="0"/>
        <v>0.90999999999999659</v>
      </c>
      <c r="AE16" s="137">
        <f t="shared" si="1"/>
        <v>5.552570302704618E-3</v>
      </c>
    </row>
    <row r="17" spans="1:31" x14ac:dyDescent="0.25">
      <c r="W17" s="132">
        <v>42800</v>
      </c>
      <c r="X17" s="10">
        <v>111.83</v>
      </c>
      <c r="Y17" s="10">
        <v>112.3</v>
      </c>
      <c r="Z17" s="10">
        <v>111.54</v>
      </c>
      <c r="AA17" s="10">
        <v>111.66</v>
      </c>
      <c r="AB17" s="94">
        <v>3763600</v>
      </c>
      <c r="AC17" s="10">
        <v>111.66</v>
      </c>
      <c r="AD17" s="2">
        <f t="shared" si="0"/>
        <v>0.75999999999999091</v>
      </c>
      <c r="AE17" s="137">
        <f t="shared" si="1"/>
        <v>-6.053053231262262E-3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42797</v>
      </c>
      <c r="X18" s="10">
        <v>112.69</v>
      </c>
      <c r="Y18" s="10">
        <v>113.43</v>
      </c>
      <c r="Z18" s="10">
        <v>112.17</v>
      </c>
      <c r="AA18" s="10">
        <v>112.34</v>
      </c>
      <c r="AB18" s="94">
        <v>3108300</v>
      </c>
      <c r="AC18" s="10">
        <v>112.34</v>
      </c>
      <c r="AD18" s="2">
        <f t="shared" si="0"/>
        <v>1.2600000000000051</v>
      </c>
      <c r="AE18" s="137">
        <f t="shared" si="1"/>
        <v>-3.1058656491258496E-3</v>
      </c>
    </row>
    <row r="19" spans="1:31" x14ac:dyDescent="0.25">
      <c r="W19" s="132">
        <v>42796</v>
      </c>
      <c r="X19" s="10">
        <v>113.83</v>
      </c>
      <c r="Y19" s="10">
        <v>114.04</v>
      </c>
      <c r="Z19" s="10">
        <v>112.63</v>
      </c>
      <c r="AA19" s="10">
        <v>112.69</v>
      </c>
      <c r="AB19" s="94">
        <v>2869600</v>
      </c>
      <c r="AC19" s="10">
        <v>112.69</v>
      </c>
      <c r="AD19" s="2">
        <f t="shared" si="0"/>
        <v>1.4100000000000108</v>
      </c>
      <c r="AE19" s="137">
        <f t="shared" si="1"/>
        <v>-8.7086558761436672E-3</v>
      </c>
    </row>
    <row r="20" spans="1:31" x14ac:dyDescent="0.25">
      <c r="W20" s="132">
        <v>42795</v>
      </c>
      <c r="X20" s="10">
        <v>113.64</v>
      </c>
      <c r="Y20" s="10">
        <v>114.44</v>
      </c>
      <c r="Z20" s="10">
        <v>113.46</v>
      </c>
      <c r="AA20" s="10">
        <v>113.68</v>
      </c>
      <c r="AB20" s="94">
        <v>5046700</v>
      </c>
      <c r="AC20" s="10">
        <v>113.68</v>
      </c>
      <c r="AD20" s="2">
        <f t="shared" si="0"/>
        <v>0.98000000000000398</v>
      </c>
      <c r="AE20" s="137">
        <f t="shared" si="1"/>
        <v>1.0039982230120037E-2</v>
      </c>
    </row>
    <row r="21" spans="1:31" x14ac:dyDescent="0.25">
      <c r="W21" s="132">
        <v>42794</v>
      </c>
      <c r="X21" s="10">
        <v>112.97</v>
      </c>
      <c r="Y21" s="10">
        <v>113.19</v>
      </c>
      <c r="Z21" s="10">
        <v>112.34</v>
      </c>
      <c r="AA21" s="10">
        <v>112.55</v>
      </c>
      <c r="AB21" s="94">
        <v>2929600</v>
      </c>
      <c r="AC21" s="10">
        <v>112.55</v>
      </c>
      <c r="AD21" s="2">
        <f t="shared" si="0"/>
        <v>0.84999999999999432</v>
      </c>
      <c r="AE21" s="137">
        <f t="shared" si="1"/>
        <v>-2.3047602162928893E-3</v>
      </c>
    </row>
    <row r="22" spans="1:31" x14ac:dyDescent="0.25">
      <c r="W22" s="132">
        <v>42793</v>
      </c>
      <c r="X22" s="10">
        <v>112.59</v>
      </c>
      <c r="Y22" s="10">
        <v>112.97</v>
      </c>
      <c r="Z22" s="10">
        <v>112.03</v>
      </c>
      <c r="AA22" s="10">
        <v>112.81</v>
      </c>
      <c r="AB22" s="94">
        <v>2718900</v>
      </c>
      <c r="AC22" s="10">
        <v>112.81</v>
      </c>
      <c r="AD22" s="2">
        <f t="shared" si="0"/>
        <v>0.93999999999999773</v>
      </c>
      <c r="AE22" s="137">
        <f t="shared" si="1"/>
        <v>3.112217677396556E-3</v>
      </c>
    </row>
    <row r="23" spans="1:31" x14ac:dyDescent="0.25">
      <c r="W23" s="132">
        <v>42790</v>
      </c>
      <c r="X23" s="10">
        <v>111.82</v>
      </c>
      <c r="Y23" s="10">
        <v>112.69</v>
      </c>
      <c r="Z23" s="10">
        <v>111.75</v>
      </c>
      <c r="AA23" s="10">
        <v>112.46</v>
      </c>
      <c r="AB23" s="94">
        <v>2639300</v>
      </c>
      <c r="AC23" s="10">
        <v>112.46</v>
      </c>
      <c r="AD23" s="2">
        <f t="shared" si="0"/>
        <v>0.93999999999999773</v>
      </c>
      <c r="AE23" s="137">
        <f t="shared" si="1"/>
        <v>3.3009189044517218E-3</v>
      </c>
    </row>
    <row r="24" spans="1:31" x14ac:dyDescent="0.25">
      <c r="W24" s="132">
        <v>42789</v>
      </c>
      <c r="X24" s="10">
        <v>112.7</v>
      </c>
      <c r="Y24" s="10">
        <v>112.88</v>
      </c>
      <c r="Z24" s="10">
        <v>111.97</v>
      </c>
      <c r="AA24" s="10">
        <v>112.09</v>
      </c>
      <c r="AB24" s="94">
        <v>3463400</v>
      </c>
      <c r="AC24" s="10">
        <v>112.09</v>
      </c>
      <c r="AD24" s="2">
        <f t="shared" si="0"/>
        <v>0.90999999999999659</v>
      </c>
      <c r="AE24" s="137">
        <f t="shared" si="1"/>
        <v>-5.0594709746137889E-3</v>
      </c>
    </row>
    <row r="25" spans="1:31" x14ac:dyDescent="0.25">
      <c r="W25" s="132">
        <v>42788</v>
      </c>
      <c r="X25" s="10">
        <v>112.35</v>
      </c>
      <c r="Y25" s="10">
        <v>112.71</v>
      </c>
      <c r="Z25" s="10">
        <v>111.72</v>
      </c>
      <c r="AA25" s="10">
        <v>112.66</v>
      </c>
      <c r="AB25" s="94">
        <v>2203600</v>
      </c>
      <c r="AC25" s="10">
        <v>112.66</v>
      </c>
      <c r="AD25" s="2">
        <f t="shared" si="0"/>
        <v>0.98999999999999488</v>
      </c>
      <c r="AE25" s="137">
        <f t="shared" si="1"/>
        <v>1.4222222222222136E-3</v>
      </c>
    </row>
    <row r="26" spans="1:31" x14ac:dyDescent="0.25">
      <c r="W26" s="132">
        <v>42787</v>
      </c>
      <c r="X26" s="10">
        <v>112.19</v>
      </c>
      <c r="Y26" s="10">
        <v>112.8</v>
      </c>
      <c r="Z26" s="10">
        <v>112.04</v>
      </c>
      <c r="AA26" s="10">
        <v>112.5</v>
      </c>
      <c r="AB26" s="94">
        <v>1912800</v>
      </c>
      <c r="AC26" s="10">
        <v>112.5</v>
      </c>
      <c r="AD26" s="2">
        <f t="shared" si="0"/>
        <v>0.75999999999999091</v>
      </c>
      <c r="AE26" s="137">
        <f t="shared" si="1"/>
        <v>3.1208203299153414E-3</v>
      </c>
    </row>
    <row r="27" spans="1:31" x14ac:dyDescent="0.25">
      <c r="L27" t="s">
        <v>212</v>
      </c>
      <c r="M27" s="2">
        <f>M35+K35-F35</f>
        <v>114.84999999999991</v>
      </c>
      <c r="W27" s="132">
        <v>42783</v>
      </c>
      <c r="X27" s="10">
        <v>111.93</v>
      </c>
      <c r="Y27" s="10">
        <v>112.33</v>
      </c>
      <c r="Z27" s="10">
        <v>111.61</v>
      </c>
      <c r="AA27" s="10">
        <v>112.15</v>
      </c>
      <c r="AB27" s="94">
        <v>2492400</v>
      </c>
      <c r="AC27" s="10">
        <v>112.15</v>
      </c>
      <c r="AD27" s="2">
        <f t="shared" si="0"/>
        <v>0.71999999999999886</v>
      </c>
      <c r="AE27" s="137">
        <f t="shared" si="1"/>
        <v>7.1383956455806086E-4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42782</v>
      </c>
      <c r="X28" s="10">
        <v>112.14</v>
      </c>
      <c r="Y28" s="10">
        <v>112.33</v>
      </c>
      <c r="Z28" s="10">
        <v>111.81</v>
      </c>
      <c r="AA28" s="10">
        <v>112.07</v>
      </c>
      <c r="AB28" s="94">
        <v>2789700</v>
      </c>
      <c r="AC28" s="10">
        <v>112.07</v>
      </c>
      <c r="AD28" s="2">
        <f t="shared" si="0"/>
        <v>0.51999999999999602</v>
      </c>
      <c r="AE28" s="137">
        <f t="shared" si="1"/>
        <v>1.429720310964111E-3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42781</v>
      </c>
      <c r="X29" s="10">
        <v>111.13</v>
      </c>
      <c r="Y29" s="10">
        <v>112.08</v>
      </c>
      <c r="Z29" s="10">
        <v>111.06</v>
      </c>
      <c r="AA29" s="10">
        <v>111.91</v>
      </c>
      <c r="AB29" s="94">
        <v>2600600</v>
      </c>
      <c r="AC29" s="10">
        <v>111.91</v>
      </c>
      <c r="AD29" s="2">
        <f t="shared" si="0"/>
        <v>1.019999999999996</v>
      </c>
      <c r="AE29" s="137" t="e">
        <f t="shared" si="1"/>
        <v>#DIV/0!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42781</v>
      </c>
      <c r="X30" s="10" t="s">
        <v>216</v>
      </c>
      <c r="Y30" s="10"/>
      <c r="Z30" s="10"/>
      <c r="AA30" s="10"/>
      <c r="AB30" s="94"/>
      <c r="AC30" s="10"/>
      <c r="AD30" s="2">
        <f t="shared" si="0"/>
        <v>0</v>
      </c>
      <c r="AE30" s="137">
        <f t="shared" si="1"/>
        <v>-1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42780</v>
      </c>
      <c r="X31" s="10">
        <v>111.99</v>
      </c>
      <c r="Y31" s="10">
        <v>112.32</v>
      </c>
      <c r="Z31" s="10">
        <v>111.45</v>
      </c>
      <c r="AA31" s="10">
        <v>111.57</v>
      </c>
      <c r="AB31" s="94">
        <v>2771900</v>
      </c>
      <c r="AC31" s="10">
        <v>110.91</v>
      </c>
      <c r="AD31" s="2">
        <f t="shared" si="0"/>
        <v>0.86999999999999034</v>
      </c>
      <c r="AE31" s="137">
        <f t="shared" si="1"/>
        <v>-4.0409482758620996E-3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42779</v>
      </c>
      <c r="X32" s="10">
        <v>111.61</v>
      </c>
      <c r="Y32" s="10">
        <v>112.1</v>
      </c>
      <c r="Z32" s="10">
        <v>111.42</v>
      </c>
      <c r="AA32" s="10">
        <v>112.02</v>
      </c>
      <c r="AB32" s="94">
        <v>2830800</v>
      </c>
      <c r="AC32" s="10">
        <v>111.36</v>
      </c>
      <c r="AD32" s="2">
        <f t="shared" si="0"/>
        <v>0.67999999999999261</v>
      </c>
      <c r="AE32" s="137">
        <f t="shared" si="1"/>
        <v>8.7870278104900112E-3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42776</v>
      </c>
      <c r="X33" s="10">
        <v>110.25</v>
      </c>
      <c r="Y33" s="10">
        <v>111.26</v>
      </c>
      <c r="Z33" s="10">
        <v>110.08</v>
      </c>
      <c r="AA33" s="10">
        <v>111.05</v>
      </c>
      <c r="AB33" s="94">
        <v>2679200</v>
      </c>
      <c r="AC33" s="10">
        <v>110.39</v>
      </c>
      <c r="AD33" s="2">
        <f t="shared" si="0"/>
        <v>1.1800000000000068</v>
      </c>
      <c r="AE33" s="137">
        <f t="shared" si="1"/>
        <v>8.6805555555555802E-3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42775</v>
      </c>
      <c r="X34" s="10">
        <v>110.4</v>
      </c>
      <c r="Y34" s="10">
        <v>110.72</v>
      </c>
      <c r="Z34" s="10">
        <v>110</v>
      </c>
      <c r="AA34" s="10">
        <v>110.09</v>
      </c>
      <c r="AB34" s="94">
        <v>2654000</v>
      </c>
      <c r="AC34" s="10">
        <v>109.44</v>
      </c>
      <c r="AD34" s="2">
        <f t="shared" si="0"/>
        <v>0.71999999999999886</v>
      </c>
      <c r="AE34" s="137">
        <f t="shared" si="1"/>
        <v>-2.8246013667425629E-3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42774</v>
      </c>
      <c r="X35" s="10">
        <v>111.09</v>
      </c>
      <c r="Y35" s="10">
        <v>111.09</v>
      </c>
      <c r="Z35" s="10">
        <v>110.35</v>
      </c>
      <c r="AA35" s="10">
        <v>110.4</v>
      </c>
      <c r="AB35" s="94">
        <v>2072300</v>
      </c>
      <c r="AC35" s="10">
        <v>109.75</v>
      </c>
      <c r="AD35" s="2">
        <f t="shared" si="0"/>
        <v>0.74000000000000909</v>
      </c>
      <c r="AE35" s="137">
        <f t="shared" si="1"/>
        <v>-7.5956234740934825E-3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42773</v>
      </c>
      <c r="X36" s="10">
        <v>111.38</v>
      </c>
      <c r="Y36" s="10">
        <v>111.73</v>
      </c>
      <c r="Z36" s="10">
        <v>110.97</v>
      </c>
      <c r="AA36" s="10">
        <v>111.25</v>
      </c>
      <c r="AB36" s="94">
        <v>2774400</v>
      </c>
      <c r="AC36" s="10">
        <v>110.59</v>
      </c>
      <c r="AD36" s="2">
        <f t="shared" si="0"/>
        <v>0.76000000000000512</v>
      </c>
      <c r="AE36" s="137">
        <f t="shared" si="1"/>
        <v>5.0895210397163826E-3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42772</v>
      </c>
      <c r="X37" s="10">
        <v>109.81</v>
      </c>
      <c r="Y37" s="10">
        <v>111.25</v>
      </c>
      <c r="Z37" s="10">
        <v>109.68</v>
      </c>
      <c r="AA37" s="10">
        <v>110.68</v>
      </c>
      <c r="AB37" s="94">
        <v>4229600</v>
      </c>
      <c r="AC37" s="10">
        <v>110.03</v>
      </c>
      <c r="AD37" s="2">
        <f t="shared" si="0"/>
        <v>1.5699999999999932</v>
      </c>
      <c r="AE37" s="137">
        <f t="shared" si="1"/>
        <v>9.449541284403784E-3</v>
      </c>
    </row>
    <row r="38" spans="1:31" x14ac:dyDescent="0.25">
      <c r="W38" s="132">
        <v>42769</v>
      </c>
      <c r="X38" s="10">
        <v>108.53</v>
      </c>
      <c r="Y38" s="10">
        <v>109.78</v>
      </c>
      <c r="Z38" s="10">
        <v>108.5</v>
      </c>
      <c r="AA38" s="10">
        <v>109.65</v>
      </c>
      <c r="AB38" s="94">
        <v>3411200</v>
      </c>
      <c r="AC38" s="10">
        <v>109</v>
      </c>
      <c r="AD38" s="2">
        <f t="shared" si="0"/>
        <v>1.2800000000000011</v>
      </c>
      <c r="AE38" s="137">
        <f t="shared" si="1"/>
        <v>1.1882658744894137E-2</v>
      </c>
    </row>
    <row r="39" spans="1:31" ht="20.25" thickBot="1" x14ac:dyDescent="0.35">
      <c r="P39" s="708" t="s">
        <v>78</v>
      </c>
      <c r="Q39" s="708"/>
      <c r="W39" s="132">
        <v>42768</v>
      </c>
      <c r="X39" s="10">
        <v>108.08</v>
      </c>
      <c r="Y39" s="10">
        <v>108.68</v>
      </c>
      <c r="Z39" s="10">
        <v>106.85</v>
      </c>
      <c r="AA39" s="10">
        <v>108.36</v>
      </c>
      <c r="AB39" s="94">
        <v>4714500</v>
      </c>
      <c r="AC39" s="10">
        <v>107.72</v>
      </c>
      <c r="AD39" s="2">
        <f t="shared" si="0"/>
        <v>1.8300000000000125</v>
      </c>
      <c r="AE39" s="137">
        <f t="shared" si="1"/>
        <v>1.6737957969126249E-3</v>
      </c>
    </row>
    <row r="40" spans="1:31" ht="15.75" thickTop="1" x14ac:dyDescent="0.25">
      <c r="O40" s="2"/>
      <c r="P40" s="82">
        <v>1.1000000000000001</v>
      </c>
      <c r="Q40" s="82">
        <f>P40*$Q$4</f>
        <v>124.01400000000001</v>
      </c>
      <c r="W40" s="132">
        <v>42767</v>
      </c>
      <c r="X40" s="10">
        <v>109.63</v>
      </c>
      <c r="Y40" s="10">
        <v>109.91</v>
      </c>
      <c r="Z40" s="10">
        <v>107.9</v>
      </c>
      <c r="AA40" s="10">
        <v>108.18</v>
      </c>
      <c r="AB40" s="94">
        <v>4670100</v>
      </c>
      <c r="AC40" s="10">
        <v>107.54</v>
      </c>
      <c r="AD40" s="2">
        <f t="shared" si="0"/>
        <v>2.0099999999999909</v>
      </c>
      <c r="AE40" s="137">
        <f t="shared" si="1"/>
        <v>-1.3575490735644791E-2</v>
      </c>
    </row>
    <row r="41" spans="1:31" x14ac:dyDescent="0.25">
      <c r="O41" s="2"/>
      <c r="P41" s="82">
        <v>1.0900000000000001</v>
      </c>
      <c r="Q41" s="82">
        <f t="shared" ref="Q41:Q60" si="2">P41*$Q$4</f>
        <v>122.8866</v>
      </c>
      <c r="W41" s="132">
        <v>42766</v>
      </c>
      <c r="X41" s="10">
        <v>109.04</v>
      </c>
      <c r="Y41" s="10">
        <v>109.81</v>
      </c>
      <c r="Z41" s="10">
        <v>108.39</v>
      </c>
      <c r="AA41" s="10">
        <v>109.67</v>
      </c>
      <c r="AB41" s="94">
        <v>3945700</v>
      </c>
      <c r="AC41" s="10">
        <v>109.02</v>
      </c>
      <c r="AD41" s="2">
        <f t="shared" si="0"/>
        <v>1.4200000000000017</v>
      </c>
      <c r="AE41" s="137">
        <f t="shared" si="1"/>
        <v>4.6074456321414381E-3</v>
      </c>
    </row>
    <row r="42" spans="1:31" ht="20.25" thickBot="1" x14ac:dyDescent="0.35">
      <c r="O42" s="2"/>
      <c r="P42" s="82">
        <v>1.08</v>
      </c>
      <c r="Q42" s="82">
        <f t="shared" si="2"/>
        <v>121.75920000000001</v>
      </c>
      <c r="T42" s="90" t="s">
        <v>113</v>
      </c>
      <c r="W42" s="132">
        <v>42765</v>
      </c>
      <c r="X42" s="10">
        <v>109.31</v>
      </c>
      <c r="Y42" s="10">
        <v>109.6</v>
      </c>
      <c r="Z42" s="10">
        <v>108.25</v>
      </c>
      <c r="AA42" s="10">
        <v>109.17</v>
      </c>
      <c r="AB42" s="94">
        <v>2909900</v>
      </c>
      <c r="AC42" s="10">
        <v>108.52</v>
      </c>
      <c r="AD42" s="2">
        <f t="shared" si="0"/>
        <v>1.3499999999999943</v>
      </c>
      <c r="AE42" s="137">
        <f t="shared" si="1"/>
        <v>-4.8601558917927834E-3</v>
      </c>
    </row>
    <row r="43" spans="1:31" ht="15.75" thickTop="1" x14ac:dyDescent="0.25">
      <c r="O43" s="2"/>
      <c r="P43" s="82">
        <v>1.07</v>
      </c>
      <c r="Q43" s="82">
        <f t="shared" si="2"/>
        <v>120.6318</v>
      </c>
      <c r="T43" s="127" t="s">
        <v>98</v>
      </c>
      <c r="U43" s="97">
        <v>111.83</v>
      </c>
      <c r="W43" s="132">
        <v>42762</v>
      </c>
      <c r="X43" s="10">
        <v>110.15</v>
      </c>
      <c r="Y43" s="10">
        <v>110.9</v>
      </c>
      <c r="Z43" s="10">
        <v>109.61</v>
      </c>
      <c r="AA43" s="10">
        <v>109.7</v>
      </c>
      <c r="AB43" s="94">
        <v>2830000</v>
      </c>
      <c r="AC43" s="10">
        <v>109.05</v>
      </c>
      <c r="AD43" s="2">
        <f t="shared" si="0"/>
        <v>1.2900000000000063</v>
      </c>
      <c r="AE43" s="137">
        <f t="shared" si="1"/>
        <v>-6.0158599945310254E-3</v>
      </c>
    </row>
    <row r="44" spans="1:31" x14ac:dyDescent="0.25">
      <c r="O44" s="2"/>
      <c r="P44" s="82">
        <v>1.06</v>
      </c>
      <c r="Q44" s="82">
        <f t="shared" si="2"/>
        <v>119.5044</v>
      </c>
      <c r="T44" s="92" t="s">
        <v>99</v>
      </c>
      <c r="U44" s="87">
        <v>111.41</v>
      </c>
      <c r="W44" s="132">
        <v>42761</v>
      </c>
      <c r="X44" s="10">
        <v>110.8</v>
      </c>
      <c r="Y44" s="10">
        <v>111.49</v>
      </c>
      <c r="Z44" s="10">
        <v>109.53</v>
      </c>
      <c r="AA44" s="10">
        <v>110.36</v>
      </c>
      <c r="AB44" s="94">
        <v>3996000</v>
      </c>
      <c r="AC44" s="10">
        <v>109.71</v>
      </c>
      <c r="AD44" s="2">
        <f t="shared" si="0"/>
        <v>1.9599999999999937</v>
      </c>
      <c r="AE44" s="137">
        <f t="shared" si="1"/>
        <v>-5.3490480507706328E-3</v>
      </c>
    </row>
    <row r="45" spans="1:31" x14ac:dyDescent="0.25">
      <c r="O45" s="2"/>
      <c r="P45" s="82">
        <v>1.05</v>
      </c>
      <c r="Q45" s="82">
        <f t="shared" si="2"/>
        <v>118.377</v>
      </c>
      <c r="T45" s="92" t="s">
        <v>100</v>
      </c>
      <c r="U45" s="87" t="s">
        <v>129</v>
      </c>
      <c r="W45" s="132">
        <v>42760</v>
      </c>
      <c r="X45" s="10">
        <v>111.87</v>
      </c>
      <c r="Y45" s="10">
        <v>112.51</v>
      </c>
      <c r="Z45" s="10">
        <v>108.78</v>
      </c>
      <c r="AA45" s="10">
        <v>110.96</v>
      </c>
      <c r="AB45" s="94">
        <v>5054000</v>
      </c>
      <c r="AC45" s="10">
        <v>110.3</v>
      </c>
      <c r="AD45" s="2">
        <f t="shared" si="0"/>
        <v>3.730000000000004</v>
      </c>
      <c r="AE45" s="137">
        <f t="shared" si="1"/>
        <v>-5.8584948174854601E-3</v>
      </c>
    </row>
    <row r="46" spans="1:31" x14ac:dyDescent="0.25">
      <c r="O46" s="2"/>
      <c r="P46" s="82">
        <v>1.04</v>
      </c>
      <c r="Q46" s="82">
        <f t="shared" si="2"/>
        <v>117.2496</v>
      </c>
      <c r="T46" s="92" t="s">
        <v>101</v>
      </c>
      <c r="U46" s="87" t="s">
        <v>129</v>
      </c>
      <c r="W46" s="132">
        <v>42759</v>
      </c>
      <c r="X46" s="10">
        <v>110.68</v>
      </c>
      <c r="Y46" s="10">
        <v>111.69</v>
      </c>
      <c r="Z46" s="10">
        <v>110.34</v>
      </c>
      <c r="AA46" s="10">
        <v>111.61</v>
      </c>
      <c r="AB46" s="94">
        <v>3240000</v>
      </c>
      <c r="AC46" s="10">
        <v>110.95</v>
      </c>
      <c r="AD46" s="2">
        <f t="shared" si="0"/>
        <v>1.3499999999999943</v>
      </c>
      <c r="AE46" s="137">
        <f t="shared" si="1"/>
        <v>1.1486917677089981E-2</v>
      </c>
    </row>
    <row r="47" spans="1:31" x14ac:dyDescent="0.25">
      <c r="O47" s="2"/>
      <c r="P47" s="82">
        <v>1.03</v>
      </c>
      <c r="Q47" s="82">
        <f t="shared" si="2"/>
        <v>116.12219999999999</v>
      </c>
      <c r="T47" s="92" t="s">
        <v>102</v>
      </c>
      <c r="U47" s="87">
        <v>118.87</v>
      </c>
      <c r="W47" s="132">
        <v>42758</v>
      </c>
      <c r="X47" s="10">
        <v>110.84</v>
      </c>
      <c r="Y47" s="10">
        <v>111.3</v>
      </c>
      <c r="Z47" s="10">
        <v>109.98</v>
      </c>
      <c r="AA47" s="10">
        <v>110.34</v>
      </c>
      <c r="AB47" s="94">
        <v>2296600</v>
      </c>
      <c r="AC47" s="10">
        <v>109.69</v>
      </c>
      <c r="AD47" s="2">
        <f t="shared" si="0"/>
        <v>1.3199999999999932</v>
      </c>
      <c r="AE47" s="137">
        <f t="shared" si="1"/>
        <v>-3.9952783074548304E-3</v>
      </c>
    </row>
    <row r="48" spans="1:31" x14ac:dyDescent="0.25">
      <c r="O48" s="2"/>
      <c r="P48" s="82">
        <v>1.02</v>
      </c>
      <c r="Q48" s="82">
        <f t="shared" si="2"/>
        <v>114.9948</v>
      </c>
      <c r="T48" s="92" t="s">
        <v>103</v>
      </c>
      <c r="U48" s="87">
        <v>1.0463199999999999</v>
      </c>
      <c r="W48" s="132">
        <v>42755</v>
      </c>
      <c r="X48" s="10">
        <v>110.95</v>
      </c>
      <c r="Y48" s="10">
        <v>111.1</v>
      </c>
      <c r="Z48" s="10">
        <v>110.03</v>
      </c>
      <c r="AA48" s="10">
        <v>110.79</v>
      </c>
      <c r="AB48" s="94">
        <v>3134300</v>
      </c>
      <c r="AC48" s="10">
        <v>110.13</v>
      </c>
      <c r="AD48" s="2">
        <f t="shared" si="0"/>
        <v>1.0699999999999932</v>
      </c>
      <c r="AE48" s="137">
        <f t="shared" si="1"/>
        <v>5.4510765876258915E-4</v>
      </c>
    </row>
    <row r="49" spans="15:31" x14ac:dyDescent="0.25">
      <c r="O49" s="2"/>
      <c r="P49" s="82">
        <v>1.01</v>
      </c>
      <c r="Q49" s="82">
        <f t="shared" si="2"/>
        <v>113.86739999999999</v>
      </c>
      <c r="T49" s="92" t="s">
        <v>122</v>
      </c>
      <c r="U49" s="87" t="s">
        <v>406</v>
      </c>
      <c r="W49" s="132">
        <v>42754</v>
      </c>
      <c r="X49" s="10">
        <v>111.03</v>
      </c>
      <c r="Y49" s="10">
        <v>111.6</v>
      </c>
      <c r="Z49" s="10">
        <v>110.02</v>
      </c>
      <c r="AA49" s="10">
        <v>110.73</v>
      </c>
      <c r="AB49" s="94">
        <v>2828200</v>
      </c>
      <c r="AC49" s="10">
        <v>110.07</v>
      </c>
      <c r="AD49" s="2">
        <f t="shared" si="0"/>
        <v>1.5799999999999983</v>
      </c>
      <c r="AE49" s="137">
        <f t="shared" si="1"/>
        <v>2.7329871549603979E-3</v>
      </c>
    </row>
    <row r="50" spans="15:31" x14ac:dyDescent="0.25">
      <c r="O50" s="2"/>
      <c r="P50" s="82">
        <v>1</v>
      </c>
      <c r="Q50" s="82">
        <f t="shared" si="2"/>
        <v>112.74</v>
      </c>
      <c r="T50" s="92"/>
      <c r="U50" s="87"/>
      <c r="W50" s="132">
        <v>42753</v>
      </c>
      <c r="X50" s="10">
        <v>110.2</v>
      </c>
      <c r="Y50" s="10">
        <v>110.89</v>
      </c>
      <c r="Z50" s="10">
        <v>109.82</v>
      </c>
      <c r="AA50" s="10">
        <v>110.42</v>
      </c>
      <c r="AB50" s="94">
        <v>2600300</v>
      </c>
      <c r="AC50" s="10">
        <v>109.77</v>
      </c>
      <c r="AD50" s="2">
        <f t="shared" si="0"/>
        <v>1.0700000000000074</v>
      </c>
      <c r="AE50" s="137">
        <f t="shared" si="1"/>
        <v>4.1163556531285117E-3</v>
      </c>
    </row>
    <row r="51" spans="15:31" x14ac:dyDescent="0.25">
      <c r="O51" s="2"/>
      <c r="P51" s="82">
        <v>0.99</v>
      </c>
      <c r="Q51" s="82">
        <f t="shared" si="2"/>
        <v>111.6126</v>
      </c>
      <c r="T51" s="92" t="s">
        <v>105</v>
      </c>
      <c r="U51" s="87" t="s">
        <v>776</v>
      </c>
      <c r="W51" s="132">
        <v>42752</v>
      </c>
      <c r="X51" s="10">
        <v>109.78</v>
      </c>
      <c r="Y51" s="10">
        <v>110.27</v>
      </c>
      <c r="Z51" s="10">
        <v>109.4</v>
      </c>
      <c r="AA51" s="10">
        <v>109.97</v>
      </c>
      <c r="AB51" s="94">
        <v>2240100</v>
      </c>
      <c r="AC51" s="10">
        <v>109.32</v>
      </c>
      <c r="AD51" s="2">
        <f t="shared" si="0"/>
        <v>0.86999999999999034</v>
      </c>
      <c r="AE51" s="137">
        <f t="shared" si="1"/>
        <v>-2.2816464360683186E-3</v>
      </c>
    </row>
    <row r="52" spans="15:31" x14ac:dyDescent="0.25">
      <c r="O52" s="2"/>
      <c r="P52" s="82">
        <v>0.98</v>
      </c>
      <c r="Q52" s="82">
        <f t="shared" si="2"/>
        <v>110.48519999999999</v>
      </c>
      <c r="T52" s="92" t="s">
        <v>106</v>
      </c>
      <c r="U52" s="87" t="s">
        <v>573</v>
      </c>
      <c r="W52" s="132">
        <v>42748</v>
      </c>
      <c r="X52" s="10">
        <v>110.93</v>
      </c>
      <c r="Y52" s="10">
        <v>111.26</v>
      </c>
      <c r="Z52" s="10">
        <v>109.85</v>
      </c>
      <c r="AA52" s="10">
        <v>110.22</v>
      </c>
      <c r="AB52" s="94">
        <v>2880600</v>
      </c>
      <c r="AC52" s="10">
        <v>109.57</v>
      </c>
      <c r="AD52" s="2">
        <f t="shared" si="0"/>
        <v>1.4100000000000108</v>
      </c>
      <c r="AE52" s="137">
        <f t="shared" si="1"/>
        <v>-5.3558460421205822E-3</v>
      </c>
    </row>
    <row r="53" spans="15:31" x14ac:dyDescent="0.25">
      <c r="P53" s="82">
        <v>0.97</v>
      </c>
      <c r="Q53" s="82">
        <f t="shared" si="2"/>
        <v>109.3578</v>
      </c>
      <c r="T53" s="92" t="s">
        <v>107</v>
      </c>
      <c r="U53" s="89">
        <v>3257682</v>
      </c>
      <c r="W53" s="132">
        <v>42747</v>
      </c>
      <c r="X53" s="10">
        <v>111.14</v>
      </c>
      <c r="Y53" s="10">
        <v>111.14</v>
      </c>
      <c r="Z53" s="10">
        <v>109.71</v>
      </c>
      <c r="AA53" s="10">
        <v>110.82</v>
      </c>
      <c r="AB53" s="94">
        <v>2644600</v>
      </c>
      <c r="AC53" s="10">
        <v>110.16</v>
      </c>
      <c r="AD53" s="2">
        <f t="shared" si="0"/>
        <v>1.4300000000000068</v>
      </c>
      <c r="AE53" s="137">
        <f t="shared" si="1"/>
        <v>-1.6313213703099683E-3</v>
      </c>
    </row>
    <row r="54" spans="15:31" x14ac:dyDescent="0.25">
      <c r="P54" s="82">
        <v>0.96</v>
      </c>
      <c r="Q54" s="82">
        <f t="shared" si="2"/>
        <v>108.23039999999999</v>
      </c>
      <c r="T54" s="92" t="s">
        <v>110</v>
      </c>
      <c r="U54" s="89">
        <v>2986120</v>
      </c>
      <c r="W54" s="132">
        <v>42746</v>
      </c>
      <c r="X54" s="10">
        <v>111.62</v>
      </c>
      <c r="Y54" s="10">
        <v>111.62</v>
      </c>
      <c r="Z54" s="10">
        <v>110.58</v>
      </c>
      <c r="AA54" s="10">
        <v>111</v>
      </c>
      <c r="AB54" s="94">
        <v>2746200</v>
      </c>
      <c r="AC54" s="10">
        <v>110.34</v>
      </c>
      <c r="AD54" s="2">
        <f t="shared" si="0"/>
        <v>1.0400000000000063</v>
      </c>
      <c r="AE54" s="137">
        <f t="shared" si="1"/>
        <v>-2.3508137432187715E-3</v>
      </c>
    </row>
    <row r="55" spans="15:31" x14ac:dyDescent="0.25">
      <c r="P55" s="82">
        <v>0.95</v>
      </c>
      <c r="Q55" s="82">
        <f t="shared" si="2"/>
        <v>107.10299999999999</v>
      </c>
      <c r="T55" s="92" t="s">
        <v>108</v>
      </c>
      <c r="U55" s="87" t="s">
        <v>777</v>
      </c>
      <c r="W55" s="132">
        <v>42745</v>
      </c>
      <c r="X55" s="10">
        <v>111.75</v>
      </c>
      <c r="Y55" s="10">
        <v>111.83</v>
      </c>
      <c r="Z55" s="10">
        <v>111.06</v>
      </c>
      <c r="AA55" s="10">
        <v>111.26</v>
      </c>
      <c r="AB55" s="94">
        <v>1800400</v>
      </c>
      <c r="AC55" s="10">
        <v>110.6</v>
      </c>
      <c r="AD55" s="2">
        <f t="shared" si="0"/>
        <v>0.76999999999999602</v>
      </c>
      <c r="AE55" s="137">
        <f t="shared" si="1"/>
        <v>-2.1652832912306685E-3</v>
      </c>
    </row>
    <row r="56" spans="15:31" x14ac:dyDescent="0.25">
      <c r="P56" s="82">
        <v>0.94</v>
      </c>
      <c r="Q56" s="82">
        <f t="shared" si="2"/>
        <v>105.97559999999999</v>
      </c>
      <c r="T56" s="92" t="s">
        <v>111</v>
      </c>
      <c r="U56" s="87">
        <v>18.43</v>
      </c>
      <c r="W56" s="132">
        <v>42744</v>
      </c>
      <c r="X56" s="10">
        <v>112.7</v>
      </c>
      <c r="Y56" s="10">
        <v>112.7</v>
      </c>
      <c r="Z56" s="10">
        <v>111.27</v>
      </c>
      <c r="AA56" s="10">
        <v>111.5</v>
      </c>
      <c r="AB56" s="94">
        <v>2434100</v>
      </c>
      <c r="AC56" s="10">
        <v>110.84</v>
      </c>
      <c r="AD56" s="2">
        <f t="shared" si="0"/>
        <v>1.4300000000000068</v>
      </c>
      <c r="AE56" s="137">
        <f t="shared" si="1"/>
        <v>-9.2956739363603269E-3</v>
      </c>
    </row>
    <row r="57" spans="15:31" x14ac:dyDescent="0.25">
      <c r="P57" s="82">
        <v>0.93</v>
      </c>
      <c r="Q57" s="82">
        <f t="shared" si="2"/>
        <v>104.84820000000001</v>
      </c>
      <c r="T57" s="92" t="s">
        <v>112</v>
      </c>
      <c r="U57" s="87">
        <v>6.12</v>
      </c>
      <c r="W57" s="132">
        <v>42741</v>
      </c>
      <c r="X57" s="10">
        <v>111.42</v>
      </c>
      <c r="Y57" s="10">
        <v>112.83</v>
      </c>
      <c r="Z57" s="10">
        <v>111.06</v>
      </c>
      <c r="AA57" s="10">
        <v>112.55</v>
      </c>
      <c r="AB57" s="94">
        <v>2622000</v>
      </c>
      <c r="AC57" s="10">
        <v>111.88</v>
      </c>
      <c r="AD57" s="2">
        <f t="shared" si="0"/>
        <v>1.769999999999996</v>
      </c>
      <c r="AE57" s="137">
        <f t="shared" si="1"/>
        <v>1.0750745324780819E-2</v>
      </c>
    </row>
    <row r="58" spans="15:31" x14ac:dyDescent="0.25">
      <c r="P58" s="82">
        <v>0.92</v>
      </c>
      <c r="Q58" s="82">
        <f t="shared" si="2"/>
        <v>103.7208</v>
      </c>
      <c r="T58" s="92" t="s">
        <v>109</v>
      </c>
      <c r="U58" s="87" t="s">
        <v>609</v>
      </c>
      <c r="W58" s="132">
        <v>42740</v>
      </c>
      <c r="X58" s="10">
        <v>111.17</v>
      </c>
      <c r="Y58" s="10">
        <v>111.94</v>
      </c>
      <c r="Z58" s="10">
        <v>110.56</v>
      </c>
      <c r="AA58" s="10">
        <v>111.35</v>
      </c>
      <c r="AB58" s="94">
        <v>3344900</v>
      </c>
      <c r="AC58" s="10">
        <v>110.69</v>
      </c>
      <c r="AD58" s="2">
        <f t="shared" si="0"/>
        <v>1.3799999999999955</v>
      </c>
      <c r="AE58" s="137">
        <f t="shared" si="1"/>
        <v>4.0820029027577309E-3</v>
      </c>
    </row>
    <row r="59" spans="15:31" x14ac:dyDescent="0.25">
      <c r="P59" s="82">
        <v>0.91</v>
      </c>
      <c r="Q59" s="82">
        <f t="shared" si="2"/>
        <v>102.5934</v>
      </c>
      <c r="W59" s="132">
        <v>42739</v>
      </c>
      <c r="X59" s="10">
        <v>111.46</v>
      </c>
      <c r="Y59" s="10">
        <v>111.7</v>
      </c>
      <c r="Z59" s="10">
        <v>110.58</v>
      </c>
      <c r="AA59" s="10">
        <v>110.9</v>
      </c>
      <c r="AB59" s="94">
        <v>3091400</v>
      </c>
      <c r="AC59" s="10">
        <v>110.24</v>
      </c>
      <c r="AD59" s="2">
        <f t="shared" si="0"/>
        <v>1.1200000000000045</v>
      </c>
      <c r="AE59" s="137">
        <f t="shared" si="1"/>
        <v>6.3538168285370844E-4</v>
      </c>
    </row>
    <row r="60" spans="15:31" x14ac:dyDescent="0.25">
      <c r="P60" s="82">
        <v>0.9</v>
      </c>
      <c r="Q60" s="82">
        <f t="shared" si="2"/>
        <v>101.46599999999999</v>
      </c>
      <c r="W60" s="132">
        <v>42738</v>
      </c>
      <c r="X60" s="10">
        <v>110.39</v>
      </c>
      <c r="Y60" s="10">
        <v>110.96</v>
      </c>
      <c r="Z60" s="10">
        <v>110</v>
      </c>
      <c r="AA60" s="10">
        <v>110.83</v>
      </c>
      <c r="AB60" s="94">
        <v>2739600</v>
      </c>
      <c r="AC60" s="10">
        <v>110.17</v>
      </c>
      <c r="AD60" s="2">
        <f t="shared" si="0"/>
        <v>0.95999999999999375</v>
      </c>
      <c r="AE60" s="137">
        <f t="shared" si="1"/>
        <v>1.1012205194090186E-2</v>
      </c>
    </row>
    <row r="61" spans="15:31" x14ac:dyDescent="0.25">
      <c r="W61" s="132">
        <v>42734</v>
      </c>
      <c r="X61" s="10">
        <v>110.59</v>
      </c>
      <c r="Y61" s="10">
        <v>110.79</v>
      </c>
      <c r="Z61" s="10">
        <v>109.38</v>
      </c>
      <c r="AA61" s="10">
        <v>109.62</v>
      </c>
      <c r="AB61" s="94">
        <v>2200500</v>
      </c>
      <c r="AC61" s="10">
        <v>108.97</v>
      </c>
      <c r="AD61" s="2">
        <f t="shared" si="0"/>
        <v>1.4100000000000108</v>
      </c>
      <c r="AE61" s="137">
        <f t="shared" si="1"/>
        <v>-8.4622383985442085E-3</v>
      </c>
    </row>
    <row r="62" spans="15:31" x14ac:dyDescent="0.25">
      <c r="W62" s="132">
        <v>42733</v>
      </c>
      <c r="X62" s="10">
        <v>110.28</v>
      </c>
      <c r="Y62" s="10">
        <v>110.82</v>
      </c>
      <c r="Z62" s="10">
        <v>110.03</v>
      </c>
      <c r="AA62" s="10">
        <v>110.55</v>
      </c>
      <c r="AB62" s="94">
        <v>2903600</v>
      </c>
      <c r="AC62" s="10">
        <v>109.9</v>
      </c>
      <c r="AD62" s="2">
        <f t="shared" si="0"/>
        <v>0.78999999999999204</v>
      </c>
      <c r="AE62" s="137">
        <f t="shared" si="1"/>
        <v>3.2864706956363676E-3</v>
      </c>
    </row>
    <row r="63" spans="15:31" x14ac:dyDescent="0.25">
      <c r="W63" s="132">
        <v>42732</v>
      </c>
      <c r="X63" s="10">
        <v>111</v>
      </c>
      <c r="Y63" s="10">
        <v>111.09</v>
      </c>
      <c r="Z63" s="10">
        <v>110.1</v>
      </c>
      <c r="AA63" s="10">
        <v>110.19</v>
      </c>
      <c r="AB63" s="94">
        <v>1894800</v>
      </c>
      <c r="AC63" s="10">
        <v>109.54</v>
      </c>
      <c r="AD63" s="2">
        <f t="shared" si="0"/>
        <v>0.99000000000000909</v>
      </c>
      <c r="AE63" s="137">
        <f t="shared" si="1"/>
        <v>-7.0703408266858947E-3</v>
      </c>
    </row>
    <row r="64" spans="15:31" x14ac:dyDescent="0.25">
      <c r="W64" s="132">
        <v>42731</v>
      </c>
      <c r="X64" s="10">
        <v>111.04</v>
      </c>
      <c r="Y64" s="10">
        <v>111.13</v>
      </c>
      <c r="Z64" s="10">
        <v>110.5</v>
      </c>
      <c r="AA64" s="10">
        <v>110.98</v>
      </c>
      <c r="AB64" s="94">
        <v>1067300</v>
      </c>
      <c r="AC64" s="10">
        <v>110.32</v>
      </c>
      <c r="AD64" s="2">
        <f t="shared" si="0"/>
        <v>0.62999999999999545</v>
      </c>
      <c r="AE64" s="137">
        <f t="shared" si="1"/>
        <v>2.9090909090907502E-3</v>
      </c>
    </row>
    <row r="65" spans="23:31" x14ac:dyDescent="0.25">
      <c r="W65" s="132">
        <v>42727</v>
      </c>
      <c r="X65" s="10">
        <v>110.35</v>
      </c>
      <c r="Y65" s="10">
        <v>110.83</v>
      </c>
      <c r="Z65" s="10">
        <v>110.04</v>
      </c>
      <c r="AA65" s="10">
        <v>110.65</v>
      </c>
      <c r="AB65" s="94">
        <v>1303200</v>
      </c>
      <c r="AC65" s="10">
        <v>110</v>
      </c>
      <c r="AD65" s="2">
        <f t="shared" si="0"/>
        <v>0.78999999999999204</v>
      </c>
      <c r="AE65" s="137">
        <f t="shared" si="1"/>
        <v>1.7302613605318928E-3</v>
      </c>
    </row>
    <row r="66" spans="23:31" x14ac:dyDescent="0.25">
      <c r="W66" s="132">
        <v>42726</v>
      </c>
      <c r="X66" s="10">
        <v>110.58</v>
      </c>
      <c r="Y66" s="10">
        <v>110.76</v>
      </c>
      <c r="Z66" s="10">
        <v>109.69</v>
      </c>
      <c r="AA66" s="10">
        <v>110.46</v>
      </c>
      <c r="AB66" s="94">
        <v>2087900</v>
      </c>
      <c r="AC66" s="10">
        <v>109.81</v>
      </c>
      <c r="AD66" s="2">
        <f t="shared" si="0"/>
        <v>1.0700000000000074</v>
      </c>
      <c r="AE66" s="137">
        <f t="shared" si="1"/>
        <v>-2.7312454479244686E-4</v>
      </c>
    </row>
    <row r="67" spans="23:31" x14ac:dyDescent="0.25">
      <c r="W67" s="132">
        <v>42725</v>
      </c>
      <c r="X67" s="10">
        <v>110.94</v>
      </c>
      <c r="Y67" s="10">
        <v>111.13</v>
      </c>
      <c r="Z67" s="10">
        <v>110.47</v>
      </c>
      <c r="AA67" s="10">
        <v>110.49</v>
      </c>
      <c r="AB67" s="94">
        <v>2078700</v>
      </c>
      <c r="AC67" s="10">
        <v>109.84</v>
      </c>
      <c r="AD67" s="2">
        <f>Y67-Z67</f>
        <v>0.65999999999999659</v>
      </c>
      <c r="AE67" s="137">
        <f>AC67/AC68-1</f>
        <v>-1.4545454545453751E-3</v>
      </c>
    </row>
    <row r="68" spans="23:31" x14ac:dyDescent="0.25">
      <c r="W68" s="132">
        <v>42724</v>
      </c>
      <c r="X68" s="10">
        <v>110.93</v>
      </c>
      <c r="Y68" s="10">
        <v>111</v>
      </c>
      <c r="Z68" s="10">
        <v>110.15</v>
      </c>
      <c r="AA68" s="10">
        <v>110.65</v>
      </c>
      <c r="AB68" s="94">
        <v>2256000</v>
      </c>
      <c r="AC68" s="10">
        <v>110</v>
      </c>
      <c r="AD68" s="2">
        <f>Y68-Z68</f>
        <v>0.84999999999999432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42821</v>
      </c>
      <c r="X2" s="10">
        <v>163.99</v>
      </c>
      <c r="Y2" s="10">
        <v>165.11</v>
      </c>
      <c r="Z2" s="10">
        <v>163.31</v>
      </c>
      <c r="AA2" s="10">
        <v>164.6</v>
      </c>
      <c r="AB2" s="94">
        <v>4378600</v>
      </c>
      <c r="AC2" s="10">
        <v>164.6</v>
      </c>
      <c r="AD2" s="2">
        <f>Y2-Z2</f>
        <v>1.8000000000000114</v>
      </c>
      <c r="AE2" s="137">
        <f>AC2/AC3-1</f>
        <v>-2.4242424242424399E-3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165.35</v>
      </c>
      <c r="W3" s="132">
        <v>42818</v>
      </c>
      <c r="X3" s="10">
        <v>166.13</v>
      </c>
      <c r="Y3" s="10">
        <v>167.4</v>
      </c>
      <c r="Z3" s="10">
        <v>164.35</v>
      </c>
      <c r="AA3" s="10">
        <v>165</v>
      </c>
      <c r="AB3" s="94">
        <v>5210300</v>
      </c>
      <c r="AC3" s="10">
        <v>165</v>
      </c>
      <c r="AD3" s="2">
        <f t="shared" ref="AD3:AD66" si="0">Y3-Z3</f>
        <v>3.0500000000000114</v>
      </c>
      <c r="AE3" s="137">
        <f t="shared" ref="AE3:AE66" si="1">AC3/AC4-1</f>
        <v>-1.75449210478551E-3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165.35</v>
      </c>
      <c r="R4" s="499">
        <v>4.5999999999999999E-3</v>
      </c>
      <c r="W4" s="132">
        <v>42817</v>
      </c>
      <c r="X4" s="10">
        <v>166.23</v>
      </c>
      <c r="Y4" s="10">
        <v>166.93</v>
      </c>
      <c r="Z4" s="10">
        <v>164.77</v>
      </c>
      <c r="AA4" s="10">
        <v>165.29</v>
      </c>
      <c r="AB4" s="94">
        <v>3944100</v>
      </c>
      <c r="AC4" s="10">
        <v>165.29</v>
      </c>
      <c r="AD4" s="2">
        <f t="shared" si="0"/>
        <v>2.1599999999999966</v>
      </c>
      <c r="AE4" s="137">
        <f t="shared" si="1"/>
        <v>-1.0417290307130456E-2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42816</v>
      </c>
      <c r="X5" s="10">
        <v>168.13</v>
      </c>
      <c r="Y5" s="10">
        <v>168.38</v>
      </c>
      <c r="Z5" s="10">
        <v>165.63</v>
      </c>
      <c r="AA5" s="10">
        <v>167.03</v>
      </c>
      <c r="AB5" s="94">
        <v>2978800</v>
      </c>
      <c r="AC5" s="10">
        <v>167.03</v>
      </c>
      <c r="AD5" s="2">
        <f t="shared" si="0"/>
        <v>2.75</v>
      </c>
      <c r="AE5" s="137">
        <f t="shared" si="1"/>
        <v>-3.9952295766249035E-3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42815</v>
      </c>
      <c r="X6" s="10">
        <v>168.67</v>
      </c>
      <c r="Y6" s="10">
        <v>168.82</v>
      </c>
      <c r="Z6" s="10">
        <v>167.06</v>
      </c>
      <c r="AA6" s="10">
        <v>167.7</v>
      </c>
      <c r="AB6" s="94">
        <v>4928600</v>
      </c>
      <c r="AC6" s="10">
        <v>167.7</v>
      </c>
      <c r="AD6" s="2">
        <f t="shared" si="0"/>
        <v>1.7599999999999909</v>
      </c>
      <c r="AE6" s="137">
        <f t="shared" si="1"/>
        <v>-1.7857142857143904E-3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42814</v>
      </c>
      <c r="X7" s="10">
        <v>169.93</v>
      </c>
      <c r="Y7" s="10">
        <v>170.24</v>
      </c>
      <c r="Z7" s="10">
        <v>167.92</v>
      </c>
      <c r="AA7" s="10">
        <v>168</v>
      </c>
      <c r="AB7" s="94">
        <v>3826800</v>
      </c>
      <c r="AC7" s="10">
        <v>168</v>
      </c>
      <c r="AD7" s="2">
        <f t="shared" si="0"/>
        <v>2.3200000000000216</v>
      </c>
      <c r="AE7" s="137">
        <f t="shared" si="1"/>
        <v>-1.0017678255745399E-2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42811</v>
      </c>
      <c r="X8" s="10">
        <v>171.09</v>
      </c>
      <c r="Y8" s="10">
        <v>171.54</v>
      </c>
      <c r="Z8" s="10">
        <v>169.59</v>
      </c>
      <c r="AA8" s="10">
        <v>169.7</v>
      </c>
      <c r="AB8" s="94">
        <v>5590500</v>
      </c>
      <c r="AC8" s="10">
        <v>169.7</v>
      </c>
      <c r="AD8" s="2">
        <f t="shared" si="0"/>
        <v>1.9499999999999886</v>
      </c>
      <c r="AE8" s="137">
        <f t="shared" si="1"/>
        <v>-9.3403385872738998E-3</v>
      </c>
    </row>
    <row r="9" spans="1:43" x14ac:dyDescent="0.25">
      <c r="O9" s="11" t="s">
        <v>213</v>
      </c>
      <c r="Q9" s="137">
        <f>IF(Q2=0, 0, Q8/Q6)</f>
        <v>0</v>
      </c>
      <c r="W9" s="132">
        <v>42810</v>
      </c>
      <c r="X9" s="10">
        <v>172.07</v>
      </c>
      <c r="Y9" s="10">
        <v>172.14</v>
      </c>
      <c r="Z9" s="10">
        <v>170.22</v>
      </c>
      <c r="AA9" s="10">
        <v>171.3</v>
      </c>
      <c r="AB9" s="94">
        <v>3113000</v>
      </c>
      <c r="AC9" s="10">
        <v>171.3</v>
      </c>
      <c r="AD9" s="2">
        <f t="shared" si="0"/>
        <v>1.9199999999999875</v>
      </c>
      <c r="AE9" s="137">
        <f t="shared" si="1"/>
        <v>-2.7942717429269015E-3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42809</v>
      </c>
      <c r="X10" s="10">
        <v>169.36</v>
      </c>
      <c r="Y10" s="10">
        <v>171.97</v>
      </c>
      <c r="Z10" s="10">
        <v>169.29</v>
      </c>
      <c r="AA10" s="10">
        <v>171.78</v>
      </c>
      <c r="AB10" s="94">
        <v>2714300</v>
      </c>
      <c r="AC10" s="10">
        <v>171.78</v>
      </c>
      <c r="AD10" s="2">
        <f t="shared" si="0"/>
        <v>2.6800000000000068</v>
      </c>
      <c r="AE10" s="137">
        <f t="shared" si="1"/>
        <v>1.6088962498521209E-2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42808</v>
      </c>
      <c r="X11" s="10">
        <v>169.66</v>
      </c>
      <c r="Y11" s="10">
        <v>170.18</v>
      </c>
      <c r="Z11" s="10">
        <v>168.5</v>
      </c>
      <c r="AA11" s="10">
        <v>169.06</v>
      </c>
      <c r="AB11" s="94">
        <v>2522600</v>
      </c>
      <c r="AC11" s="10">
        <v>169.06</v>
      </c>
      <c r="AD11" s="2">
        <f t="shared" si="0"/>
        <v>1.6800000000000068</v>
      </c>
      <c r="AE11" s="137">
        <f t="shared" si="1"/>
        <v>-6.7563597908466555E-3</v>
      </c>
    </row>
    <row r="12" spans="1:43" x14ac:dyDescent="0.25">
      <c r="W12" s="132">
        <v>42807</v>
      </c>
      <c r="X12" s="10">
        <v>169.99</v>
      </c>
      <c r="Y12" s="10">
        <v>170.93</v>
      </c>
      <c r="Z12" s="10">
        <v>169.55</v>
      </c>
      <c r="AA12" s="10">
        <v>170.21</v>
      </c>
      <c r="AB12" s="94">
        <v>2951700</v>
      </c>
      <c r="AC12" s="10">
        <v>170.21</v>
      </c>
      <c r="AD12" s="2">
        <f t="shared" si="0"/>
        <v>1.3799999999999955</v>
      </c>
      <c r="AE12" s="137">
        <f t="shared" si="1"/>
        <v>1.3531003647488937E-3</v>
      </c>
    </row>
    <row r="13" spans="1:43" x14ac:dyDescent="0.25">
      <c r="W13" s="132">
        <v>42804</v>
      </c>
      <c r="X13" s="10">
        <v>168.42</v>
      </c>
      <c r="Y13" s="10">
        <v>170</v>
      </c>
      <c r="Z13" s="10">
        <v>168.06</v>
      </c>
      <c r="AA13" s="10">
        <v>169.98</v>
      </c>
      <c r="AB13" s="94">
        <v>3590900</v>
      </c>
      <c r="AC13" s="10">
        <v>169.98</v>
      </c>
      <c r="AD13" s="2">
        <f t="shared" si="0"/>
        <v>1.9399999999999977</v>
      </c>
      <c r="AE13" s="137">
        <f t="shared" si="1"/>
        <v>1.1725492530206605E-2</v>
      </c>
    </row>
    <row r="14" spans="1:43" x14ac:dyDescent="0.25">
      <c r="W14" s="132">
        <v>42803</v>
      </c>
      <c r="X14" s="10">
        <v>168.15</v>
      </c>
      <c r="Y14" s="10">
        <v>169.07</v>
      </c>
      <c r="Z14" s="10">
        <v>167.74</v>
      </c>
      <c r="AA14" s="10">
        <v>168.01</v>
      </c>
      <c r="AB14" s="94">
        <v>3631400</v>
      </c>
      <c r="AC14" s="10">
        <v>168.01</v>
      </c>
      <c r="AD14" s="2">
        <f t="shared" si="0"/>
        <v>1.3299999999999841</v>
      </c>
      <c r="AE14" s="137">
        <f t="shared" si="1"/>
        <v>5.9555714370795876E-4</v>
      </c>
    </row>
    <row r="15" spans="1:43" x14ac:dyDescent="0.25">
      <c r="W15" s="132">
        <v>42802</v>
      </c>
      <c r="X15" s="10">
        <v>167.51</v>
      </c>
      <c r="Y15" s="10">
        <v>168.46</v>
      </c>
      <c r="Z15" s="10">
        <v>166.8</v>
      </c>
      <c r="AA15" s="10">
        <v>167.91</v>
      </c>
      <c r="AB15" s="94">
        <v>2048200</v>
      </c>
      <c r="AC15" s="10">
        <v>167.91</v>
      </c>
      <c r="AD15" s="2">
        <f t="shared" si="0"/>
        <v>1.6599999999999966</v>
      </c>
      <c r="AE15" s="137" t="e">
        <f t="shared" si="1"/>
        <v>#DIV/0!</v>
      </c>
    </row>
    <row r="16" spans="1:43" x14ac:dyDescent="0.25">
      <c r="W16" s="132">
        <v>42802</v>
      </c>
      <c r="X16" s="10" t="s">
        <v>525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42801</v>
      </c>
      <c r="X17" s="10">
        <v>168.45</v>
      </c>
      <c r="Y17" s="10">
        <v>169.36</v>
      </c>
      <c r="Z17" s="10">
        <v>167.93</v>
      </c>
      <c r="AA17" s="10">
        <v>168.3</v>
      </c>
      <c r="AB17" s="94">
        <v>2702300</v>
      </c>
      <c r="AC17" s="10">
        <v>167.68</v>
      </c>
      <c r="AD17" s="2">
        <f t="shared" si="0"/>
        <v>1.4300000000000068</v>
      </c>
      <c r="AE17" s="137">
        <f t="shared" si="1"/>
        <v>-2.3204617123816496E-3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42800</v>
      </c>
      <c r="X18" s="10">
        <v>167.43</v>
      </c>
      <c r="Y18" s="10">
        <v>169.35</v>
      </c>
      <c r="Z18" s="10">
        <v>167.13</v>
      </c>
      <c r="AA18" s="10">
        <v>168.7</v>
      </c>
      <c r="AB18" s="94">
        <v>2576500</v>
      </c>
      <c r="AC18" s="10">
        <v>168.07</v>
      </c>
      <c r="AD18" s="2">
        <f t="shared" si="0"/>
        <v>2.2199999999999989</v>
      </c>
      <c r="AE18" s="137">
        <f t="shared" si="1"/>
        <v>2.9239766081869956E-3</v>
      </c>
    </row>
    <row r="19" spans="1:31" x14ac:dyDescent="0.25">
      <c r="W19" s="132">
        <v>42797</v>
      </c>
      <c r="X19" s="10">
        <v>167.31</v>
      </c>
      <c r="Y19" s="10">
        <v>168.45</v>
      </c>
      <c r="Z19" s="10">
        <v>166.62</v>
      </c>
      <c r="AA19" s="10">
        <v>168.2</v>
      </c>
      <c r="AB19" s="94">
        <v>2254400</v>
      </c>
      <c r="AC19" s="10">
        <v>167.58</v>
      </c>
      <c r="AD19" s="2">
        <f t="shared" si="0"/>
        <v>1.8299999999999841</v>
      </c>
      <c r="AE19" s="137">
        <f t="shared" si="1"/>
        <v>5.3392525046493944E-3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42796</v>
      </c>
      <c r="X20" s="10">
        <v>168.32</v>
      </c>
      <c r="Y20" s="10">
        <v>168.43</v>
      </c>
      <c r="Z20" s="10">
        <v>166.96</v>
      </c>
      <c r="AA20" s="10">
        <v>167.31</v>
      </c>
      <c r="AB20" s="94">
        <v>1889800</v>
      </c>
      <c r="AC20" s="10">
        <v>166.69</v>
      </c>
      <c r="AD20" s="2">
        <f t="shared" si="0"/>
        <v>1.4699999999999989</v>
      </c>
      <c r="AE20" s="137">
        <f t="shared" si="1"/>
        <v>-3.7652402581879185E-3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42795</v>
      </c>
      <c r="X21" s="10">
        <v>166.72</v>
      </c>
      <c r="Y21" s="10">
        <v>168.6</v>
      </c>
      <c r="Z21" s="10">
        <v>166.35</v>
      </c>
      <c r="AA21" s="10">
        <v>167.94</v>
      </c>
      <c r="AB21" s="94">
        <v>3514200</v>
      </c>
      <c r="AC21" s="10">
        <v>167.32</v>
      </c>
      <c r="AD21" s="2">
        <f t="shared" si="0"/>
        <v>2.25</v>
      </c>
      <c r="AE21" s="137">
        <f t="shared" si="1"/>
        <v>1.5476118225405067E-2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42794</v>
      </c>
      <c r="X22" s="10">
        <v>165.47</v>
      </c>
      <c r="Y22" s="10">
        <v>166.76</v>
      </c>
      <c r="Z22" s="10">
        <v>164.9</v>
      </c>
      <c r="AA22" s="10">
        <v>165.38</v>
      </c>
      <c r="AB22" s="94">
        <v>4382100</v>
      </c>
      <c r="AC22" s="10">
        <v>164.77</v>
      </c>
      <c r="AD22" s="2">
        <f t="shared" si="0"/>
        <v>1.8599999999999852</v>
      </c>
      <c r="AE22" s="137">
        <f t="shared" si="1"/>
        <v>0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42793</v>
      </c>
      <c r="X23" s="10">
        <v>163.16</v>
      </c>
      <c r="Y23" s="10">
        <v>165.46</v>
      </c>
      <c r="Z23" s="10">
        <v>162.81</v>
      </c>
      <c r="AA23" s="10">
        <v>165.38</v>
      </c>
      <c r="AB23" s="94">
        <v>4071800</v>
      </c>
      <c r="AC23" s="10">
        <v>164.77</v>
      </c>
      <c r="AD23" s="2">
        <f t="shared" si="0"/>
        <v>2.6500000000000057</v>
      </c>
      <c r="AE23" s="137">
        <f t="shared" si="1"/>
        <v>1.4281317328408871E-2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42790</v>
      </c>
      <c r="X24" s="10">
        <v>162.66999999999999</v>
      </c>
      <c r="Y24" s="10">
        <v>163.09</v>
      </c>
      <c r="Z24" s="10">
        <v>161.74</v>
      </c>
      <c r="AA24" s="10">
        <v>163.06</v>
      </c>
      <c r="AB24" s="94">
        <v>2715700</v>
      </c>
      <c r="AC24" s="10">
        <v>162.44999999999999</v>
      </c>
      <c r="AD24" s="2">
        <f t="shared" si="0"/>
        <v>1.3499999999999943</v>
      </c>
      <c r="AE24" s="137">
        <f t="shared" si="1"/>
        <v>2.7777777777777679E-3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42789</v>
      </c>
      <c r="X25" s="10">
        <v>161.33000000000001</v>
      </c>
      <c r="Y25" s="10">
        <v>162.6</v>
      </c>
      <c r="Z25" s="10">
        <v>160.69</v>
      </c>
      <c r="AA25" s="10">
        <v>162.6</v>
      </c>
      <c r="AB25" s="94">
        <v>2459600</v>
      </c>
      <c r="AC25" s="10">
        <v>162</v>
      </c>
      <c r="AD25" s="2">
        <f t="shared" si="0"/>
        <v>1.9099999999999966</v>
      </c>
      <c r="AE25" s="137">
        <f t="shared" si="1"/>
        <v>1.2689879352378641E-2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42788</v>
      </c>
      <c r="X26" s="10">
        <v>160.91</v>
      </c>
      <c r="Y26" s="10">
        <v>161.78</v>
      </c>
      <c r="Z26" s="10">
        <v>159.63999999999999</v>
      </c>
      <c r="AA26" s="10">
        <v>160.57</v>
      </c>
      <c r="AB26" s="94">
        <v>2725300</v>
      </c>
      <c r="AC26" s="10">
        <v>159.97</v>
      </c>
      <c r="AD26" s="2">
        <f t="shared" si="0"/>
        <v>2.1400000000000148</v>
      </c>
      <c r="AE26" s="137">
        <f t="shared" si="1"/>
        <v>0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42787</v>
      </c>
      <c r="X27" s="10">
        <v>157.62</v>
      </c>
      <c r="Y27" s="10">
        <v>160.82</v>
      </c>
      <c r="Z27" s="10">
        <v>157.52000000000001</v>
      </c>
      <c r="AA27" s="10">
        <v>160.57</v>
      </c>
      <c r="AB27" s="94">
        <v>5419000</v>
      </c>
      <c r="AC27" s="10">
        <v>159.97</v>
      </c>
      <c r="AD27" s="2">
        <f t="shared" si="0"/>
        <v>3.2999999999999829</v>
      </c>
      <c r="AE27" s="137">
        <f t="shared" si="1"/>
        <v>1.8722537094822522E-2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42783</v>
      </c>
      <c r="X28" s="10">
        <v>159</v>
      </c>
      <c r="Y28" s="10">
        <v>160.16</v>
      </c>
      <c r="Z28" s="10">
        <v>156.49</v>
      </c>
      <c r="AA28" s="10">
        <v>157.62</v>
      </c>
      <c r="AB28" s="94">
        <v>12033600</v>
      </c>
      <c r="AC28" s="10">
        <v>157.03</v>
      </c>
      <c r="AD28" s="2">
        <f t="shared" si="0"/>
        <v>3.6699999999999875</v>
      </c>
      <c r="AE28" s="137">
        <f t="shared" si="1"/>
        <v>-3.6862119725220799E-2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42782</v>
      </c>
      <c r="X29" s="10">
        <v>164.78</v>
      </c>
      <c r="Y29" s="10">
        <v>164.97</v>
      </c>
      <c r="Z29" s="10">
        <v>162.33000000000001</v>
      </c>
      <c r="AA29" s="10">
        <v>163.65</v>
      </c>
      <c r="AB29" s="94">
        <v>3191600</v>
      </c>
      <c r="AC29" s="10">
        <v>163.04</v>
      </c>
      <c r="AD29" s="2">
        <f t="shared" si="0"/>
        <v>2.6399999999999864</v>
      </c>
      <c r="AE29" s="137">
        <f t="shared" si="1"/>
        <v>-3.910068426197566E-3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42781</v>
      </c>
      <c r="X30" s="10">
        <v>162.58000000000001</v>
      </c>
      <c r="Y30" s="10">
        <v>164.89</v>
      </c>
      <c r="Z30" s="10">
        <v>162.58000000000001</v>
      </c>
      <c r="AA30" s="10">
        <v>164.29</v>
      </c>
      <c r="AB30" s="94">
        <v>4537900</v>
      </c>
      <c r="AC30" s="10">
        <v>163.68</v>
      </c>
      <c r="AD30" s="2">
        <f t="shared" si="0"/>
        <v>2.3099999999999739</v>
      </c>
      <c r="AE30" s="137">
        <f t="shared" si="1"/>
        <v>7.1375830666995377E-3</v>
      </c>
    </row>
    <row r="31" spans="1:31" x14ac:dyDescent="0.25">
      <c r="G31" s="3"/>
      <c r="H31" s="232"/>
      <c r="W31" s="132">
        <v>42780</v>
      </c>
      <c r="X31" s="10">
        <v>161.44999999999999</v>
      </c>
      <c r="Y31" s="10">
        <v>163.5</v>
      </c>
      <c r="Z31" s="10">
        <v>161.25</v>
      </c>
      <c r="AA31" s="10">
        <v>163.13</v>
      </c>
      <c r="AB31" s="94">
        <v>2969400</v>
      </c>
      <c r="AC31" s="10">
        <v>162.52000000000001</v>
      </c>
      <c r="AD31" s="2">
        <f t="shared" si="0"/>
        <v>2.25</v>
      </c>
      <c r="AE31" s="137">
        <f t="shared" si="1"/>
        <v>7.0016729661070976E-3</v>
      </c>
    </row>
    <row r="32" spans="1:31" x14ac:dyDescent="0.25">
      <c r="W32" s="132">
        <v>42779</v>
      </c>
      <c r="X32" s="10">
        <v>160.69</v>
      </c>
      <c r="Y32" s="10">
        <v>162.02000000000001</v>
      </c>
      <c r="Z32" s="10">
        <v>160.69</v>
      </c>
      <c r="AA32" s="10">
        <v>161.99</v>
      </c>
      <c r="AB32" s="94">
        <v>3275800</v>
      </c>
      <c r="AC32" s="10">
        <v>161.38999999999999</v>
      </c>
      <c r="AD32" s="2">
        <f t="shared" si="0"/>
        <v>1.3300000000000125</v>
      </c>
      <c r="AE32" s="137">
        <f t="shared" si="1"/>
        <v>7.7427411801433976E-3</v>
      </c>
    </row>
    <row r="33" spans="1:31" x14ac:dyDescent="0.25">
      <c r="L33" t="s">
        <v>212</v>
      </c>
      <c r="M33" s="2">
        <f>M44+K44-F44</f>
        <v>176.70000000000073</v>
      </c>
      <c r="W33" s="132">
        <v>42776</v>
      </c>
      <c r="X33" s="10">
        <v>160.12</v>
      </c>
      <c r="Y33" s="10">
        <v>161.59</v>
      </c>
      <c r="Z33" s="10">
        <v>160.1</v>
      </c>
      <c r="AA33" s="10">
        <v>160.75</v>
      </c>
      <c r="AB33" s="94">
        <v>1905900</v>
      </c>
      <c r="AC33" s="10">
        <v>160.15</v>
      </c>
      <c r="AD33" s="2">
        <f t="shared" si="0"/>
        <v>1.4900000000000091</v>
      </c>
      <c r="AE33" s="137">
        <f t="shared" si="1"/>
        <v>1.9394394394394165E-3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42775</v>
      </c>
      <c r="X34" s="10">
        <v>160.31</v>
      </c>
      <c r="Y34" s="10">
        <v>161.30000000000001</v>
      </c>
      <c r="Z34" s="10">
        <v>159.56</v>
      </c>
      <c r="AA34" s="10">
        <v>160.44</v>
      </c>
      <c r="AB34" s="94">
        <v>3056800</v>
      </c>
      <c r="AC34" s="10">
        <v>159.84</v>
      </c>
      <c r="AD34" s="2">
        <f t="shared" si="0"/>
        <v>1.7400000000000091</v>
      </c>
      <c r="AE34" s="137">
        <f t="shared" si="1"/>
        <v>8.1397533028604308E-4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42774</v>
      </c>
      <c r="X35" s="10">
        <v>160</v>
      </c>
      <c r="Y35" s="10">
        <v>160.63</v>
      </c>
      <c r="Z35" s="10">
        <v>159.41</v>
      </c>
      <c r="AA35" s="10">
        <v>160.31</v>
      </c>
      <c r="AB35" s="94">
        <v>2339700</v>
      </c>
      <c r="AC35" s="10">
        <v>159.71</v>
      </c>
      <c r="AD35" s="2">
        <f t="shared" si="0"/>
        <v>1.2199999999999989</v>
      </c>
      <c r="AE35" s="137">
        <f t="shared" si="1"/>
        <v>-1.3756018257987668E-3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42773</v>
      </c>
      <c r="X36" s="10">
        <v>161.05000000000001</v>
      </c>
      <c r="Y36" s="10">
        <v>161.68</v>
      </c>
      <c r="Z36" s="10">
        <v>159.54</v>
      </c>
      <c r="AA36" s="10">
        <v>160.53</v>
      </c>
      <c r="AB36" s="94">
        <v>2942700</v>
      </c>
      <c r="AC36" s="10">
        <v>159.93</v>
      </c>
      <c r="AD36" s="2">
        <f t="shared" si="0"/>
        <v>2.1400000000000148</v>
      </c>
      <c r="AE36" s="137">
        <f t="shared" si="1"/>
        <v>1.2507035207320882E-4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42772</v>
      </c>
      <c r="X37" s="10">
        <v>161.51</v>
      </c>
      <c r="Y37" s="10">
        <v>162.53</v>
      </c>
      <c r="Z37" s="10">
        <v>160.22</v>
      </c>
      <c r="AA37" s="10">
        <v>160.51</v>
      </c>
      <c r="AB37" s="94">
        <v>3479400</v>
      </c>
      <c r="AC37" s="10">
        <v>159.91</v>
      </c>
      <c r="AD37" s="2">
        <f t="shared" si="0"/>
        <v>2.3100000000000023</v>
      </c>
      <c r="AE37" s="137">
        <f t="shared" si="1"/>
        <v>-8.4330625658833869E-3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42769</v>
      </c>
      <c r="X38" s="10">
        <v>161.13</v>
      </c>
      <c r="Y38" s="10">
        <v>162</v>
      </c>
      <c r="Z38" s="10">
        <v>160.21</v>
      </c>
      <c r="AA38" s="10">
        <v>161.87</v>
      </c>
      <c r="AB38" s="94">
        <v>2762300</v>
      </c>
      <c r="AC38" s="10">
        <v>161.27000000000001</v>
      </c>
      <c r="AD38" s="2">
        <f t="shared" si="0"/>
        <v>1.789999999999992</v>
      </c>
      <c r="AE38" s="137">
        <f t="shared" si="1"/>
        <v>6.9305694305694665E-3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42768</v>
      </c>
      <c r="X39" s="10">
        <v>162.52000000000001</v>
      </c>
      <c r="Y39" s="10">
        <v>163.25</v>
      </c>
      <c r="Z39" s="10">
        <v>160.26</v>
      </c>
      <c r="AA39" s="10">
        <v>160.76</v>
      </c>
      <c r="AB39" s="94">
        <v>4714000</v>
      </c>
      <c r="AC39" s="10">
        <v>160.16</v>
      </c>
      <c r="AD39" s="2">
        <f t="shared" si="0"/>
        <v>2.9900000000000091</v>
      </c>
      <c r="AE39" s="137">
        <f t="shared" si="1"/>
        <v>-1.2028869286287214E-2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42767</v>
      </c>
      <c r="X40" s="10">
        <v>162.75</v>
      </c>
      <c r="Y40" s="10">
        <v>163.9</v>
      </c>
      <c r="Z40" s="10">
        <v>162.03</v>
      </c>
      <c r="AA40" s="10">
        <v>162.71</v>
      </c>
      <c r="AB40" s="94">
        <v>3718500</v>
      </c>
      <c r="AC40" s="10">
        <v>162.11000000000001</v>
      </c>
      <c r="AD40" s="2">
        <f t="shared" si="0"/>
        <v>1.8700000000000045</v>
      </c>
      <c r="AE40" s="137">
        <f t="shared" si="1"/>
        <v>3.7770897832818395E-3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8" t="s">
        <v>78</v>
      </c>
      <c r="P41" s="708"/>
      <c r="Q41" s="34"/>
      <c r="W41" s="132">
        <v>42766</v>
      </c>
      <c r="X41" s="10">
        <v>161.62</v>
      </c>
      <c r="Y41" s="10">
        <v>162.19</v>
      </c>
      <c r="Z41" s="10">
        <v>160.01</v>
      </c>
      <c r="AA41" s="10">
        <v>162.1</v>
      </c>
      <c r="AB41" s="94">
        <v>3037000</v>
      </c>
      <c r="AC41" s="10">
        <v>161.5</v>
      </c>
      <c r="AD41" s="2">
        <f t="shared" si="0"/>
        <v>2.1800000000000068</v>
      </c>
      <c r="AE41" s="137">
        <f t="shared" si="1"/>
        <v>6.1923338906311187E-5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181.88500000000002</v>
      </c>
      <c r="Q42" s="34"/>
      <c r="T42" s="90" t="s">
        <v>113</v>
      </c>
      <c r="W42" s="132">
        <v>42765</v>
      </c>
      <c r="X42" s="10">
        <v>162.94</v>
      </c>
      <c r="Y42" s="10">
        <v>163.46</v>
      </c>
      <c r="Z42" s="10">
        <v>161.31</v>
      </c>
      <c r="AA42" s="10">
        <v>162.09</v>
      </c>
      <c r="AB42" s="94">
        <v>2784600</v>
      </c>
      <c r="AC42" s="10">
        <v>161.49</v>
      </c>
      <c r="AD42" s="2">
        <f t="shared" si="0"/>
        <v>2.1500000000000057</v>
      </c>
      <c r="AE42" s="137">
        <f t="shared" si="1"/>
        <v>-5.4809705628771077E-3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180.23150000000001</v>
      </c>
      <c r="Q43" s="34"/>
      <c r="T43" s="127" t="s">
        <v>98</v>
      </c>
      <c r="U43" s="97">
        <v>164.6</v>
      </c>
      <c r="W43" s="132">
        <v>42762</v>
      </c>
      <c r="X43" s="10">
        <v>163.5</v>
      </c>
      <c r="Y43" s="10">
        <v>163.80000000000001</v>
      </c>
      <c r="Z43" s="10">
        <v>162.62</v>
      </c>
      <c r="AA43" s="10">
        <v>162.99</v>
      </c>
      <c r="AB43" s="94">
        <v>3110400</v>
      </c>
      <c r="AC43" s="10">
        <v>162.38</v>
      </c>
      <c r="AD43" s="2">
        <f t="shared" si="0"/>
        <v>1.1800000000000068</v>
      </c>
      <c r="AE43" s="137">
        <f t="shared" si="1"/>
        <v>1.4184397163119478E-3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178.578</v>
      </c>
      <c r="Q44" s="34"/>
      <c r="T44" s="92" t="s">
        <v>99</v>
      </c>
      <c r="U44" s="87">
        <v>164.58</v>
      </c>
      <c r="W44" s="132">
        <v>42761</v>
      </c>
      <c r="X44" s="10">
        <v>161.86000000000001</v>
      </c>
      <c r="Y44" s="10">
        <v>163.58000000000001</v>
      </c>
      <c r="Z44" s="10">
        <v>161.25</v>
      </c>
      <c r="AA44" s="10">
        <v>162.75</v>
      </c>
      <c r="AB44" s="94">
        <v>4202400</v>
      </c>
      <c r="AC44" s="10">
        <v>162.15</v>
      </c>
      <c r="AD44" s="2">
        <f t="shared" si="0"/>
        <v>2.3300000000000125</v>
      </c>
      <c r="AE44" s="137">
        <f t="shared" si="1"/>
        <v>9.3999003984064355E-3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176.92449999999999</v>
      </c>
      <c r="Q45" s="82"/>
      <c r="T45" s="92" t="s">
        <v>100</v>
      </c>
      <c r="U45" s="87" t="s">
        <v>129</v>
      </c>
      <c r="W45" s="132">
        <v>42760</v>
      </c>
      <c r="X45" s="10">
        <v>160.82</v>
      </c>
      <c r="Y45" s="10">
        <v>161.97999999999999</v>
      </c>
      <c r="Z45" s="10">
        <v>160.35</v>
      </c>
      <c r="AA45" s="10">
        <v>161.24</v>
      </c>
      <c r="AB45" s="94">
        <v>3605800</v>
      </c>
      <c r="AC45" s="10">
        <v>160.63999999999999</v>
      </c>
      <c r="AD45" s="2">
        <f t="shared" si="0"/>
        <v>1.6299999999999955</v>
      </c>
      <c r="AE45" s="137">
        <f t="shared" si="1"/>
        <v>5.0678846274163636E-3</v>
      </c>
    </row>
    <row r="46" spans="1:31" x14ac:dyDescent="0.25">
      <c r="O46" s="82">
        <v>1.06</v>
      </c>
      <c r="P46" s="82">
        <f t="shared" si="5"/>
        <v>175.27100000000002</v>
      </c>
      <c r="Q46" s="82"/>
      <c r="T46" s="92" t="s">
        <v>101</v>
      </c>
      <c r="U46" s="87" t="s">
        <v>129</v>
      </c>
      <c r="W46" s="132">
        <v>42759</v>
      </c>
      <c r="X46" s="10">
        <v>159.36000000000001</v>
      </c>
      <c r="Y46" s="10">
        <v>161.31</v>
      </c>
      <c r="Z46" s="10">
        <v>159.1</v>
      </c>
      <c r="AA46" s="10">
        <v>160.43</v>
      </c>
      <c r="AB46" s="94">
        <v>3514100</v>
      </c>
      <c r="AC46" s="10">
        <v>159.83000000000001</v>
      </c>
      <c r="AD46" s="2">
        <f t="shared" si="0"/>
        <v>2.210000000000008</v>
      </c>
      <c r="AE46" s="137">
        <f t="shared" si="1"/>
        <v>8.5184250378598225E-3</v>
      </c>
    </row>
    <row r="47" spans="1:31" x14ac:dyDescent="0.25">
      <c r="O47" s="82">
        <v>1.05</v>
      </c>
      <c r="P47" s="82">
        <f t="shared" si="5"/>
        <v>173.61750000000001</v>
      </c>
      <c r="Q47" s="82"/>
      <c r="T47" s="92" t="s">
        <v>102</v>
      </c>
      <c r="U47" s="87">
        <v>185.05</v>
      </c>
      <c r="W47" s="132">
        <v>42758</v>
      </c>
      <c r="X47" s="10">
        <v>158.62</v>
      </c>
      <c r="Y47" s="10">
        <v>159.52000000000001</v>
      </c>
      <c r="Z47" s="10">
        <v>156.56</v>
      </c>
      <c r="AA47" s="10">
        <v>159.07</v>
      </c>
      <c r="AB47" s="94">
        <v>4062600</v>
      </c>
      <c r="AC47" s="10">
        <v>158.47999999999999</v>
      </c>
      <c r="AD47" s="2">
        <f t="shared" si="0"/>
        <v>2.960000000000008</v>
      </c>
      <c r="AE47" s="137">
        <f t="shared" si="1"/>
        <v>2.593787562472194E-3</v>
      </c>
    </row>
    <row r="48" spans="1:31" x14ac:dyDescent="0.25">
      <c r="O48" s="82">
        <v>1.04</v>
      </c>
      <c r="P48" s="82">
        <f t="shared" si="5"/>
        <v>171.964</v>
      </c>
      <c r="Q48" s="82"/>
      <c r="T48" s="92" t="s">
        <v>103</v>
      </c>
      <c r="U48" s="87">
        <v>0.60317799999999999</v>
      </c>
      <c r="W48" s="132">
        <v>42755</v>
      </c>
      <c r="X48" s="10">
        <v>159.02000000000001</v>
      </c>
      <c r="Y48" s="10">
        <v>159.80000000000001</v>
      </c>
      <c r="Z48" s="10">
        <v>157.81</v>
      </c>
      <c r="AA48" s="10">
        <v>158.66</v>
      </c>
      <c r="AB48" s="94">
        <v>3579100</v>
      </c>
      <c r="AC48" s="10">
        <v>158.07</v>
      </c>
      <c r="AD48" s="2">
        <f t="shared" si="0"/>
        <v>1.9900000000000091</v>
      </c>
      <c r="AE48" s="137">
        <f t="shared" si="1"/>
        <v>-2.5298842577969882E-4</v>
      </c>
    </row>
    <row r="49" spans="15:31" x14ac:dyDescent="0.25">
      <c r="O49" s="82">
        <v>1.03</v>
      </c>
      <c r="P49" s="82">
        <f t="shared" si="5"/>
        <v>170.31049999999999</v>
      </c>
      <c r="Q49" s="82"/>
      <c r="T49" s="92" t="s">
        <v>104</v>
      </c>
      <c r="U49" s="87" t="s">
        <v>594</v>
      </c>
      <c r="W49" s="132">
        <v>42754</v>
      </c>
      <c r="X49" s="10">
        <v>157.74</v>
      </c>
      <c r="Y49" s="10">
        <v>160.55000000000001</v>
      </c>
      <c r="Z49" s="10">
        <v>157.24</v>
      </c>
      <c r="AA49" s="10">
        <v>158.69999999999999</v>
      </c>
      <c r="AB49" s="94">
        <v>4976900</v>
      </c>
      <c r="AC49" s="10">
        <v>158.11000000000001</v>
      </c>
      <c r="AD49" s="2">
        <f t="shared" si="0"/>
        <v>3.3100000000000023</v>
      </c>
      <c r="AE49" s="137">
        <f t="shared" si="1"/>
        <v>6.1088132357620673E-3</v>
      </c>
    </row>
    <row r="50" spans="15:31" x14ac:dyDescent="0.25">
      <c r="O50" s="82">
        <v>1.02</v>
      </c>
      <c r="P50" s="82">
        <f t="shared" si="5"/>
        <v>168.65700000000001</v>
      </c>
      <c r="Q50" s="82"/>
      <c r="T50" s="92"/>
      <c r="U50" s="87"/>
      <c r="W50" s="132">
        <v>42753</v>
      </c>
      <c r="X50" s="10">
        <v>161.06</v>
      </c>
      <c r="Y50" s="10">
        <v>161.19999999999999</v>
      </c>
      <c r="Z50" s="10">
        <v>156.09</v>
      </c>
      <c r="AA50" s="10">
        <v>157.74</v>
      </c>
      <c r="AB50" s="94">
        <v>6591600</v>
      </c>
      <c r="AC50" s="10">
        <v>157.15</v>
      </c>
      <c r="AD50" s="2">
        <f t="shared" si="0"/>
        <v>5.1099999999999852</v>
      </c>
      <c r="AE50" s="137">
        <f t="shared" si="1"/>
        <v>-1.8180682244158364E-2</v>
      </c>
    </row>
    <row r="51" spans="15:31" x14ac:dyDescent="0.25">
      <c r="O51" s="82">
        <v>1.01</v>
      </c>
      <c r="P51" s="82">
        <f t="shared" si="5"/>
        <v>167.0035</v>
      </c>
      <c r="Q51" s="82"/>
      <c r="T51" s="92" t="s">
        <v>105</v>
      </c>
      <c r="U51" s="87" t="s">
        <v>778</v>
      </c>
      <c r="W51" s="132">
        <v>42752</v>
      </c>
      <c r="X51" s="10">
        <v>162.61000000000001</v>
      </c>
      <c r="Y51" s="10">
        <v>162.97</v>
      </c>
      <c r="Z51" s="10">
        <v>157.51</v>
      </c>
      <c r="AA51" s="10">
        <v>160.66</v>
      </c>
      <c r="AB51" s="94">
        <v>5475800</v>
      </c>
      <c r="AC51" s="10">
        <v>160.06</v>
      </c>
      <c r="AD51" s="2">
        <f t="shared" si="0"/>
        <v>5.460000000000008</v>
      </c>
      <c r="AE51" s="137">
        <f t="shared" si="1"/>
        <v>-7.0719602977666884E-3</v>
      </c>
    </row>
    <row r="52" spans="15:31" x14ac:dyDescent="0.25">
      <c r="O52" s="82">
        <v>1</v>
      </c>
      <c r="P52" s="82">
        <f t="shared" si="5"/>
        <v>165.35</v>
      </c>
      <c r="Q52" s="82"/>
      <c r="T52" s="92" t="s">
        <v>106</v>
      </c>
      <c r="U52" s="87" t="s">
        <v>585</v>
      </c>
      <c r="W52" s="132">
        <v>42748</v>
      </c>
      <c r="X52" s="10">
        <v>162.16</v>
      </c>
      <c r="Y52" s="10">
        <v>162.74</v>
      </c>
      <c r="Z52" s="10">
        <v>161.41</v>
      </c>
      <c r="AA52" s="10">
        <v>161.80000000000001</v>
      </c>
      <c r="AB52" s="94">
        <v>3183300</v>
      </c>
      <c r="AC52" s="10">
        <v>161.19999999999999</v>
      </c>
      <c r="AD52" s="2">
        <f t="shared" si="0"/>
        <v>1.3300000000000125</v>
      </c>
      <c r="AE52" s="137">
        <f t="shared" si="1"/>
        <v>-3.4619188921859445E-3</v>
      </c>
    </row>
    <row r="53" spans="15:31" x14ac:dyDescent="0.25">
      <c r="O53" s="82">
        <v>0.99</v>
      </c>
      <c r="P53" s="82">
        <f t="shared" si="5"/>
        <v>163.69649999999999</v>
      </c>
      <c r="Q53" s="82"/>
      <c r="T53" s="92" t="s">
        <v>107</v>
      </c>
      <c r="U53" s="89">
        <v>7327109</v>
      </c>
      <c r="W53" s="132">
        <v>42747</v>
      </c>
      <c r="X53" s="10">
        <v>161.69</v>
      </c>
      <c r="Y53" s="10">
        <v>162.94</v>
      </c>
      <c r="Z53" s="10">
        <v>160.88999999999999</v>
      </c>
      <c r="AA53" s="10">
        <v>162.36000000000001</v>
      </c>
      <c r="AB53" s="94">
        <v>2555900</v>
      </c>
      <c r="AC53" s="10">
        <v>161.76</v>
      </c>
      <c r="AD53" s="2">
        <f t="shared" si="0"/>
        <v>2.0500000000000114</v>
      </c>
      <c r="AE53" s="137">
        <f t="shared" si="1"/>
        <v>2.914005828011712E-3</v>
      </c>
    </row>
    <row r="54" spans="15:31" x14ac:dyDescent="0.25">
      <c r="O54" s="82">
        <v>0.98</v>
      </c>
      <c r="P54" s="82">
        <f t="shared" si="5"/>
        <v>162.04299999999998</v>
      </c>
      <c r="Q54" s="82"/>
      <c r="T54" s="92" t="s">
        <v>110</v>
      </c>
      <c r="U54" s="89">
        <v>3530350</v>
      </c>
      <c r="W54" s="132">
        <v>42746</v>
      </c>
      <c r="X54" s="10">
        <v>161.30000000000001</v>
      </c>
      <c r="Y54" s="10">
        <v>162.94</v>
      </c>
      <c r="Z54" s="10">
        <v>160.61000000000001</v>
      </c>
      <c r="AA54" s="10">
        <v>161.88999999999999</v>
      </c>
      <c r="AB54" s="94">
        <v>3330600</v>
      </c>
      <c r="AC54" s="10">
        <v>161.29</v>
      </c>
      <c r="AD54" s="2">
        <f t="shared" si="0"/>
        <v>2.3299999999999841</v>
      </c>
      <c r="AE54" s="137">
        <f t="shared" si="1"/>
        <v>1.9257050565286704E-3</v>
      </c>
    </row>
    <row r="55" spans="15:31" x14ac:dyDescent="0.25">
      <c r="O55" s="82">
        <v>0.97</v>
      </c>
      <c r="P55" s="82">
        <f t="shared" si="5"/>
        <v>160.3895</v>
      </c>
      <c r="Q55" s="82"/>
      <c r="T55" s="92" t="s">
        <v>108</v>
      </c>
      <c r="U55" s="87" t="s">
        <v>779</v>
      </c>
      <c r="W55" s="132">
        <v>42745</v>
      </c>
      <c r="X55" s="10">
        <v>161.27000000000001</v>
      </c>
      <c r="Y55" s="10">
        <v>162.97999999999999</v>
      </c>
      <c r="Z55" s="10">
        <v>160.5</v>
      </c>
      <c r="AA55" s="10">
        <v>161.58000000000001</v>
      </c>
      <c r="AB55" s="94">
        <v>3500700</v>
      </c>
      <c r="AC55" s="10">
        <v>160.97999999999999</v>
      </c>
      <c r="AD55" s="2">
        <f t="shared" si="0"/>
        <v>2.4799999999999898</v>
      </c>
      <c r="AE55" s="137">
        <f t="shared" si="1"/>
        <v>-2.2931515339325026E-3</v>
      </c>
    </row>
    <row r="56" spans="15:31" x14ac:dyDescent="0.25">
      <c r="O56" s="82">
        <v>0.96</v>
      </c>
      <c r="P56" s="82">
        <f t="shared" si="5"/>
        <v>158.73599999999999</v>
      </c>
      <c r="Q56" s="82"/>
      <c r="T56" s="92" t="s">
        <v>111</v>
      </c>
      <c r="U56" s="87">
        <v>22.81</v>
      </c>
      <c r="W56" s="132">
        <v>42744</v>
      </c>
      <c r="X56" s="10">
        <v>162</v>
      </c>
      <c r="Y56" s="10">
        <v>162.43</v>
      </c>
      <c r="Z56" s="10">
        <v>160.78</v>
      </c>
      <c r="AA56" s="10">
        <v>161.94999999999999</v>
      </c>
      <c r="AB56" s="94">
        <v>3040800</v>
      </c>
      <c r="AC56" s="10">
        <v>161.35</v>
      </c>
      <c r="AD56" s="2">
        <f t="shared" si="0"/>
        <v>1.6500000000000057</v>
      </c>
      <c r="AE56" s="137">
        <f t="shared" si="1"/>
        <v>-2.8428403683332659E-3</v>
      </c>
    </row>
    <row r="57" spans="15:31" x14ac:dyDescent="0.25">
      <c r="O57" s="82">
        <v>0.95</v>
      </c>
      <c r="P57" s="82">
        <f t="shared" si="5"/>
        <v>157.08249999999998</v>
      </c>
      <c r="Q57" s="82"/>
      <c r="T57" s="92" t="s">
        <v>112</v>
      </c>
      <c r="U57" s="87">
        <v>7.25</v>
      </c>
      <c r="W57" s="132">
        <v>42741</v>
      </c>
      <c r="X57" s="10">
        <v>161.75</v>
      </c>
      <c r="Y57" s="10">
        <v>162.94</v>
      </c>
      <c r="Z57" s="10">
        <v>161.11000000000001</v>
      </c>
      <c r="AA57" s="10">
        <v>162.41</v>
      </c>
      <c r="AB57" s="94">
        <v>3081300</v>
      </c>
      <c r="AC57" s="10">
        <v>161.81</v>
      </c>
      <c r="AD57" s="2">
        <f t="shared" si="0"/>
        <v>1.8299999999999841</v>
      </c>
      <c r="AE57" s="137">
        <f t="shared" si="1"/>
        <v>1.4234434954820685E-3</v>
      </c>
    </row>
    <row r="58" spans="15:31" x14ac:dyDescent="0.25">
      <c r="O58" s="82">
        <v>0.94</v>
      </c>
      <c r="P58" s="82">
        <f t="shared" si="5"/>
        <v>155.42899999999997</v>
      </c>
      <c r="Q58" s="82"/>
      <c r="T58" s="92" t="s">
        <v>109</v>
      </c>
      <c r="U58" s="87" t="s">
        <v>780</v>
      </c>
      <c r="W58" s="132">
        <v>42740</v>
      </c>
      <c r="X58" s="10">
        <v>161.75</v>
      </c>
      <c r="Y58" s="10">
        <v>162.63</v>
      </c>
      <c r="Z58" s="10">
        <v>161.51</v>
      </c>
      <c r="AA58" s="10">
        <v>162.18</v>
      </c>
      <c r="AB58" s="94">
        <v>2961100</v>
      </c>
      <c r="AC58" s="10">
        <v>161.58000000000001</v>
      </c>
      <c r="AD58" s="2">
        <f t="shared" si="0"/>
        <v>1.1200000000000045</v>
      </c>
      <c r="AE58" s="137">
        <f t="shared" si="1"/>
        <v>1.673795796912847E-3</v>
      </c>
    </row>
    <row r="59" spans="15:31" x14ac:dyDescent="0.25">
      <c r="O59" s="82">
        <v>0.93</v>
      </c>
      <c r="P59" s="82">
        <f t="shared" si="5"/>
        <v>153.77549999999999</v>
      </c>
      <c r="Q59" s="82"/>
      <c r="W59" s="132">
        <v>42739</v>
      </c>
      <c r="X59" s="10">
        <v>162.35</v>
      </c>
      <c r="Y59" s="10">
        <v>162.58000000000001</v>
      </c>
      <c r="Z59" s="10">
        <v>159.74</v>
      </c>
      <c r="AA59" s="10">
        <v>161.91</v>
      </c>
      <c r="AB59" s="94">
        <v>2695200</v>
      </c>
      <c r="AC59" s="10">
        <v>161.31</v>
      </c>
      <c r="AD59" s="2">
        <f t="shared" si="0"/>
        <v>2.8400000000000034</v>
      </c>
      <c r="AE59" s="137">
        <f t="shared" si="1"/>
        <v>2.8598072738577063E-3</v>
      </c>
    </row>
    <row r="60" spans="15:31" x14ac:dyDescent="0.25">
      <c r="O60" s="82">
        <v>0.92</v>
      </c>
      <c r="P60" s="82">
        <f t="shared" si="5"/>
        <v>152.12200000000001</v>
      </c>
      <c r="Q60" s="82"/>
      <c r="W60" s="132">
        <v>42738</v>
      </c>
      <c r="X60" s="10">
        <v>161.13</v>
      </c>
      <c r="Y60" s="10">
        <v>162.27000000000001</v>
      </c>
      <c r="Z60" s="10">
        <v>159.15</v>
      </c>
      <c r="AA60" s="10">
        <v>161.44999999999999</v>
      </c>
      <c r="AB60" s="94">
        <v>3539700</v>
      </c>
      <c r="AC60" s="10">
        <v>160.85</v>
      </c>
      <c r="AD60" s="2">
        <f t="shared" si="0"/>
        <v>3.1200000000000045</v>
      </c>
      <c r="AE60" s="137">
        <f t="shared" si="1"/>
        <v>8.7801818751960248E-3</v>
      </c>
    </row>
    <row r="61" spans="15:31" x14ac:dyDescent="0.25">
      <c r="O61" s="82">
        <v>0.91</v>
      </c>
      <c r="P61" s="82">
        <f t="shared" si="5"/>
        <v>150.46850000000001</v>
      </c>
      <c r="Q61" s="82"/>
      <c r="W61" s="132">
        <v>42734</v>
      </c>
      <c r="X61" s="10">
        <v>161.37</v>
      </c>
      <c r="Y61" s="10">
        <v>161.47999999999999</v>
      </c>
      <c r="Z61" s="10">
        <v>159.85</v>
      </c>
      <c r="AA61" s="10">
        <v>160.04</v>
      </c>
      <c r="AB61" s="94">
        <v>2855600</v>
      </c>
      <c r="AC61" s="10">
        <v>159.44999999999999</v>
      </c>
      <c r="AD61" s="2">
        <f t="shared" si="0"/>
        <v>1.6299999999999955</v>
      </c>
      <c r="AE61" s="137">
        <f t="shared" si="1"/>
        <v>-6.1705310396410473E-3</v>
      </c>
    </row>
    <row r="62" spans="15:31" x14ac:dyDescent="0.25">
      <c r="O62" s="82">
        <v>0.9</v>
      </c>
      <c r="P62" s="82">
        <f t="shared" si="5"/>
        <v>148.815</v>
      </c>
      <c r="Q62" s="82"/>
      <c r="W62" s="132">
        <v>42733</v>
      </c>
      <c r="X62" s="10">
        <v>161.91999999999999</v>
      </c>
      <c r="Y62" s="10">
        <v>162.36000000000001</v>
      </c>
      <c r="Z62" s="10">
        <v>160.38999999999999</v>
      </c>
      <c r="AA62" s="10">
        <v>161.04</v>
      </c>
      <c r="AB62" s="94">
        <v>2476300</v>
      </c>
      <c r="AC62" s="10">
        <v>160.44</v>
      </c>
      <c r="AD62" s="2">
        <f t="shared" si="0"/>
        <v>1.9700000000000273</v>
      </c>
      <c r="AE62" s="137">
        <f t="shared" si="1"/>
        <v>-2.4869435463815703E-3</v>
      </c>
    </row>
    <row r="63" spans="15:31" x14ac:dyDescent="0.25">
      <c r="O63" s="34"/>
      <c r="W63" s="132">
        <v>42732</v>
      </c>
      <c r="X63" s="10">
        <v>162.16</v>
      </c>
      <c r="Y63" s="10">
        <v>163.25</v>
      </c>
      <c r="Z63" s="10">
        <v>161.32</v>
      </c>
      <c r="AA63" s="10">
        <v>161.44</v>
      </c>
      <c r="AB63" s="94">
        <v>1669100</v>
      </c>
      <c r="AC63" s="10">
        <v>160.84</v>
      </c>
      <c r="AD63" s="2">
        <f t="shared" si="0"/>
        <v>1.9300000000000068</v>
      </c>
      <c r="AE63" s="137">
        <f t="shared" si="1"/>
        <v>-7.4055788694148417E-3</v>
      </c>
    </row>
    <row r="64" spans="15:31" x14ac:dyDescent="0.25">
      <c r="O64" s="34"/>
      <c r="W64" s="132">
        <v>42731</v>
      </c>
      <c r="X64" s="10">
        <v>163.26</v>
      </c>
      <c r="Y64" s="10">
        <v>163.96</v>
      </c>
      <c r="Z64" s="10">
        <v>162.44999999999999</v>
      </c>
      <c r="AA64" s="10">
        <v>162.63999999999999</v>
      </c>
      <c r="AB64" s="94">
        <v>1344000</v>
      </c>
      <c r="AC64" s="10">
        <v>162.04</v>
      </c>
      <c r="AD64" s="2">
        <f t="shared" si="0"/>
        <v>1.5100000000000193</v>
      </c>
      <c r="AE64" s="137">
        <f t="shared" si="1"/>
        <v>-2.3396133481098369E-3</v>
      </c>
    </row>
    <row r="65" spans="23:31" x14ac:dyDescent="0.25">
      <c r="W65" s="132">
        <v>42727</v>
      </c>
      <c r="X65" s="10">
        <v>161.56</v>
      </c>
      <c r="Y65" s="10">
        <v>163.04</v>
      </c>
      <c r="Z65" s="10">
        <v>160.55000000000001</v>
      </c>
      <c r="AA65" s="10">
        <v>163.03</v>
      </c>
      <c r="AB65" s="94">
        <v>2044400</v>
      </c>
      <c r="AC65" s="10">
        <v>162.41999999999999</v>
      </c>
      <c r="AD65" s="2">
        <f t="shared" si="0"/>
        <v>2.4899999999999807</v>
      </c>
      <c r="AE65" s="137">
        <f t="shared" si="1"/>
        <v>8.9452105851659525E-3</v>
      </c>
    </row>
    <row r="66" spans="23:31" x14ac:dyDescent="0.25">
      <c r="W66" s="132">
        <v>42726</v>
      </c>
      <c r="X66" s="10">
        <v>161.38999999999999</v>
      </c>
      <c r="Y66" s="10">
        <v>161.88</v>
      </c>
      <c r="Z66" s="10">
        <v>160.27000000000001</v>
      </c>
      <c r="AA66" s="10">
        <v>161.58000000000001</v>
      </c>
      <c r="AB66" s="94">
        <v>2741700</v>
      </c>
      <c r="AC66" s="10">
        <v>160.97999999999999</v>
      </c>
      <c r="AD66" s="2">
        <f t="shared" si="0"/>
        <v>1.6099999999999852</v>
      </c>
      <c r="AE66" s="137">
        <f t="shared" si="1"/>
        <v>1.5554034716604992E-3</v>
      </c>
    </row>
    <row r="67" spans="23:31" x14ac:dyDescent="0.25">
      <c r="W67" s="132">
        <v>42725</v>
      </c>
      <c r="X67" s="10">
        <v>161.41999999999999</v>
      </c>
      <c r="Y67" s="10">
        <v>162.29</v>
      </c>
      <c r="Z67" s="10">
        <v>159.62</v>
      </c>
      <c r="AA67" s="10">
        <v>161.33000000000001</v>
      </c>
      <c r="AB67" s="94">
        <v>2767700</v>
      </c>
      <c r="AC67" s="10">
        <v>160.72999999999999</v>
      </c>
      <c r="AD67" s="2">
        <f>Y67-Z67</f>
        <v>2.6699999999999875</v>
      </c>
      <c r="AE67" s="137" t="e">
        <f>AC67/#REF!-1</f>
        <v>#REF!</v>
      </c>
    </row>
    <row r="68" spans="23:31" x14ac:dyDescent="0.25">
      <c r="W68" s="132">
        <v>42724</v>
      </c>
      <c r="X68" s="10">
        <v>161.71</v>
      </c>
      <c r="Y68" s="10">
        <v>163.11000000000001</v>
      </c>
      <c r="Z68" s="10">
        <v>161.41</v>
      </c>
      <c r="AA68" s="10">
        <v>161.59</v>
      </c>
      <c r="AB68" s="94">
        <v>3131200</v>
      </c>
      <c r="AC68" s="10">
        <v>160.99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2017-03-28T23:51:36Z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