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1">GIS!#REF!</definedName>
    <definedName name="hp?s_GM" localSheetId="112">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5">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82">SWKS!$Q$7</definedName>
    <definedName name="PL" localSheetId="97">#REF!</definedName>
    <definedName name="PL" localSheetId="103">#REF!</definedName>
    <definedName name="PL" localSheetId="85">#REF!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5">#REF!</definedName>
    <definedName name="PL" localSheetId="59">#REF!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2">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5">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8" i="125" l="1"/>
  <c r="F68" i="125"/>
  <c r="A958" i="38"/>
  <c r="D958" i="38"/>
  <c r="V958" i="38" s="1"/>
  <c r="X958" i="38" s="1"/>
  <c r="E958" i="38"/>
  <c r="G958" i="38"/>
  <c r="H958" i="38"/>
  <c r="K958" i="38"/>
  <c r="L958" i="38" s="1"/>
  <c r="M958" i="38"/>
  <c r="N958" i="38" s="1"/>
  <c r="O958" i="38" s="1"/>
  <c r="S958" i="38"/>
  <c r="K68" i="123"/>
  <c r="F68" i="123"/>
  <c r="K84" i="94"/>
  <c r="F84" i="94"/>
  <c r="C84" i="94"/>
  <c r="M84" i="94"/>
  <c r="H84" i="94"/>
  <c r="K72" i="94"/>
  <c r="F72" i="94"/>
  <c r="K71" i="94"/>
  <c r="F71" i="94"/>
  <c r="K70" i="94"/>
  <c r="F70" i="94"/>
  <c r="K69" i="94"/>
  <c r="F69" i="94"/>
  <c r="K68" i="94"/>
  <c r="F68" i="94"/>
  <c r="J32" i="120"/>
  <c r="H32" i="120"/>
  <c r="G32" i="120"/>
  <c r="F32" i="120"/>
  <c r="K69" i="120"/>
  <c r="F69" i="120"/>
  <c r="K68" i="120"/>
  <c r="F68" i="120"/>
  <c r="F191" i="58"/>
  <c r="H191" i="58"/>
  <c r="G191" i="58"/>
  <c r="F52" i="58"/>
  <c r="K85" i="94"/>
  <c r="P958" i="38" l="1"/>
  <c r="Q958" i="38" s="1"/>
  <c r="W958" i="38"/>
  <c r="Y958" i="38" s="1"/>
  <c r="Z958" i="38"/>
  <c r="M66" i="94"/>
  <c r="A957" i="38"/>
  <c r="D957" i="38"/>
  <c r="E957" i="38"/>
  <c r="G957" i="38"/>
  <c r="H957" i="38"/>
  <c r="K957" i="38"/>
  <c r="L957" i="38"/>
  <c r="P957" i="38" s="1"/>
  <c r="M957" i="38"/>
  <c r="N957" i="38" s="1"/>
  <c r="O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Z957" i="38" l="1"/>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3" i="74"/>
  <c r="F83" i="74"/>
  <c r="H83"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9" i="25"/>
  <c r="H399" i="25"/>
  <c r="G399" i="25"/>
  <c r="F132" i="25"/>
  <c r="H28" i="74"/>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79" i="74"/>
  <c r="H79" i="74"/>
  <c r="G79"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F74" i="92"/>
  <c r="H74" i="92"/>
  <c r="K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K19" i="132"/>
  <c r="M85" i="132"/>
  <c r="F19" i="132"/>
  <c r="K85" i="132"/>
  <c r="H19" i="132"/>
  <c r="M19" i="132"/>
  <c r="H85" i="132"/>
  <c r="C85"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F19" i="131"/>
  <c r="H85" i="131"/>
  <c r="C85" i="131"/>
  <c r="K85" i="131"/>
  <c r="F85" i="131"/>
  <c r="M19" i="131"/>
  <c r="K19" i="131"/>
  <c r="M85"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77" i="74"/>
  <c r="G77" i="74"/>
  <c r="H77"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75" i="74"/>
  <c r="H75" i="74"/>
  <c r="G75"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M85" i="130"/>
  <c r="K19" i="130"/>
  <c r="C19" i="130"/>
  <c r="C85" i="130"/>
  <c r="F19" i="130"/>
  <c r="F85" i="130"/>
  <c r="H19" i="130"/>
  <c r="M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H85" i="129"/>
  <c r="F19" i="129"/>
  <c r="M85" i="129"/>
  <c r="F85" i="129"/>
  <c r="C19" i="129"/>
  <c r="M19" i="129"/>
  <c r="H19" i="129"/>
  <c r="K19"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M19" i="128"/>
  <c r="M85" i="128"/>
  <c r="F85" i="128"/>
  <c r="K19" i="128"/>
  <c r="C85" i="128"/>
  <c r="H19" i="128"/>
  <c r="C19" i="128"/>
  <c r="K85" i="128"/>
  <c r="H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K85" i="127"/>
  <c r="M19" i="127"/>
  <c r="M85" i="127"/>
  <c r="C19" i="127"/>
  <c r="H85" i="127"/>
  <c r="H19" i="127"/>
  <c r="K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H85" i="126"/>
  <c r="C85" i="126"/>
  <c r="K19" i="126"/>
  <c r="C19" i="126"/>
  <c r="H19" i="126"/>
  <c r="M85" i="126"/>
  <c r="K85" i="126"/>
  <c r="F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M85" i="125"/>
  <c r="H19" i="125"/>
  <c r="H85" i="125"/>
  <c r="K19" i="125"/>
  <c r="C85" i="125"/>
  <c r="F19" i="125"/>
  <c r="K85" i="125"/>
  <c r="F85" i="125"/>
  <c r="C19" i="125"/>
  <c r="Z798" i="38" l="1"/>
  <c r="Q5" i="126"/>
  <c r="Q7" i="126"/>
  <c r="Q3" i="126"/>
  <c r="Q6" i="126" s="1"/>
  <c r="Q2" i="125"/>
  <c r="Q3" i="125" s="1"/>
  <c r="Q6" i="125" s="1"/>
  <c r="M66" i="125"/>
  <c r="Q10" i="125" s="1"/>
  <c r="Q9" i="126"/>
  <c r="P797" i="38"/>
  <c r="O797" i="38"/>
  <c r="Z797" i="38"/>
  <c r="U797" i="38"/>
  <c r="G65" i="74"/>
  <c r="F65" i="74"/>
  <c r="H65"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4"/>
  <c r="F19" i="123"/>
  <c r="K19" i="124"/>
  <c r="H85" i="123"/>
  <c r="C85" i="124"/>
  <c r="F19" i="124"/>
  <c r="M85" i="124"/>
  <c r="M19" i="123"/>
  <c r="F85" i="123"/>
  <c r="K85" i="123"/>
  <c r="K19" i="123"/>
  <c r="H85" i="124"/>
  <c r="M85" i="123"/>
  <c r="F85" i="124"/>
  <c r="H19" i="123"/>
  <c r="C19" i="124"/>
  <c r="C85" i="123"/>
  <c r="K85" i="124"/>
  <c r="H19"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63" i="25"/>
  <c r="G363" i="25"/>
  <c r="H363" i="25"/>
  <c r="M85" i="122"/>
  <c r="C85" i="122"/>
  <c r="F85" i="122"/>
  <c r="H85" i="122"/>
  <c r="K19" i="122"/>
  <c r="H19" i="122"/>
  <c r="F19" i="122"/>
  <c r="C19" i="122"/>
  <c r="K85"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M85" i="121"/>
  <c r="F85" i="121"/>
  <c r="C85" i="121"/>
  <c r="K85" i="120"/>
  <c r="K19" i="120"/>
  <c r="H85" i="121"/>
  <c r="M19" i="121"/>
  <c r="K19" i="121"/>
  <c r="C85" i="120"/>
  <c r="C19" i="120"/>
  <c r="F19" i="121"/>
  <c r="C19" i="121"/>
  <c r="M19" i="120"/>
  <c r="H19" i="121"/>
  <c r="H85" i="120"/>
  <c r="M85" i="120"/>
  <c r="F85" i="120"/>
  <c r="F19" i="120"/>
  <c r="K85" i="121"/>
  <c r="H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8" i="58"/>
  <c r="H158" i="58"/>
  <c r="G158"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H19" i="119"/>
  <c r="H85" i="119"/>
  <c r="K85" i="119"/>
  <c r="K19" i="119"/>
  <c r="F85" i="119"/>
  <c r="M85" i="119"/>
  <c r="F19" i="119"/>
  <c r="M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85" i="118"/>
  <c r="C85" i="118"/>
  <c r="M19" i="118"/>
  <c r="H19" i="118"/>
  <c r="H85" i="118"/>
  <c r="F19" i="118"/>
  <c r="C19" i="118"/>
  <c r="K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8" i="25"/>
  <c r="G358" i="25"/>
  <c r="H358" i="25"/>
  <c r="K85" i="25"/>
  <c r="F109" i="25"/>
  <c r="C85" i="116"/>
  <c r="K85" i="116"/>
  <c r="M19" i="116"/>
  <c r="H85" i="116"/>
  <c r="M85" i="116"/>
  <c r="C19" i="116"/>
  <c r="F85" i="117"/>
  <c r="H19" i="117"/>
  <c r="C19" i="117"/>
  <c r="H85" i="117"/>
  <c r="F85" i="116"/>
  <c r="F19" i="116"/>
  <c r="F19" i="117"/>
  <c r="K19" i="116"/>
  <c r="M85" i="117"/>
  <c r="K85" i="117"/>
  <c r="H19" i="116"/>
  <c r="K19" i="117"/>
  <c r="M19" i="117"/>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C19" i="115"/>
  <c r="H85" i="115"/>
  <c r="M85" i="115"/>
  <c r="K19" i="115"/>
  <c r="F19" i="115"/>
  <c r="M19" i="115"/>
  <c r="F85" i="115"/>
  <c r="H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M19" i="114"/>
  <c r="F85" i="114"/>
  <c r="H85" i="114"/>
  <c r="F19" i="114"/>
  <c r="M85" i="114"/>
  <c r="K19" i="114"/>
  <c r="C85" i="114"/>
  <c r="C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H19" i="112"/>
  <c r="K19" i="112"/>
  <c r="M85" i="113"/>
  <c r="F19" i="113"/>
  <c r="C19" i="112"/>
  <c r="M19" i="112"/>
  <c r="F19" i="112"/>
  <c r="F85" i="112"/>
  <c r="C85" i="112"/>
  <c r="C19" i="113"/>
  <c r="H19" i="113"/>
  <c r="H85" i="113"/>
  <c r="F85" i="113"/>
  <c r="M19" i="113"/>
  <c r="K19" i="113"/>
  <c r="M85" i="112"/>
  <c r="H85" i="112"/>
  <c r="K85" i="112"/>
  <c r="K85" i="113"/>
  <c r="C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C85" i="110"/>
  <c r="F19" i="110"/>
  <c r="M19" i="111"/>
  <c r="H19" i="110"/>
  <c r="F19" i="111"/>
  <c r="M19" i="110"/>
  <c r="H85" i="111"/>
  <c r="H19" i="111"/>
  <c r="K19" i="110"/>
  <c r="C85" i="111"/>
  <c r="K85" i="110"/>
  <c r="C19" i="111"/>
  <c r="K85" i="111"/>
  <c r="M85" i="111"/>
  <c r="F85" i="111"/>
  <c r="F85" i="110"/>
  <c r="K19" i="111"/>
  <c r="C19"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F19" i="109"/>
  <c r="C19" i="109"/>
  <c r="H73" i="109"/>
  <c r="C73" i="109"/>
  <c r="M73" i="109"/>
  <c r="K19" i="109"/>
  <c r="M19" i="109"/>
  <c r="F73" i="109"/>
  <c r="H19"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1" i="74"/>
  <c r="H51" i="74"/>
  <c r="G51"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C99" i="108"/>
  <c r="K99" i="108"/>
  <c r="F23" i="108"/>
  <c r="H99" i="108"/>
  <c r="H23" i="108"/>
  <c r="M23" i="108"/>
  <c r="F99" i="108"/>
  <c r="M99"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H19" i="107"/>
  <c r="K89" i="107"/>
  <c r="C89" i="107"/>
  <c r="F19" i="107"/>
  <c r="H89" i="107"/>
  <c r="M19" i="107"/>
  <c r="C19" i="107"/>
  <c r="K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H85" i="106"/>
  <c r="M19" i="106"/>
  <c r="F19" i="106"/>
  <c r="K85" i="106"/>
  <c r="H19" i="106"/>
  <c r="K19" i="106"/>
  <c r="M85" i="106"/>
  <c r="C19" i="106"/>
  <c r="C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19" i="47"/>
  <c r="H19" i="47"/>
  <c r="H43" i="46"/>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91" i="105"/>
  <c r="K19" i="105"/>
  <c r="H91" i="105"/>
  <c r="M19" i="105"/>
  <c r="F91" i="105"/>
  <c r="M91" i="105"/>
  <c r="H19" i="105"/>
  <c r="F19" i="105"/>
  <c r="C91"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7" i="46"/>
  <c r="F77" i="46"/>
  <c r="H77" i="46"/>
  <c r="F18" i="46"/>
  <c r="F279" i="25"/>
  <c r="H279" i="25"/>
  <c r="G279"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K85" i="104"/>
  <c r="F85" i="104"/>
  <c r="M85" i="104"/>
  <c r="H85" i="104"/>
  <c r="C85" i="104"/>
  <c r="F19" i="104"/>
  <c r="C19"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0" i="74"/>
  <c r="G40" i="74"/>
  <c r="H40"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H19" i="103"/>
  <c r="C91" i="103"/>
  <c r="K91" i="103"/>
  <c r="F19" i="103"/>
  <c r="K19" i="103"/>
  <c r="K19" i="89"/>
  <c r="F91" i="103"/>
  <c r="M19" i="103"/>
  <c r="M91" i="103"/>
  <c r="H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F19" i="102"/>
  <c r="M19" i="102"/>
  <c r="K91" i="102"/>
  <c r="K19" i="102"/>
  <c r="F91" i="102"/>
  <c r="H91" i="102"/>
  <c r="M91" i="102"/>
  <c r="C19" i="102"/>
  <c r="H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C22" i="101"/>
  <c r="C85" i="99"/>
  <c r="F19" i="100"/>
  <c r="H85" i="100"/>
  <c r="M90" i="101"/>
  <c r="M19" i="100"/>
  <c r="K85" i="99"/>
  <c r="F85" i="100"/>
  <c r="K19" i="100"/>
  <c r="K22" i="101"/>
  <c r="F22" i="101"/>
  <c r="F19" i="99"/>
  <c r="H85" i="99"/>
  <c r="H90" i="101"/>
  <c r="K90" i="101"/>
  <c r="H19" i="99"/>
  <c r="K19" i="99"/>
  <c r="C90" i="101"/>
  <c r="M85" i="99"/>
  <c r="M19" i="99"/>
  <c r="H19" i="100"/>
  <c r="H22" i="101"/>
  <c r="M85" i="100"/>
  <c r="C19" i="99"/>
  <c r="C85" i="100"/>
  <c r="F85" i="99"/>
  <c r="M22" i="101"/>
  <c r="K85" i="100"/>
  <c r="F90" i="101"/>
  <c r="C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K19" i="97"/>
  <c r="H19" i="98"/>
  <c r="F19" i="97"/>
  <c r="C85" i="98"/>
  <c r="H85" i="98"/>
  <c r="H85" i="97"/>
  <c r="C85" i="97"/>
  <c r="F19" i="98"/>
  <c r="K85" i="98"/>
  <c r="K85" i="97"/>
  <c r="F85" i="98"/>
  <c r="C19" i="98"/>
  <c r="K19" i="98"/>
  <c r="K27" i="88"/>
  <c r="M85" i="97"/>
  <c r="M85" i="98"/>
  <c r="M19" i="98"/>
  <c r="H19" i="97"/>
  <c r="C19" i="97"/>
  <c r="M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37" i="74"/>
  <c r="G37" i="74"/>
  <c r="H37"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F100" i="96"/>
  <c r="F19" i="96"/>
  <c r="M19" i="96"/>
  <c r="M100" i="96"/>
  <c r="H100" i="96"/>
  <c r="C19" i="96"/>
  <c r="K19" i="96"/>
  <c r="H19" i="96"/>
  <c r="C100" i="96"/>
  <c r="K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19" i="95"/>
  <c r="K19" i="95"/>
  <c r="H85" i="95"/>
  <c r="F19" i="95"/>
  <c r="K85" i="95"/>
  <c r="C85" i="95"/>
  <c r="F85" i="95"/>
  <c r="H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M19" i="94"/>
  <c r="C85" i="94"/>
  <c r="C19" i="94"/>
  <c r="H19" i="94"/>
  <c r="K19" i="94"/>
  <c r="M85" i="94"/>
  <c r="F85" i="94"/>
  <c r="H85" i="94"/>
  <c r="F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113" i="93"/>
  <c r="K113" i="93"/>
  <c r="F26" i="93"/>
  <c r="H26" i="93"/>
  <c r="F113" i="93"/>
  <c r="M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19" i="91"/>
  <c r="M85" i="91"/>
  <c r="M30" i="92"/>
  <c r="F19" i="47"/>
  <c r="K85" i="91"/>
  <c r="M19" i="91"/>
  <c r="H30" i="92"/>
  <c r="H85" i="91"/>
  <c r="F19" i="91"/>
  <c r="K19" i="91"/>
  <c r="H19" i="91"/>
  <c r="C85" i="91"/>
  <c r="C30" i="92"/>
  <c r="F85" i="91"/>
  <c r="K30" i="92"/>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H85" i="90"/>
  <c r="C19" i="90"/>
  <c r="F19" i="90"/>
  <c r="C85" i="90"/>
  <c r="M19" i="90"/>
  <c r="H19" i="90"/>
  <c r="F85" i="90"/>
  <c r="K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H19" i="89"/>
  <c r="M19" i="89"/>
  <c r="F85" i="89"/>
  <c r="H85" i="89"/>
  <c r="M85" i="89"/>
  <c r="K85" i="89"/>
  <c r="H18" i="51"/>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H85" i="87"/>
  <c r="F85" i="87"/>
  <c r="C122" i="88"/>
  <c r="M122" i="88"/>
  <c r="F27" i="88"/>
  <c r="H19" i="87"/>
  <c r="K85" i="87"/>
  <c r="K122" i="88"/>
  <c r="M27" i="88"/>
  <c r="F122" i="88"/>
  <c r="M85" i="87"/>
  <c r="C85" i="87"/>
  <c r="M19" i="87"/>
  <c r="K19" i="87"/>
  <c r="F19" i="87"/>
  <c r="H122"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C85" i="86"/>
  <c r="M19" i="86"/>
  <c r="F19" i="86"/>
  <c r="F85" i="86"/>
  <c r="M85" i="86"/>
  <c r="C19" i="86"/>
  <c r="H85"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K85" i="85"/>
  <c r="C19" i="85"/>
  <c r="K19" i="85"/>
  <c r="C85" i="85"/>
  <c r="H19" i="85"/>
  <c r="F19" i="85"/>
  <c r="M19" i="85"/>
  <c r="F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C25" i="84"/>
  <c r="F25" i="84"/>
  <c r="H25" i="84"/>
  <c r="M85" i="83"/>
  <c r="H85" i="83"/>
  <c r="F85" i="83"/>
  <c r="H19" i="83"/>
  <c r="M110" i="84"/>
  <c r="C19" i="83"/>
  <c r="C110" i="84"/>
  <c r="K110" i="84"/>
  <c r="C85" i="83"/>
  <c r="K85" i="83"/>
  <c r="F110" i="84"/>
  <c r="H110" i="84"/>
  <c r="K19" i="83"/>
  <c r="M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M60" i="82"/>
  <c r="F19" i="82"/>
  <c r="M19" i="82"/>
  <c r="M29" i="74"/>
  <c r="C19" i="82"/>
  <c r="H19" i="82"/>
  <c r="C60" i="82"/>
  <c r="K60" i="82"/>
  <c r="H29" i="74"/>
  <c r="C29" i="74"/>
  <c r="F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C96" i="31"/>
  <c r="M96" i="31"/>
  <c r="H78" i="75"/>
  <c r="K96" i="31"/>
  <c r="M78" i="75"/>
  <c r="C78" i="75"/>
  <c r="F96" i="31"/>
  <c r="F78" i="75"/>
  <c r="K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M19" i="64"/>
  <c r="H85" i="64"/>
  <c r="K85" i="64"/>
  <c r="K19" i="64"/>
  <c r="M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K110" i="81"/>
  <c r="H30" i="81"/>
  <c r="H110" i="81"/>
  <c r="M30" i="81"/>
  <c r="C110" i="81"/>
  <c r="F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C85" i="80"/>
  <c r="M19" i="80"/>
  <c r="M85" i="80"/>
  <c r="H85" i="80"/>
  <c r="F85" i="80"/>
  <c r="C19" i="80"/>
  <c r="K19" i="80"/>
  <c r="F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65" i="79"/>
  <c r="F65" i="79"/>
  <c r="M65" i="79"/>
  <c r="K19" i="79"/>
  <c r="H19" i="79"/>
  <c r="K65" i="79"/>
  <c r="M19" i="79"/>
  <c r="C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K19" i="78"/>
  <c r="C85" i="78"/>
  <c r="F19" i="78"/>
  <c r="F85" i="78"/>
  <c r="C19" i="78"/>
  <c r="H19" i="78"/>
  <c r="H85" i="78"/>
  <c r="K85" i="78"/>
  <c r="M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19" i="77"/>
  <c r="F19" i="77"/>
  <c r="K89" i="77"/>
  <c r="C89" i="77"/>
  <c r="H19" i="77"/>
  <c r="M89" i="77"/>
  <c r="M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58"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H93" i="68"/>
  <c r="M93" i="68"/>
  <c r="K93" i="68"/>
  <c r="F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F946" i="25"/>
  <c r="C946" i="25"/>
  <c r="H946" i="25"/>
  <c r="K946" i="25"/>
  <c r="M946" i="25"/>
  <c r="O364" i="38" l="1"/>
  <c r="Z364" i="38"/>
  <c r="N363" i="38"/>
  <c r="F945" i="25"/>
  <c r="K945" i="25"/>
  <c r="P363" i="38"/>
  <c r="O363" i="38" l="1"/>
  <c r="Z363" i="38"/>
  <c r="M682" i="25"/>
  <c r="Q10" i="25" s="1"/>
  <c r="K413" i="25" s="1"/>
  <c r="E362" i="38"/>
  <c r="H362" i="38"/>
  <c r="K362" i="38"/>
  <c r="M362" i="38"/>
  <c r="U362" i="38" s="1"/>
  <c r="S362" i="38"/>
  <c r="K410" i="25" l="1"/>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57" i="58"/>
  <c r="H119" i="7"/>
  <c r="H81" i="61"/>
  <c r="F19" i="62"/>
  <c r="F100" i="34"/>
  <c r="K19" i="60"/>
  <c r="M18" i="51"/>
  <c r="C19" i="52"/>
  <c r="H19" i="69"/>
  <c r="K19" i="71"/>
  <c r="F57" i="58"/>
  <c r="K81" i="61"/>
  <c r="F156" i="49"/>
  <c r="F72" i="59"/>
  <c r="M156" i="49"/>
  <c r="C85" i="64"/>
  <c r="F115" i="45"/>
  <c r="F67" i="60"/>
  <c r="F261" i="58"/>
  <c r="H19" i="63"/>
  <c r="K19" i="55"/>
  <c r="M19" i="45"/>
  <c r="F153" i="25"/>
  <c r="F119" i="7"/>
  <c r="F23" i="17"/>
  <c r="C23" i="57"/>
  <c r="C90" i="72"/>
  <c r="M86" i="53"/>
  <c r="H72" i="59"/>
  <c r="M75" i="41"/>
  <c r="F19" i="72"/>
  <c r="C115" i="45"/>
  <c r="H19" i="55"/>
  <c r="M77" i="70"/>
  <c r="M100" i="34"/>
  <c r="M19" i="75"/>
  <c r="C19" i="50"/>
  <c r="C67" i="60"/>
  <c r="K18" i="51"/>
  <c r="H77" i="70"/>
  <c r="C57" i="58"/>
  <c r="M19" i="73"/>
  <c r="F19" i="73"/>
  <c r="C19" i="71"/>
  <c r="C81" i="61"/>
  <c r="F55" i="50"/>
  <c r="K75" i="41"/>
  <c r="H19" i="34"/>
  <c r="C65" i="71"/>
  <c r="C19" i="55"/>
  <c r="F94" i="52"/>
  <c r="C19" i="45"/>
  <c r="K19" i="53"/>
  <c r="M19" i="55"/>
  <c r="C19" i="64"/>
  <c r="F75" i="41"/>
  <c r="K94" i="52"/>
  <c r="M19" i="68"/>
  <c r="C19" i="69"/>
  <c r="K29" i="74"/>
  <c r="M19" i="54"/>
  <c r="K86" i="53"/>
  <c r="K19" i="62"/>
  <c r="F19" i="55"/>
  <c r="C19" i="66"/>
  <c r="H57" i="58"/>
  <c r="M19" i="59"/>
  <c r="K65" i="71"/>
  <c r="F29" i="74"/>
  <c r="F19" i="61"/>
  <c r="K100" i="34"/>
  <c r="C19" i="75"/>
  <c r="K19" i="72"/>
  <c r="H19" i="41"/>
  <c r="C51" i="54"/>
  <c r="K19" i="69"/>
  <c r="K72" i="59"/>
  <c r="M25" i="31"/>
  <c r="F90" i="72"/>
  <c r="M115" i="45"/>
  <c r="H19" i="68"/>
  <c r="K19" i="3"/>
  <c r="H55" i="50"/>
  <c r="C23" i="17"/>
  <c r="H153" i="25"/>
  <c r="H19" i="62"/>
  <c r="H19" i="60"/>
  <c r="M30" i="40"/>
  <c r="H51" i="54"/>
  <c r="H23" i="17"/>
  <c r="M90" i="72"/>
  <c r="H19" i="50"/>
  <c r="K115" i="45"/>
  <c r="C19" i="72"/>
  <c r="C63" i="66"/>
  <c r="C65" i="63"/>
  <c r="M57" i="58"/>
  <c r="M19" i="41"/>
  <c r="K19" i="70"/>
  <c r="F25" i="31"/>
  <c r="C119" i="7"/>
  <c r="M72" i="59"/>
  <c r="H19" i="72"/>
  <c r="K65" i="63"/>
  <c r="M55" i="50"/>
  <c r="C94" i="52"/>
  <c r="F28" i="43"/>
  <c r="K30" i="40"/>
  <c r="K19" i="66"/>
  <c r="K23" i="17"/>
  <c r="H19" i="70"/>
  <c r="K19" i="54"/>
  <c r="F65" i="63"/>
  <c r="M19" i="69"/>
  <c r="K19" i="34"/>
  <c r="F19" i="70"/>
  <c r="F19" i="66"/>
  <c r="K156" i="49"/>
  <c r="C451" i="17"/>
  <c r="M451" i="17"/>
  <c r="K19" i="68"/>
  <c r="C30" i="49"/>
  <c r="F451" i="17"/>
  <c r="M19" i="62"/>
  <c r="F19" i="53"/>
  <c r="H115" i="45"/>
  <c r="M19" i="70"/>
  <c r="M19" i="3"/>
  <c r="F213" i="57"/>
  <c r="C19" i="63"/>
  <c r="C77" i="70"/>
  <c r="K19" i="50"/>
  <c r="C261" i="58"/>
  <c r="K23" i="57"/>
  <c r="C19" i="68"/>
  <c r="M23" i="57"/>
  <c r="M261" i="58"/>
  <c r="K261" i="58"/>
  <c r="K63" i="66"/>
  <c r="C19" i="41"/>
  <c r="H25" i="31"/>
  <c r="H30" i="40"/>
  <c r="H19" i="71"/>
  <c r="K119" i="7"/>
  <c r="M119" i="7"/>
  <c r="F81" i="61"/>
  <c r="K19" i="75"/>
  <c r="C75" i="41"/>
  <c r="F19" i="41"/>
  <c r="H63" i="66"/>
  <c r="K90" i="72"/>
  <c r="H451" i="17"/>
  <c r="F30" i="40"/>
  <c r="F19" i="34"/>
  <c r="M23" i="17"/>
  <c r="C19" i="62"/>
  <c r="H100" i="34"/>
  <c r="F77" i="70"/>
  <c r="M19" i="53"/>
  <c r="H75" i="41"/>
  <c r="C19" i="34"/>
  <c r="H19" i="52"/>
  <c r="F19" i="75"/>
  <c r="H261" i="58"/>
  <c r="K77" i="70"/>
  <c r="F19" i="71"/>
  <c r="C19" i="59"/>
  <c r="F19" i="3"/>
  <c r="C213" i="57"/>
  <c r="F63" i="66"/>
  <c r="C30" i="40"/>
  <c r="H65" i="71"/>
  <c r="F19" i="60"/>
  <c r="M63" i="66"/>
  <c r="C100" i="34"/>
  <c r="C86" i="53"/>
  <c r="K19" i="52"/>
  <c r="K67" i="60"/>
  <c r="F19" i="59"/>
  <c r="K19" i="73"/>
  <c r="C19" i="60"/>
  <c r="F51" i="54"/>
  <c r="M65" i="71"/>
  <c r="F19" i="45"/>
  <c r="K213" i="57"/>
  <c r="F86" i="53"/>
  <c r="M19" i="71"/>
  <c r="M213" i="57"/>
  <c r="F23" i="57"/>
  <c r="M19" i="60"/>
  <c r="M51" i="54"/>
  <c r="M19" i="50"/>
  <c r="H19" i="61"/>
  <c r="F19" i="68"/>
  <c r="H19" i="53"/>
  <c r="F18" i="51"/>
  <c r="M19" i="34"/>
  <c r="M19" i="61"/>
  <c r="K19" i="63"/>
  <c r="H19" i="66"/>
  <c r="H65" i="63"/>
  <c r="M67" i="60"/>
  <c r="M94" i="52"/>
  <c r="H156" i="49"/>
  <c r="K451" i="17"/>
  <c r="K19" i="41"/>
  <c r="M19" i="63"/>
  <c r="K55" i="50"/>
  <c r="M30" i="49"/>
  <c r="C156" i="49"/>
  <c r="F19" i="63"/>
  <c r="K19" i="61"/>
  <c r="C55" i="50"/>
  <c r="H86" i="53"/>
  <c r="H94" i="52"/>
  <c r="M81" i="61"/>
  <c r="C19" i="73"/>
  <c r="C19" i="70"/>
  <c r="C25" i="31"/>
  <c r="H19" i="3"/>
  <c r="M65" i="63"/>
  <c r="F19" i="50"/>
  <c r="C19" i="3"/>
  <c r="H67" i="60"/>
  <c r="H19" i="73"/>
  <c r="H19" i="59"/>
  <c r="C19" i="53"/>
  <c r="H19" i="75"/>
  <c r="F30" i="49"/>
  <c r="K19" i="59"/>
  <c r="H90" i="72"/>
  <c r="M19" i="52"/>
  <c r="K25" i="31"/>
  <c r="F65" i="71"/>
  <c r="K51" i="54"/>
  <c r="F19" i="52"/>
  <c r="M19" i="72"/>
  <c r="C19" i="61"/>
  <c r="F85" i="64"/>
  <c r="C72" i="59"/>
  <c r="F19" i="69"/>
  <c r="F19" i="64"/>
  <c r="C19" i="54"/>
  <c r="H19" i="54"/>
  <c r="H213" i="57"/>
  <c r="M19" i="66"/>
  <c r="F19" i="54"/>
  <c r="V957" i="38" l="1"/>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J83"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56" i="38" l="1"/>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5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57" i="38" l="1"/>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<sst xmlns="http://schemas.openxmlformats.org/spreadsheetml/2006/main" count="9843" uniqueCount="1408">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</sst>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0"/>
      <tableStyleElement type="headerRow" dxfId="4109"/>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numCache>
            </c:numRef>
          </c:yVal>
          <c:smooth val="1"/>
        </c:ser>
        <c:dLbls>
          <c:showLegendKey val="0"/>
          <c:showVal val="0"/>
          <c:showCatName val="0"/>
          <c:showSerName val="0"/>
          <c:showPercent val="0"/>
          <c:showBubbleSize val="0"/>
        </c:dLbls>
        <c:axId val="367367960"/>
        <c:axId val="367368352"/>
      </c:scatterChart>
      <c:valAx>
        <c:axId val="367367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368352"/>
        <c:crosses val="autoZero"/>
        <c:crossBetween val="midCat"/>
      </c:valAx>
      <c:valAx>
        <c:axId val="3673683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3679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numCache>
            </c:numRef>
          </c:yVal>
          <c:smooth val="1"/>
        </c:ser>
        <c:dLbls>
          <c:showLegendKey val="0"/>
          <c:showVal val="0"/>
          <c:showCatName val="0"/>
          <c:showSerName val="0"/>
          <c:showPercent val="0"/>
          <c:showBubbleSize val="0"/>
        </c:dLbls>
        <c:axId val="367366392"/>
        <c:axId val="367369136"/>
      </c:scatterChart>
      <c:valAx>
        <c:axId val="367366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369136"/>
        <c:crosses val="autoZero"/>
        <c:crossBetween val="midCat"/>
      </c:valAx>
      <c:valAx>
        <c:axId val="367369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3663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numCache>
            </c:numRef>
          </c:yVal>
          <c:smooth val="1"/>
        </c:ser>
        <c:dLbls>
          <c:showLegendKey val="0"/>
          <c:showVal val="0"/>
          <c:showCatName val="0"/>
          <c:showSerName val="0"/>
          <c:showPercent val="0"/>
          <c:showBubbleSize val="0"/>
        </c:dLbls>
        <c:axId val="367366000"/>
        <c:axId val="469094352"/>
      </c:scatterChart>
      <c:valAx>
        <c:axId val="367366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4352"/>
        <c:crosses val="autoZero"/>
        <c:crossBetween val="midCat"/>
      </c:valAx>
      <c:valAx>
        <c:axId val="4690943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366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numCache>
            </c:numRef>
          </c:yVal>
          <c:smooth val="1"/>
        </c:ser>
        <c:dLbls>
          <c:showLegendKey val="0"/>
          <c:showVal val="0"/>
          <c:showCatName val="0"/>
          <c:showSerName val="0"/>
          <c:showPercent val="0"/>
          <c:showBubbleSize val="0"/>
        </c:dLbls>
        <c:axId val="469099840"/>
        <c:axId val="469100232"/>
      </c:scatterChart>
      <c:valAx>
        <c:axId val="469099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100232"/>
        <c:crosses val="autoZero"/>
        <c:crossBetween val="midCat"/>
      </c:valAx>
      <c:valAx>
        <c:axId val="4691002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9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numCache>
            </c:numRef>
          </c:yVal>
          <c:smooth val="1"/>
        </c:ser>
        <c:dLbls>
          <c:showLegendKey val="0"/>
          <c:showVal val="0"/>
          <c:showCatName val="0"/>
          <c:showSerName val="0"/>
          <c:showPercent val="0"/>
          <c:showBubbleSize val="0"/>
        </c:dLbls>
        <c:axId val="469101016"/>
        <c:axId val="469101408"/>
      </c:scatterChart>
      <c:valAx>
        <c:axId val="469101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101408"/>
        <c:crosses val="autoZero"/>
        <c:crossBetween val="midCat"/>
      </c:valAx>
      <c:valAx>
        <c:axId val="469101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101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0.39264186152538311</c:v>
                </c:pt>
              </c:numCache>
            </c:numRef>
          </c:yVal>
          <c:smooth val="1"/>
        </c:ser>
        <c:dLbls>
          <c:showLegendKey val="0"/>
          <c:showVal val="0"/>
          <c:showCatName val="0"/>
          <c:showSerName val="0"/>
          <c:showPercent val="0"/>
          <c:showBubbleSize val="0"/>
        </c:dLbls>
        <c:axId val="469095136"/>
        <c:axId val="469095920"/>
      </c:scatterChart>
      <c:valAx>
        <c:axId val="469095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5920"/>
        <c:crosses val="autoZero"/>
        <c:crossBetween val="midCat"/>
      </c:valAx>
      <c:valAx>
        <c:axId val="4690959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5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numCache>
            </c:numRef>
          </c:yVal>
          <c:smooth val="1"/>
        </c:ser>
        <c:dLbls>
          <c:showLegendKey val="0"/>
          <c:showVal val="0"/>
          <c:showCatName val="0"/>
          <c:showSerName val="0"/>
          <c:showPercent val="0"/>
          <c:showBubbleSize val="0"/>
        </c:dLbls>
        <c:axId val="469096704"/>
        <c:axId val="469097096"/>
      </c:scatterChart>
      <c:valAx>
        <c:axId val="469096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7096"/>
        <c:crosses val="autoZero"/>
        <c:crossBetween val="midCat"/>
      </c:valAx>
      <c:valAx>
        <c:axId val="4690970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67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numCache>
            </c:numRef>
          </c:yVal>
          <c:smooth val="1"/>
        </c:ser>
        <c:dLbls>
          <c:showLegendKey val="0"/>
          <c:showVal val="0"/>
          <c:showCatName val="0"/>
          <c:showSerName val="0"/>
          <c:showPercent val="0"/>
          <c:showBubbleSize val="0"/>
        </c:dLbls>
        <c:axId val="469098272"/>
        <c:axId val="469871424"/>
      </c:scatterChart>
      <c:valAx>
        <c:axId val="469098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871424"/>
        <c:crosses val="autoZero"/>
        <c:crossBetween val="midCat"/>
      </c:valAx>
      <c:valAx>
        <c:axId val="4698714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098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9871816"/>
        <c:axId val="469869072"/>
      </c:lineChart>
      <c:dateAx>
        <c:axId val="469871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69072"/>
        <c:crosses val="autoZero"/>
        <c:auto val="1"/>
        <c:lblOffset val="100"/>
        <c:baseTimeUnit val="days"/>
      </c:dateAx>
      <c:valAx>
        <c:axId val="46986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1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9868288"/>
        <c:axId val="469872208"/>
      </c:lineChart>
      <c:dateAx>
        <c:axId val="469868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2208"/>
        <c:crosses val="autoZero"/>
        <c:auto val="1"/>
        <c:lblOffset val="100"/>
        <c:baseTimeUnit val="days"/>
      </c:dateAx>
      <c:valAx>
        <c:axId val="46987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68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9874168"/>
        <c:axId val="469871032"/>
      </c:lineChart>
      <c:dateAx>
        <c:axId val="469874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871032"/>
        <c:crosses val="autoZero"/>
        <c:auto val="1"/>
        <c:lblOffset val="100"/>
        <c:baseTimeUnit val="days"/>
      </c:dateAx>
      <c:valAx>
        <c:axId val="4698710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874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095528"/>
        <c:axId val="469099056"/>
      </c:lineChart>
      <c:dateAx>
        <c:axId val="469095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99056"/>
        <c:crosses val="autoZero"/>
        <c:auto val="1"/>
        <c:lblOffset val="100"/>
        <c:baseTimeUnit val="days"/>
      </c:dateAx>
      <c:valAx>
        <c:axId val="4690990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95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1101976"/>
        <c:axId val="471098448"/>
      </c:lineChart>
      <c:dateAx>
        <c:axId val="47110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98448"/>
        <c:crosses val="autoZero"/>
        <c:auto val="1"/>
        <c:lblOffset val="100"/>
        <c:baseTimeUnit val="days"/>
      </c:dateAx>
      <c:valAx>
        <c:axId val="47109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0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1094528"/>
        <c:axId val="471096488"/>
      </c:lineChart>
      <c:dateAx>
        <c:axId val="47109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96488"/>
        <c:crosses val="autoZero"/>
        <c:auto val="1"/>
        <c:lblOffset val="100"/>
        <c:baseTimeUnit val="days"/>
      </c:dateAx>
      <c:valAx>
        <c:axId val="47109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9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71095704"/>
        <c:axId val="471098840"/>
      </c:lineChart>
      <c:dateAx>
        <c:axId val="47109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98840"/>
        <c:crosses val="autoZero"/>
        <c:auto val="1"/>
        <c:lblOffset val="100"/>
        <c:baseTimeUnit val="days"/>
      </c:dateAx>
      <c:valAx>
        <c:axId val="47109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9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71100408"/>
        <c:axId val="471100800"/>
      </c:lineChart>
      <c:dateAx>
        <c:axId val="47110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00800"/>
        <c:crosses val="autoZero"/>
        <c:auto val="1"/>
        <c:lblOffset val="100"/>
        <c:baseTimeUnit val="days"/>
      </c:dateAx>
      <c:valAx>
        <c:axId val="47110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0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numCache>
            </c:numRef>
          </c:val>
          <c:smooth val="0"/>
        </c:ser>
        <c:dLbls>
          <c:showLegendKey val="0"/>
          <c:showVal val="0"/>
          <c:showCatName val="0"/>
          <c:showSerName val="0"/>
          <c:showPercent val="0"/>
          <c:showBubbleSize val="0"/>
        </c:dLbls>
        <c:smooth val="0"/>
        <c:axId val="478009944"/>
        <c:axId val="478004848"/>
      </c:lineChart>
      <c:dateAx>
        <c:axId val="478009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4848"/>
        <c:crosses val="autoZero"/>
        <c:auto val="1"/>
        <c:lblOffset val="100"/>
        <c:baseTimeUnit val="days"/>
      </c:dateAx>
      <c:valAx>
        <c:axId val="4780048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9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numCache>
            </c:numRef>
          </c:val>
          <c:smooth val="0"/>
        </c:ser>
        <c:dLbls>
          <c:showLegendKey val="0"/>
          <c:showVal val="0"/>
          <c:showCatName val="0"/>
          <c:showSerName val="0"/>
          <c:showPercent val="0"/>
          <c:showBubbleSize val="0"/>
        </c:dLbls>
        <c:smooth val="0"/>
        <c:axId val="478010336"/>
        <c:axId val="478006024"/>
      </c:lineChart>
      <c:dateAx>
        <c:axId val="47801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6024"/>
        <c:crosses val="autoZero"/>
        <c:auto val="1"/>
        <c:lblOffset val="100"/>
        <c:baseTimeUnit val="days"/>
      </c:dateAx>
      <c:valAx>
        <c:axId val="47800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8007984"/>
        <c:axId val="478006416"/>
      </c:lineChart>
      <c:dateAx>
        <c:axId val="47800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6416"/>
        <c:crosses val="autoZero"/>
        <c:auto val="1"/>
        <c:lblOffset val="100"/>
        <c:baseTimeUnit val="days"/>
      </c:dateAx>
      <c:valAx>
        <c:axId val="47800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8006808"/>
        <c:axId val="478007200"/>
      </c:lineChart>
      <c:dateAx>
        <c:axId val="47800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7200"/>
        <c:crosses val="autoZero"/>
        <c:auto val="1"/>
        <c:lblOffset val="100"/>
        <c:baseTimeUnit val="days"/>
      </c:dateAx>
      <c:valAx>
        <c:axId val="47800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8008376"/>
        <c:axId val="478008768"/>
      </c:lineChart>
      <c:dateAx>
        <c:axId val="47800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8768"/>
        <c:crosses val="autoZero"/>
        <c:auto val="1"/>
        <c:lblOffset val="100"/>
        <c:baseTimeUnit val="days"/>
      </c:dateAx>
      <c:valAx>
        <c:axId val="47800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8009552"/>
        <c:axId val="478010728"/>
      </c:lineChart>
      <c:dateAx>
        <c:axId val="47800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0728"/>
        <c:crosses val="autoZero"/>
        <c:auto val="1"/>
        <c:lblOffset val="100"/>
        <c:baseTimeUnit val="days"/>
      </c:dateAx>
      <c:valAx>
        <c:axId val="47801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0741992"/>
        <c:axId val="480737680"/>
      </c:lineChart>
      <c:dateAx>
        <c:axId val="48074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37680"/>
        <c:crosses val="autoZero"/>
        <c:auto val="1"/>
        <c:lblOffset val="100"/>
        <c:baseTimeUnit val="days"/>
      </c:dateAx>
      <c:valAx>
        <c:axId val="480737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4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742384"/>
        <c:axId val="480739640"/>
      </c:lineChart>
      <c:dateAx>
        <c:axId val="48074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39640"/>
        <c:crosses val="autoZero"/>
        <c:auto val="1"/>
        <c:lblOffset val="100"/>
        <c:baseTimeUnit val="days"/>
      </c:dateAx>
      <c:valAx>
        <c:axId val="48073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4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0740424"/>
        <c:axId val="480738464"/>
      </c:lineChart>
      <c:dateAx>
        <c:axId val="48074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38464"/>
        <c:crosses val="autoZero"/>
        <c:auto val="1"/>
        <c:lblOffset val="100"/>
        <c:baseTimeUnit val="days"/>
      </c:dateAx>
      <c:valAx>
        <c:axId val="4807384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4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0741208"/>
        <c:axId val="480736896"/>
      </c:lineChart>
      <c:dateAx>
        <c:axId val="480741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36896"/>
        <c:crosses val="autoZero"/>
        <c:auto val="1"/>
        <c:lblOffset val="100"/>
        <c:baseTimeUnit val="days"/>
      </c:dateAx>
      <c:valAx>
        <c:axId val="48073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4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0736504"/>
        <c:axId val="480738856"/>
      </c:lineChart>
      <c:dateAx>
        <c:axId val="48073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38856"/>
        <c:crosses val="autoZero"/>
        <c:auto val="1"/>
        <c:lblOffset val="100"/>
        <c:baseTimeUnit val="days"/>
      </c:dateAx>
      <c:valAx>
        <c:axId val="480738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3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780944"/>
        <c:axId val="482784080"/>
      </c:lineChart>
      <c:dateAx>
        <c:axId val="48278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4080"/>
        <c:crosses val="autoZero"/>
        <c:auto val="1"/>
        <c:lblOffset val="100"/>
        <c:baseTimeUnit val="days"/>
      </c:dateAx>
      <c:valAx>
        <c:axId val="48278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0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781336"/>
        <c:axId val="482781728"/>
      </c:lineChart>
      <c:dateAx>
        <c:axId val="482781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1728"/>
        <c:crosses val="autoZero"/>
        <c:auto val="1"/>
        <c:lblOffset val="100"/>
        <c:baseTimeUnit val="days"/>
      </c:dateAx>
      <c:valAx>
        <c:axId val="482781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1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780160"/>
        <c:axId val="482784864"/>
      </c:lineChart>
      <c:dateAx>
        <c:axId val="48278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4864"/>
        <c:crosses val="autoZero"/>
        <c:auto val="1"/>
        <c:lblOffset val="100"/>
        <c:baseTimeUnit val="days"/>
      </c:dateAx>
      <c:valAx>
        <c:axId val="48278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786040"/>
        <c:axId val="482783296"/>
      </c:lineChart>
      <c:dateAx>
        <c:axId val="4827860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3296"/>
        <c:crosses val="autoZero"/>
        <c:auto val="1"/>
        <c:lblOffset val="100"/>
        <c:baseTimeUnit val="days"/>
      </c:dateAx>
      <c:valAx>
        <c:axId val="4827832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782512"/>
        <c:axId val="482783688"/>
      </c:lineChart>
      <c:dateAx>
        <c:axId val="48278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3688"/>
        <c:crosses val="autoZero"/>
        <c:auto val="1"/>
        <c:lblOffset val="100"/>
        <c:baseTimeUnit val="days"/>
      </c:dateAx>
      <c:valAx>
        <c:axId val="48278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8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802048"/>
        <c:axId val="482798128"/>
      </c:lineChart>
      <c:dateAx>
        <c:axId val="482802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8128"/>
        <c:crosses val="autoZero"/>
        <c:auto val="1"/>
        <c:lblOffset val="100"/>
        <c:baseTimeUnit val="days"/>
      </c:dateAx>
      <c:valAx>
        <c:axId val="482798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80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2802832"/>
        <c:axId val="482797736"/>
      </c:lineChart>
      <c:dateAx>
        <c:axId val="48280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7736"/>
        <c:crosses val="autoZero"/>
        <c:auto val="1"/>
        <c:lblOffset val="100"/>
        <c:baseTimeUnit val="days"/>
      </c:dateAx>
      <c:valAx>
        <c:axId val="4827977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80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2800480"/>
        <c:axId val="482795384"/>
      </c:lineChart>
      <c:dateAx>
        <c:axId val="48280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5384"/>
        <c:crosses val="autoZero"/>
        <c:auto val="1"/>
        <c:lblOffset val="100"/>
        <c:baseTimeUnit val="days"/>
      </c:dateAx>
      <c:valAx>
        <c:axId val="48279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800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2798912"/>
        <c:axId val="482799304"/>
      </c:lineChart>
      <c:dateAx>
        <c:axId val="48279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9304"/>
        <c:crosses val="autoZero"/>
        <c:auto val="1"/>
        <c:lblOffset val="100"/>
        <c:baseTimeUnit val="days"/>
      </c:dateAx>
      <c:valAx>
        <c:axId val="48279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2795776"/>
        <c:axId val="482796560"/>
      </c:lineChart>
      <c:dateAx>
        <c:axId val="48279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6560"/>
        <c:crosses val="autoZero"/>
        <c:auto val="1"/>
        <c:lblOffset val="100"/>
        <c:baseTimeUnit val="days"/>
      </c:dateAx>
      <c:valAx>
        <c:axId val="48279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5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3199336"/>
        <c:axId val="483198944"/>
      </c:lineChart>
      <c:dateAx>
        <c:axId val="483199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98944"/>
        <c:crosses val="autoZero"/>
        <c:auto val="1"/>
        <c:lblOffset val="100"/>
        <c:baseTimeUnit val="days"/>
      </c:dateAx>
      <c:valAx>
        <c:axId val="4831989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993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3202080"/>
        <c:axId val="483200120"/>
      </c:lineChart>
      <c:dateAx>
        <c:axId val="483202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00120"/>
        <c:crosses val="autoZero"/>
        <c:auto val="1"/>
        <c:lblOffset val="100"/>
        <c:baseTimeUnit val="days"/>
      </c:dateAx>
      <c:valAx>
        <c:axId val="48320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020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3202472"/>
        <c:axId val="483202864"/>
      </c:lineChart>
      <c:dateAx>
        <c:axId val="48320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02864"/>
        <c:crosses val="autoZero"/>
        <c:auto val="1"/>
        <c:lblOffset val="100"/>
        <c:baseTimeUnit val="days"/>
      </c:dateAx>
      <c:valAx>
        <c:axId val="4832028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0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3204040"/>
        <c:axId val="483204432"/>
      </c:lineChart>
      <c:dateAx>
        <c:axId val="483204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04432"/>
        <c:crosses val="autoZero"/>
        <c:auto val="1"/>
        <c:lblOffset val="100"/>
        <c:baseTimeUnit val="days"/>
      </c:dateAx>
      <c:valAx>
        <c:axId val="48320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04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136232"/>
        <c:axId val="497133096"/>
      </c:lineChart>
      <c:dateAx>
        <c:axId val="497136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33096"/>
        <c:crosses val="autoZero"/>
        <c:auto val="1"/>
        <c:lblOffset val="100"/>
        <c:baseTimeUnit val="days"/>
      </c:dateAx>
      <c:valAx>
        <c:axId val="4971330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36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497130744"/>
        <c:axId val="497132704"/>
      </c:lineChart>
      <c:dateAx>
        <c:axId val="49713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32704"/>
        <c:crosses val="autoZero"/>
        <c:auto val="1"/>
        <c:lblOffset val="100"/>
        <c:baseTimeUnit val="days"/>
      </c:dateAx>
      <c:valAx>
        <c:axId val="497132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30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497131136"/>
        <c:axId val="497129568"/>
      </c:lineChart>
      <c:dateAx>
        <c:axId val="49713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29568"/>
        <c:crosses val="autoZero"/>
        <c:auto val="1"/>
        <c:lblOffset val="100"/>
        <c:baseTimeUnit val="days"/>
      </c:dateAx>
      <c:valAx>
        <c:axId val="49712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31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numCache>
            </c:numRef>
          </c:val>
          <c:smooth val="0"/>
        </c:ser>
        <c:dLbls>
          <c:showLegendKey val="0"/>
          <c:showVal val="0"/>
          <c:showCatName val="0"/>
          <c:showSerName val="0"/>
          <c:showPercent val="0"/>
          <c:showBubbleSize val="0"/>
        </c:dLbls>
        <c:marker val="1"/>
        <c:smooth val="0"/>
        <c:axId val="497129176"/>
        <c:axId val="497131528"/>
      </c:lineChart>
      <c:dateAx>
        <c:axId val="4971291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31528"/>
        <c:crosses val="autoZero"/>
        <c:auto val="1"/>
        <c:lblOffset val="100"/>
        <c:baseTimeUnit val="days"/>
      </c:dateAx>
      <c:valAx>
        <c:axId val="4971315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29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numCache>
            </c:numRef>
          </c:val>
          <c:smooth val="0"/>
        </c:ser>
        <c:dLbls>
          <c:showLegendKey val="0"/>
          <c:showVal val="0"/>
          <c:showCatName val="0"/>
          <c:showSerName val="0"/>
          <c:showPercent val="0"/>
          <c:showBubbleSize val="0"/>
        </c:dLbls>
        <c:marker val="1"/>
        <c:smooth val="0"/>
        <c:axId val="497130352"/>
        <c:axId val="497134272"/>
      </c:lineChart>
      <c:dateAx>
        <c:axId val="497130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34272"/>
        <c:crosses val="autoZero"/>
        <c:auto val="1"/>
        <c:lblOffset val="100"/>
        <c:baseTimeUnit val="days"/>
      </c:dateAx>
      <c:valAx>
        <c:axId val="497134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30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9829064"/>
        <c:axId val="529834160"/>
      </c:lineChart>
      <c:catAx>
        <c:axId val="529829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4160"/>
        <c:crosses val="autoZero"/>
        <c:auto val="1"/>
        <c:lblAlgn val="ctr"/>
        <c:lblOffset val="100"/>
        <c:noMultiLvlLbl val="0"/>
      </c:catAx>
      <c:valAx>
        <c:axId val="5298341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29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9838080"/>
        <c:axId val="529832592"/>
      </c:lineChart>
      <c:dateAx>
        <c:axId val="529838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2592"/>
        <c:crosses val="autoZero"/>
        <c:auto val="1"/>
        <c:lblOffset val="100"/>
        <c:baseTimeUnit val="days"/>
      </c:dateAx>
      <c:valAx>
        <c:axId val="5298325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8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9831416"/>
        <c:axId val="529833768"/>
      </c:lineChart>
      <c:dateAx>
        <c:axId val="5298314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3768"/>
        <c:crosses val="autoZero"/>
        <c:auto val="1"/>
        <c:lblOffset val="100"/>
        <c:baseTimeUnit val="days"/>
      </c:dateAx>
      <c:valAx>
        <c:axId val="52983376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1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29839256"/>
        <c:axId val="529839648"/>
      </c:lineChart>
      <c:dateAx>
        <c:axId val="52983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39648"/>
        <c:crosses val="autoZero"/>
        <c:auto val="1"/>
        <c:lblOffset val="100"/>
        <c:baseTimeUnit val="days"/>
      </c:dateAx>
      <c:valAx>
        <c:axId val="5298396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3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64465720"/>
        <c:axId val="564466112"/>
      </c:lineChart>
      <c:dateAx>
        <c:axId val="564465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66112"/>
        <c:crosses val="autoZero"/>
        <c:auto val="1"/>
        <c:lblOffset val="100"/>
        <c:baseTimeUnit val="days"/>
      </c:dateAx>
      <c:valAx>
        <c:axId val="56446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65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4466896"/>
        <c:axId val="564472776"/>
      </c:lineChart>
      <c:dateAx>
        <c:axId val="5644668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72776"/>
        <c:crosses val="autoZero"/>
        <c:auto val="1"/>
        <c:lblOffset val="100"/>
        <c:baseTimeUnit val="days"/>
      </c:dateAx>
      <c:valAx>
        <c:axId val="5644727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66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4469248"/>
        <c:axId val="564470032"/>
      </c:lineChart>
      <c:catAx>
        <c:axId val="564469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70032"/>
        <c:crosses val="autoZero"/>
        <c:auto val="1"/>
        <c:lblAlgn val="ctr"/>
        <c:lblOffset val="100"/>
        <c:noMultiLvlLbl val="0"/>
      </c:catAx>
      <c:valAx>
        <c:axId val="5644700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69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4471992"/>
        <c:axId val="564472384"/>
      </c:lineChart>
      <c:catAx>
        <c:axId val="564471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72384"/>
        <c:crosses val="autoZero"/>
        <c:auto val="1"/>
        <c:lblAlgn val="ctr"/>
        <c:lblOffset val="100"/>
        <c:noMultiLvlLbl val="0"/>
      </c:catAx>
      <c:valAx>
        <c:axId val="5644723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71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1956168"/>
        <c:axId val="571956560"/>
      </c:lineChart>
      <c:dateAx>
        <c:axId val="571956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6560"/>
        <c:crosses val="autoZero"/>
        <c:auto val="1"/>
        <c:lblOffset val="100"/>
        <c:baseTimeUnit val="days"/>
      </c:dateAx>
      <c:valAx>
        <c:axId val="57195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1957736"/>
        <c:axId val="571958128"/>
      </c:lineChart>
      <c:dateAx>
        <c:axId val="57195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8128"/>
        <c:crosses val="autoZero"/>
        <c:auto val="1"/>
        <c:lblOffset val="100"/>
        <c:baseTimeUnit val="days"/>
      </c:dateAx>
      <c:valAx>
        <c:axId val="571958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71955776"/>
        <c:axId val="571958520"/>
      </c:scatterChart>
      <c:valAx>
        <c:axId val="5719557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8520"/>
        <c:crosses val="autoZero"/>
        <c:crossBetween val="midCat"/>
      </c:valAx>
      <c:valAx>
        <c:axId val="57195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57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71951856"/>
        <c:axId val="571949896"/>
      </c:scatterChart>
      <c:valAx>
        <c:axId val="5719518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49896"/>
        <c:crosses val="autoZero"/>
        <c:crossBetween val="midCat"/>
      </c:valAx>
      <c:valAx>
        <c:axId val="57194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1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1952248"/>
        <c:axId val="571949112"/>
      </c:lineChart>
      <c:dateAx>
        <c:axId val="57195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49112"/>
        <c:crosses val="autoZero"/>
        <c:auto val="1"/>
        <c:lblOffset val="100"/>
        <c:baseTimeUnit val="days"/>
      </c:dateAx>
      <c:valAx>
        <c:axId val="5719491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1954600"/>
        <c:axId val="571953424"/>
      </c:lineChart>
      <c:dateAx>
        <c:axId val="571954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3424"/>
        <c:crosses val="autoZero"/>
        <c:auto val="1"/>
        <c:lblOffset val="100"/>
        <c:baseTimeUnit val="days"/>
      </c:dateAx>
      <c:valAx>
        <c:axId val="57195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4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numCache>
            </c:numRef>
          </c:val>
          <c:smooth val="0"/>
        </c:ser>
        <c:dLbls>
          <c:showLegendKey val="0"/>
          <c:showVal val="0"/>
          <c:showCatName val="0"/>
          <c:showSerName val="0"/>
          <c:showPercent val="0"/>
          <c:showBubbleSize val="0"/>
        </c:dLbls>
        <c:smooth val="0"/>
        <c:axId val="571960088"/>
        <c:axId val="571960480"/>
      </c:lineChart>
      <c:dateAx>
        <c:axId val="57196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60480"/>
        <c:crosses val="autoZero"/>
        <c:auto val="1"/>
        <c:lblOffset val="100"/>
        <c:baseTimeUnit val="days"/>
      </c:dateAx>
      <c:valAx>
        <c:axId val="57196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6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numCache>
            </c:numRef>
          </c:val>
          <c:smooth val="0"/>
        </c:ser>
        <c:dLbls>
          <c:showLegendKey val="0"/>
          <c:showVal val="0"/>
          <c:showCatName val="0"/>
          <c:showSerName val="0"/>
          <c:showPercent val="0"/>
          <c:showBubbleSize val="0"/>
        </c:dLbls>
        <c:marker val="1"/>
        <c:smooth val="0"/>
        <c:axId val="571949504"/>
        <c:axId val="571950680"/>
      </c:lineChart>
      <c:dateAx>
        <c:axId val="571949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50680"/>
        <c:crosses val="autoZero"/>
        <c:auto val="1"/>
        <c:lblOffset val="100"/>
        <c:baseTimeUnit val="days"/>
      </c:dateAx>
      <c:valAx>
        <c:axId val="571950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4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1955384"/>
        <c:axId val="571961656"/>
      </c:lineChart>
      <c:dateAx>
        <c:axId val="571955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961656"/>
        <c:crosses val="autoZero"/>
        <c:auto val="1"/>
        <c:lblOffset val="100"/>
        <c:baseTimeUnit val="days"/>
      </c:dateAx>
      <c:valAx>
        <c:axId val="5719616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955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2971456"/>
        <c:axId val="572968712"/>
      </c:lineChart>
      <c:dateAx>
        <c:axId val="5729714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8712"/>
        <c:crosses val="autoZero"/>
        <c:auto val="1"/>
        <c:lblOffset val="100"/>
        <c:baseTimeUnit val="days"/>
      </c:dateAx>
      <c:valAx>
        <c:axId val="5729687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7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72962440"/>
        <c:axId val="572959696"/>
      </c:lineChart>
      <c:dateAx>
        <c:axId val="57296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59696"/>
        <c:crosses val="autoZero"/>
        <c:auto val="1"/>
        <c:lblOffset val="100"/>
        <c:baseTimeUnit val="days"/>
      </c:dateAx>
      <c:valAx>
        <c:axId val="57295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72960088"/>
        <c:axId val="572960480"/>
      </c:lineChart>
      <c:dateAx>
        <c:axId val="57296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0480"/>
        <c:crosses val="autoZero"/>
        <c:auto val="1"/>
        <c:lblOffset val="100"/>
        <c:baseTimeUnit val="days"/>
      </c:dateAx>
      <c:valAx>
        <c:axId val="57296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2963616"/>
        <c:axId val="572969104"/>
      </c:lineChart>
      <c:dateAx>
        <c:axId val="5729636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969104"/>
        <c:crosses val="autoZero"/>
        <c:auto val="1"/>
        <c:lblOffset val="100"/>
        <c:baseTimeUnit val="days"/>
      </c:dateAx>
      <c:valAx>
        <c:axId val="5729691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963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2960872"/>
        <c:axId val="572961264"/>
      </c:lineChart>
      <c:dateAx>
        <c:axId val="57296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1264"/>
        <c:crosses val="autoZero"/>
        <c:auto val="1"/>
        <c:lblOffset val="100"/>
        <c:baseTimeUnit val="days"/>
      </c:dateAx>
      <c:valAx>
        <c:axId val="5729612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0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2961656"/>
        <c:axId val="572969888"/>
      </c:lineChart>
      <c:dateAx>
        <c:axId val="57296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9888"/>
        <c:crosses val="autoZero"/>
        <c:auto val="1"/>
        <c:lblOffset val="100"/>
        <c:baseTimeUnit val="days"/>
      </c:dateAx>
      <c:valAx>
        <c:axId val="57296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96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2964400"/>
        <c:axId val="572964792"/>
      </c:lineChart>
      <c:catAx>
        <c:axId val="5729644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964792"/>
        <c:crosses val="autoZero"/>
        <c:auto val="1"/>
        <c:lblAlgn val="ctr"/>
        <c:lblOffset val="100"/>
        <c:noMultiLvlLbl val="0"/>
      </c:catAx>
      <c:valAx>
        <c:axId val="57296479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964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08" dataDxfId="4107">
  <autoFilter ref="O15:W26"/>
  <tableColumns count="9">
    <tableColumn id="1" name="Date" dataDxfId="4106"/>
    <tableColumn id="2" name="Quarter" dataDxfId="4105"/>
    <tableColumn id="3" name="Time" dataDxfId="4104"/>
    <tableColumn id="4" name="EPS estimate" dataDxfId="4103"/>
    <tableColumn id="5" name="EPS Actual" dataDxfId="4102"/>
    <tableColumn id="6" name="Sales Estiamte (B)" dataDxfId="4101"/>
    <tableColumn id="7" name="Sales Actual (B)" dataDxfId="4100"/>
    <tableColumn id="8" name="Guidance" dataDxfId="4099"/>
    <tableColumn id="9" name="Reaction" dataDxfId="409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12" sqref="U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0"/>
      <c r="C2" s="51"/>
      <c r="D2"/>
      <c r="E2" s="22" t="s">
        <v>50</v>
      </c>
      <c r="F2" s="2">
        <v>12.74</v>
      </c>
      <c r="G2" s="2">
        <v>11.0624646153846</v>
      </c>
      <c r="H2">
        <v>6500</v>
      </c>
      <c r="I2" s="2">
        <v>82810</v>
      </c>
      <c r="J2" s="2">
        <v>71906.019999999902</v>
      </c>
      <c r="K2" s="2">
        <v>10903.980000000098</v>
      </c>
      <c r="L2" s="132">
        <v>0.15164210173223483</v>
      </c>
      <c r="M2" s="2">
        <v>25519.551000001724</v>
      </c>
      <c r="N2">
        <v>4200</v>
      </c>
      <c r="O2" t="s">
        <v>1402</v>
      </c>
      <c r="P2" s="132">
        <v>1.5698587127158558E-2</v>
      </c>
      <c r="Q2" s="132">
        <v>8.0000000000000004E-4</v>
      </c>
      <c r="R2" s="2">
        <v>20.222222222222221</v>
      </c>
      <c r="S2" s="29">
        <v>43471</v>
      </c>
      <c r="W2" s="655"/>
      <c r="X2" s="888"/>
      <c r="Y2" s="888"/>
    </row>
    <row r="3" spans="1:32" ht="21.95" customHeight="1" x14ac:dyDescent="0.25">
      <c r="A3" s="50"/>
      <c r="B3" s="51"/>
      <c r="C3" s="51"/>
      <c r="D3"/>
      <c r="E3" s="22" t="s">
        <v>321</v>
      </c>
      <c r="F3" s="2">
        <v>7.02</v>
      </c>
      <c r="G3" s="2">
        <v>11.809236000000004</v>
      </c>
      <c r="H3">
        <v>2500</v>
      </c>
      <c r="I3" s="2">
        <v>17550</v>
      </c>
      <c r="J3" s="2">
        <v>29523.090000000011</v>
      </c>
      <c r="K3" s="2">
        <v>-11973.090000000011</v>
      </c>
      <c r="L3" s="132">
        <v>-0.40555002880796037</v>
      </c>
      <c r="M3" s="2">
        <v>-11688.120000000006</v>
      </c>
      <c r="N3">
        <v>2000</v>
      </c>
      <c r="O3" t="s">
        <v>1400</v>
      </c>
      <c r="P3" s="132">
        <v>0</v>
      </c>
      <c r="Q3" s="132">
        <v>-3.6999999999999998E-2</v>
      </c>
      <c r="R3" s="2">
        <v>2.8653061224489793</v>
      </c>
      <c r="S3" s="29">
        <v>43345</v>
      </c>
      <c r="T3" s="48"/>
      <c r="W3" s="655"/>
      <c r="X3" s="888"/>
      <c r="Y3" s="888"/>
    </row>
    <row r="4" spans="1:32" ht="21.95" customHeight="1" x14ac:dyDescent="0.25">
      <c r="A4" s="50"/>
      <c r="B4" s="50"/>
      <c r="C4" s="51"/>
      <c r="D4"/>
      <c r="E4" s="22" t="s">
        <v>1390</v>
      </c>
      <c r="F4" s="2">
        <v>21.93</v>
      </c>
      <c r="G4" s="2">
        <v>24.584414285714285</v>
      </c>
      <c r="H4">
        <v>700</v>
      </c>
      <c r="I4" s="2">
        <v>15351</v>
      </c>
      <c r="J4" s="2">
        <v>17209.09</v>
      </c>
      <c r="K4" s="2">
        <v>-1858.0900000000001</v>
      </c>
      <c r="L4" s="132">
        <v>-0.10797142672854868</v>
      </c>
      <c r="M4" s="2">
        <v>-1858.0900000000001</v>
      </c>
      <c r="N4">
        <v>400</v>
      </c>
      <c r="Q4" s="132">
        <v>-9.2999999999999992E-3</v>
      </c>
      <c r="V4" s="2"/>
      <c r="W4" s="655"/>
      <c r="X4" s="888"/>
      <c r="Y4" s="888"/>
    </row>
    <row r="5" spans="1:32" ht="21.95" customHeight="1" x14ac:dyDescent="0.25">
      <c r="A5" s="51"/>
      <c r="B5" s="51"/>
      <c r="C5" s="51"/>
      <c r="D5"/>
      <c r="E5" s="22" t="s">
        <v>221</v>
      </c>
      <c r="F5" s="2">
        <v>20.754999999999999</v>
      </c>
      <c r="G5" s="2">
        <v>13.327942857142812</v>
      </c>
      <c r="H5">
        <v>700</v>
      </c>
      <c r="I5" s="2">
        <v>14528.5</v>
      </c>
      <c r="J5" s="2">
        <v>9329.5599999999686</v>
      </c>
      <c r="K5" s="2">
        <v>5198.9400000000314</v>
      </c>
      <c r="L5" s="132">
        <v>0.55725457577849846</v>
      </c>
      <c r="M5" s="2">
        <v>6651.2000000000298</v>
      </c>
      <c r="N5">
        <v>400</v>
      </c>
      <c r="P5" s="132">
        <v>4.8181161165984105E-3</v>
      </c>
      <c r="Q5" s="132">
        <v>-2.0400000000000001E-2</v>
      </c>
      <c r="R5" s="2">
        <v>11.86</v>
      </c>
      <c r="S5" s="29">
        <v>43421</v>
      </c>
      <c r="W5" s="655"/>
      <c r="X5" s="888"/>
      <c r="Y5" s="888"/>
    </row>
    <row r="6" spans="1:32" ht="21.95" customHeight="1" x14ac:dyDescent="0.25">
      <c r="A6" s="50"/>
      <c r="B6" s="50"/>
      <c r="C6" s="51"/>
      <c r="D6"/>
      <c r="E6" s="22" t="s">
        <v>1114</v>
      </c>
      <c r="F6" s="2">
        <v>47.33</v>
      </c>
      <c r="G6" s="2">
        <v>45.452199999999998</v>
      </c>
      <c r="H6">
        <v>300</v>
      </c>
      <c r="I6" s="2">
        <v>14199</v>
      </c>
      <c r="J6" s="2">
        <v>13635.66</v>
      </c>
      <c r="K6" s="2">
        <v>563.34000000000378</v>
      </c>
      <c r="L6" s="132">
        <v>4.1313731788560307E-2</v>
      </c>
      <c r="M6" s="2">
        <v>563.34000000000378</v>
      </c>
      <c r="N6">
        <v>200</v>
      </c>
      <c r="P6" s="132">
        <v>2.7466723008662583E-2</v>
      </c>
      <c r="Q6" s="132">
        <v>-9.7000000000000003E-3</v>
      </c>
      <c r="S6" s="29">
        <v>43421</v>
      </c>
      <c r="T6" s="48"/>
      <c r="W6" s="655"/>
      <c r="X6" s="888"/>
      <c r="Y6" s="888"/>
    </row>
    <row r="7" spans="1:32" ht="21.95" customHeight="1" x14ac:dyDescent="0.25">
      <c r="A7" s="50"/>
      <c r="B7" s="50"/>
      <c r="C7" s="51"/>
      <c r="D7"/>
      <c r="E7" s="22" t="s">
        <v>1236</v>
      </c>
      <c r="F7" s="2">
        <v>33.22</v>
      </c>
      <c r="G7" s="2">
        <v>42.714675000000028</v>
      </c>
      <c r="H7">
        <v>400</v>
      </c>
      <c r="I7" s="2">
        <v>13288</v>
      </c>
      <c r="J7" s="2">
        <v>17085.87000000001</v>
      </c>
      <c r="K7" s="2">
        <v>-3797.8700000000099</v>
      </c>
      <c r="L7" s="132">
        <v>-0.22228133539585687</v>
      </c>
      <c r="M7" s="2">
        <v>-3797.8700000000099</v>
      </c>
      <c r="N7">
        <v>300</v>
      </c>
      <c r="O7" t="s">
        <v>1397</v>
      </c>
      <c r="P7" s="132">
        <v>5.4786273329319693E-2</v>
      </c>
      <c r="Q7" s="132">
        <v>-1.44E-2</v>
      </c>
      <c r="R7" s="2">
        <v>7.2217391304347833</v>
      </c>
      <c r="S7" s="29">
        <v>43423</v>
      </c>
      <c r="W7" s="655"/>
      <c r="X7" s="888"/>
      <c r="Y7" s="888"/>
    </row>
    <row r="8" spans="1:32" ht="21.95" customHeight="1" x14ac:dyDescent="0.25">
      <c r="A8" s="50"/>
      <c r="B8" s="51"/>
      <c r="C8" s="51"/>
      <c r="D8"/>
      <c r="E8" s="22" t="s">
        <v>916</v>
      </c>
      <c r="F8" s="2">
        <v>26.29</v>
      </c>
      <c r="G8" s="2">
        <v>57.654199999999996</v>
      </c>
      <c r="H8">
        <v>500</v>
      </c>
      <c r="I8" s="2">
        <v>13145</v>
      </c>
      <c r="J8" s="2">
        <v>28827.1</v>
      </c>
      <c r="K8" s="2">
        <v>-15682.099999999999</v>
      </c>
      <c r="L8" s="132">
        <v>-0.5440054670778538</v>
      </c>
      <c r="M8" s="2">
        <v>-15682.099999999999</v>
      </c>
      <c r="N8">
        <v>500</v>
      </c>
      <c r="O8" t="s">
        <v>1406</v>
      </c>
      <c r="P8" s="132">
        <v>9.509319132750095E-2</v>
      </c>
      <c r="Q8" s="132">
        <v>-6.0999999999999999E-2</v>
      </c>
      <c r="R8" s="2">
        <v>9.3558718861209957</v>
      </c>
      <c r="S8" s="29">
        <v>43471</v>
      </c>
      <c r="T8" s="48"/>
      <c r="W8" s="655"/>
      <c r="X8" s="888"/>
      <c r="Y8" s="888"/>
    </row>
    <row r="9" spans="1:32" ht="21.95" customHeight="1" x14ac:dyDescent="0.25">
      <c r="A9" s="51"/>
      <c r="B9" s="51"/>
      <c r="C9" s="51"/>
      <c r="D9"/>
      <c r="E9" s="22" t="s">
        <v>14</v>
      </c>
      <c r="F9" s="2">
        <v>45.98</v>
      </c>
      <c r="G9" s="2">
        <v>46.335299999999989</v>
      </c>
      <c r="H9">
        <v>200</v>
      </c>
      <c r="I9" s="2">
        <v>9196</v>
      </c>
      <c r="J9" s="2">
        <v>9267.0599999999977</v>
      </c>
      <c r="K9" s="2">
        <v>-71.059999999997672</v>
      </c>
      <c r="L9" s="132">
        <v>-7.6680198466394459E-3</v>
      </c>
      <c r="M9" s="2">
        <v>-71.059999999997672</v>
      </c>
      <c r="N9">
        <v>200</v>
      </c>
      <c r="O9" t="s">
        <v>1401</v>
      </c>
      <c r="P9" s="132">
        <v>6.0896041757285774E-2</v>
      </c>
      <c r="Q9" s="132">
        <v>-7.3000000000000001E-3</v>
      </c>
      <c r="R9" s="2">
        <v>11.538268506900877</v>
      </c>
      <c r="S9" s="29">
        <v>43426</v>
      </c>
      <c r="W9" s="655"/>
      <c r="X9" s="888"/>
      <c r="Y9" s="888"/>
    </row>
    <row r="10" spans="1:32" ht="21.95" customHeight="1" x14ac:dyDescent="0.25">
      <c r="A10" s="50"/>
      <c r="B10" s="51"/>
      <c r="C10" s="51"/>
      <c r="D10"/>
      <c r="E10" s="22" t="s">
        <v>269</v>
      </c>
      <c r="F10" s="2">
        <v>58.73</v>
      </c>
      <c r="G10" s="2">
        <v>44.353600000000007</v>
      </c>
      <c r="H10">
        <v>150</v>
      </c>
      <c r="I10" s="2">
        <v>8809.5</v>
      </c>
      <c r="J10" s="2">
        <v>6653.0400000000009</v>
      </c>
      <c r="K10" s="2">
        <v>2156.4599999999991</v>
      </c>
      <c r="L10" s="132">
        <v>0.32413152483676605</v>
      </c>
      <c r="M10" s="2">
        <v>2353.6699999999946</v>
      </c>
      <c r="N10">
        <v>150</v>
      </c>
      <c r="O10" t="s">
        <v>1400</v>
      </c>
      <c r="P10" s="132">
        <v>3.4054146092286741E-2</v>
      </c>
      <c r="Q10" s="132">
        <v>4.1999999999999997E-3</v>
      </c>
      <c r="R10" s="2">
        <v>8.6622418879056031</v>
      </c>
      <c r="S10" s="29">
        <v>43324</v>
      </c>
      <c r="W10" s="655"/>
      <c r="X10" s="888"/>
      <c r="Y10" s="888"/>
    </row>
    <row r="11" spans="1:32" ht="21.95" customHeight="1" x14ac:dyDescent="0.25">
      <c r="A11" s="50"/>
      <c r="B11" s="51"/>
      <c r="C11" s="51"/>
      <c r="D11"/>
      <c r="E11" s="22" t="s">
        <v>173</v>
      </c>
      <c r="F11" s="2">
        <v>15.84</v>
      </c>
      <c r="G11" s="2">
        <v>24.833879999999994</v>
      </c>
      <c r="H11">
        <v>500</v>
      </c>
      <c r="I11" s="2">
        <v>7920</v>
      </c>
      <c r="J11" s="2">
        <v>12416.939999999997</v>
      </c>
      <c r="K11" s="2">
        <v>-4496.9400000000023</v>
      </c>
      <c r="L11" s="132">
        <v>-0.36216169201107501</v>
      </c>
      <c r="M11" s="2">
        <v>-4421.9200000000019</v>
      </c>
      <c r="N11">
        <v>300</v>
      </c>
      <c r="O11" t="s">
        <v>1398</v>
      </c>
      <c r="P11" s="132">
        <v>5.8080808080808087E-2</v>
      </c>
      <c r="Q11" s="132">
        <v>-2.2200000000000001E-2</v>
      </c>
      <c r="R11" s="2">
        <v>10.219354838709677</v>
      </c>
      <c r="S11" s="29">
        <v>43417</v>
      </c>
      <c r="W11" s="655"/>
      <c r="X11" s="888"/>
      <c r="Y11" s="888"/>
    </row>
    <row r="12" spans="1:32" ht="21.95" customHeight="1" x14ac:dyDescent="0.25">
      <c r="A12" s="50"/>
      <c r="B12" s="50"/>
      <c r="C12" s="51"/>
      <c r="D12"/>
      <c r="E12" s="22" t="s">
        <v>1385</v>
      </c>
      <c r="F12" s="2">
        <v>191.72</v>
      </c>
      <c r="G12" s="2">
        <v>229.60275000000001</v>
      </c>
      <c r="H12">
        <v>40</v>
      </c>
      <c r="I12" s="2">
        <v>7668.8</v>
      </c>
      <c r="J12" s="2">
        <v>9184.11</v>
      </c>
      <c r="K12" s="2">
        <v>-1515.3100000000004</v>
      </c>
      <c r="L12" s="132">
        <v>-0.16499257957493982</v>
      </c>
      <c r="M12" s="2">
        <v>-1515.3100000000004</v>
      </c>
      <c r="N12">
        <v>20</v>
      </c>
      <c r="Q12" s="132">
        <v>-3.7000000000000002E-3</v>
      </c>
      <c r="S12" s="29">
        <v>43631</v>
      </c>
      <c r="T12" s="48"/>
      <c r="W12" s="655"/>
      <c r="X12" s="888"/>
      <c r="Y12" s="888"/>
    </row>
    <row r="13" spans="1:32" ht="21.95" customHeight="1" x14ac:dyDescent="0.25">
      <c r="A13" s="50"/>
      <c r="B13" s="50"/>
      <c r="C13" s="51"/>
      <c r="D13"/>
      <c r="E13" s="22" t="s">
        <v>799</v>
      </c>
      <c r="F13" s="2">
        <v>18.11</v>
      </c>
      <c r="G13" s="2">
        <v>25.531224999999996</v>
      </c>
      <c r="H13">
        <v>400</v>
      </c>
      <c r="I13" s="2">
        <v>7244</v>
      </c>
      <c r="J13" s="2">
        <v>10212.489999999998</v>
      </c>
      <c r="K13" s="2">
        <v>-2968.489999999998</v>
      </c>
      <c r="L13" s="132">
        <v>-0.29067250004651157</v>
      </c>
      <c r="M13" s="2">
        <v>-2968.489999999998</v>
      </c>
      <c r="N13">
        <v>300</v>
      </c>
      <c r="O13" t="s">
        <v>1391</v>
      </c>
      <c r="P13" s="132">
        <v>5.7426836002208728E-2</v>
      </c>
      <c r="Q13" s="132">
        <v>-1.1000000000000001E-3</v>
      </c>
      <c r="R13" s="2">
        <v>10.652941176470588</v>
      </c>
      <c r="S13" s="29">
        <v>43324</v>
      </c>
      <c r="W13" s="655"/>
      <c r="X13" s="888"/>
      <c r="Y13" s="888"/>
    </row>
    <row r="14" spans="1:32" ht="21.95" customHeight="1" x14ac:dyDescent="0.25">
      <c r="A14" s="51"/>
      <c r="B14" s="50"/>
      <c r="C14" s="51"/>
      <c r="D14"/>
      <c r="E14" s="22" t="s">
        <v>1393</v>
      </c>
      <c r="F14" s="2">
        <v>67.88</v>
      </c>
      <c r="G14" s="2">
        <v>79.746200000000002</v>
      </c>
      <c r="H14">
        <v>100</v>
      </c>
      <c r="I14" s="2">
        <v>6788</v>
      </c>
      <c r="J14" s="2">
        <v>7974.62</v>
      </c>
      <c r="K14" s="2">
        <v>-1186.6200000000008</v>
      </c>
      <c r="L14" s="132">
        <v>-0.14879956662511826</v>
      </c>
      <c r="M14" s="2">
        <v>-1186.6200000000008</v>
      </c>
      <c r="N14">
        <v>66</v>
      </c>
      <c r="P14" s="132">
        <v>0</v>
      </c>
      <c r="Q14" s="132">
        <v>-2.4299999999999999E-2</v>
      </c>
      <c r="S14" s="29">
        <v>43436</v>
      </c>
      <c r="T14" s="48"/>
      <c r="W14" s="655"/>
      <c r="X14" s="888"/>
      <c r="Y14" s="888"/>
    </row>
    <row r="15" spans="1:32" ht="21.95" customHeight="1" x14ac:dyDescent="0.25">
      <c r="A15" s="50"/>
      <c r="B15" s="50"/>
      <c r="C15" s="51"/>
      <c r="D15"/>
      <c r="E15" s="22" t="s">
        <v>172</v>
      </c>
      <c r="F15" s="2">
        <v>45.42</v>
      </c>
      <c r="G15" s="2">
        <v>43.5996666666667</v>
      </c>
      <c r="H15">
        <v>120</v>
      </c>
      <c r="I15" s="2">
        <v>5450.4000000000005</v>
      </c>
      <c r="J15" s="2">
        <v>5231.9600000000037</v>
      </c>
      <c r="K15" s="2">
        <v>218.43999999999414</v>
      </c>
      <c r="L15" s="132">
        <v>4.1751083723880929E-2</v>
      </c>
      <c r="M15" s="2">
        <v>1823.0199999999959</v>
      </c>
      <c r="N15">
        <v>120</v>
      </c>
      <c r="O15" t="s">
        <v>1404</v>
      </c>
      <c r="P15" s="132">
        <v>3.7868780273007482E-2</v>
      </c>
      <c r="Q15" s="132">
        <v>-2.2000000000000001E-3</v>
      </c>
      <c r="R15" s="2">
        <v>10.048672566371684</v>
      </c>
      <c r="T15" s="48"/>
      <c r="W15" s="655"/>
      <c r="X15" s="888"/>
      <c r="Y15" s="888"/>
      <c r="Z15" s="888"/>
    </row>
    <row r="16" spans="1:32" ht="21.95" customHeight="1" x14ac:dyDescent="0.25">
      <c r="A16" s="50"/>
      <c r="B16" s="50"/>
      <c r="C16" s="51"/>
      <c r="D16"/>
      <c r="E16" s="22" t="s">
        <v>1389</v>
      </c>
      <c r="F16" s="2">
        <v>27.18</v>
      </c>
      <c r="G16" s="2">
        <v>27.6509</v>
      </c>
      <c r="H16">
        <v>200</v>
      </c>
      <c r="I16" s="2">
        <v>5436</v>
      </c>
      <c r="J16" s="2">
        <v>5530.18</v>
      </c>
      <c r="K16" s="2">
        <v>-94.180000000000291</v>
      </c>
      <c r="L16" s="132">
        <v>-1.703018708251812E-2</v>
      </c>
      <c r="M16" s="2">
        <v>-94.180000000000291</v>
      </c>
      <c r="N16">
        <v>100</v>
      </c>
      <c r="O16" t="s">
        <v>1405</v>
      </c>
      <c r="P16" s="132">
        <v>3.2376747608535691E-2</v>
      </c>
      <c r="Q16" s="132">
        <v>-5.4000000000000003E-3</v>
      </c>
      <c r="R16" s="2">
        <v>6.1772727272727268</v>
      </c>
      <c r="T16" s="48"/>
      <c r="W16" s="655"/>
      <c r="X16" s="888"/>
      <c r="Y16" s="888"/>
    </row>
    <row r="17" spans="1:33" ht="21.95" customHeight="1" x14ac:dyDescent="0.25">
      <c r="A17" s="51"/>
      <c r="B17" s="51"/>
      <c r="C17" s="51"/>
      <c r="D17"/>
      <c r="E17" s="22" t="s">
        <v>1322</v>
      </c>
      <c r="F17" s="2">
        <v>118.62</v>
      </c>
      <c r="G17" s="2">
        <v>118.68000000000002</v>
      </c>
      <c r="H17">
        <v>40</v>
      </c>
      <c r="I17" s="2">
        <v>4744.8</v>
      </c>
      <c r="J17" s="2">
        <v>4747.2000000000007</v>
      </c>
      <c r="K17" s="2">
        <v>-2.4000000000005457</v>
      </c>
      <c r="L17" s="132">
        <v>-5.0556117290205993E-4</v>
      </c>
      <c r="M17" s="2">
        <v>1145.4299999999994</v>
      </c>
      <c r="N17" s="29">
        <v>43710</v>
      </c>
      <c r="O17" t="s">
        <v>1367</v>
      </c>
      <c r="P17" s="132">
        <v>9.7386612712864612E-3</v>
      </c>
      <c r="Q17" s="132">
        <v>-2.4299999999999999E-2</v>
      </c>
      <c r="T17" s="48"/>
      <c r="W17" s="655"/>
      <c r="X17" s="888"/>
      <c r="Y17" s="888"/>
    </row>
    <row r="18" spans="1:33" ht="21.95" customHeight="1" x14ac:dyDescent="0.25">
      <c r="A18" s="50"/>
      <c r="B18" s="50"/>
      <c r="C18" s="51"/>
      <c r="D18"/>
      <c r="E18" s="22" t="s">
        <v>1328</v>
      </c>
      <c r="F18" s="2">
        <v>38.909999999999997</v>
      </c>
      <c r="G18" s="2">
        <v>38.5</v>
      </c>
      <c r="H18">
        <v>100</v>
      </c>
      <c r="I18" s="2">
        <v>3890.9999999999995</v>
      </c>
      <c r="J18" s="2">
        <v>3850</v>
      </c>
      <c r="K18" s="2">
        <v>40.999999999999545</v>
      </c>
      <c r="L18" s="132">
        <v>1.0649350649350561E-2</v>
      </c>
      <c r="M18" s="2">
        <v>388.42999999999847</v>
      </c>
      <c r="N18" s="29">
        <v>43712</v>
      </c>
      <c r="P18" s="132">
        <v>2.968902595733745E-2</v>
      </c>
      <c r="Q18" s="132">
        <v>-1.61E-2</v>
      </c>
      <c r="T18" s="48"/>
      <c r="W18" s="655"/>
      <c r="X18" s="888"/>
      <c r="Y18" s="888"/>
    </row>
    <row r="19" spans="1:33" ht="21.95" customHeight="1" x14ac:dyDescent="0.25">
      <c r="A19" s="51"/>
      <c r="B19" s="51"/>
      <c r="C19" s="51"/>
      <c r="D19"/>
      <c r="E19" s="22" t="s">
        <v>893</v>
      </c>
      <c r="F19" s="2">
        <v>126.06</v>
      </c>
      <c r="G19" s="2">
        <v>117.68499999999999</v>
      </c>
      <c r="H19">
        <v>30</v>
      </c>
      <c r="I19" s="2">
        <v>3781.8</v>
      </c>
      <c r="J19" s="2">
        <v>3530.5499999999997</v>
      </c>
      <c r="K19" s="2">
        <v>251.25000000000045</v>
      </c>
      <c r="L19" s="132">
        <v>7.1164549432808047E-2</v>
      </c>
      <c r="M19" s="2">
        <v>2652.949999999983</v>
      </c>
      <c r="N19">
        <v>30</v>
      </c>
      <c r="O19" t="s">
        <v>1386</v>
      </c>
      <c r="P19" s="132">
        <v>4.1250198318261147E-3</v>
      </c>
      <c r="Q19" s="132">
        <v>-2.3199999999999998E-2</v>
      </c>
      <c r="R19" s="2">
        <v>14.624129930394433</v>
      </c>
      <c r="S19" s="29">
        <v>43324</v>
      </c>
      <c r="W19" s="655"/>
      <c r="X19" s="888"/>
      <c r="Y19" s="888"/>
      <c r="Z19" s="888"/>
      <c r="AC19"/>
      <c r="AD19"/>
      <c r="AE19"/>
      <c r="AF19"/>
      <c r="AG19"/>
    </row>
    <row r="20" spans="1:33" ht="21.95" customHeight="1" x14ac:dyDescent="0.25">
      <c r="A20" s="50"/>
      <c r="B20" s="50"/>
      <c r="C20" s="51"/>
      <c r="D20"/>
      <c r="E20" s="22" t="s">
        <v>1326</v>
      </c>
      <c r="F20" s="2">
        <v>148.66999999999999</v>
      </c>
      <c r="G20" s="2">
        <v>144.53</v>
      </c>
      <c r="H20">
        <v>25</v>
      </c>
      <c r="I20" s="2">
        <v>3716.7499999999995</v>
      </c>
      <c r="J20" s="2">
        <v>3613.25</v>
      </c>
      <c r="K20" s="2">
        <v>103.49999999999955</v>
      </c>
      <c r="L20" s="132">
        <v>2.8644572061163678E-2</v>
      </c>
      <c r="M20" s="2">
        <v>360.94999999999982</v>
      </c>
      <c r="N20" s="29">
        <v>43712</v>
      </c>
      <c r="P20" s="132">
        <v>7.7702293670545508E-3</v>
      </c>
      <c r="Q20" s="132">
        <v>-1.26E-2</v>
      </c>
      <c r="T20" s="48"/>
      <c r="W20" s="655"/>
      <c r="X20" s="888"/>
      <c r="Y20" s="888"/>
    </row>
    <row r="21" spans="1:33" ht="21.95" customHeight="1" x14ac:dyDescent="0.25">
      <c r="A21" s="50"/>
      <c r="B21" s="50"/>
      <c r="C21" s="51"/>
      <c r="D21"/>
      <c r="E21" s="22" t="s">
        <v>1381</v>
      </c>
      <c r="F21" s="2">
        <v>45.64</v>
      </c>
      <c r="G21" s="2">
        <v>56.430000000000007</v>
      </c>
      <c r="H21">
        <v>66</v>
      </c>
      <c r="I21" s="2">
        <v>3012.2400000000002</v>
      </c>
      <c r="J21" s="2">
        <v>3724.3800000000006</v>
      </c>
      <c r="K21" s="2">
        <v>-712.14000000000033</v>
      </c>
      <c r="L21" s="132">
        <v>-0.19121034910508602</v>
      </c>
      <c r="M21" s="2">
        <v>-712.14000000000033</v>
      </c>
      <c r="N21">
        <v>66</v>
      </c>
      <c r="Q21" s="132">
        <v>-3.2000000000000002E-3</v>
      </c>
      <c r="T21" s="48"/>
      <c r="W21" s="655"/>
      <c r="X21" s="888"/>
      <c r="Y21" s="888"/>
    </row>
    <row r="22" spans="1:33" ht="21.95" customHeight="1" x14ac:dyDescent="0.25">
      <c r="A22" s="50"/>
      <c r="B22" s="50"/>
      <c r="C22" s="51"/>
      <c r="D22"/>
      <c r="E22" s="22" t="s">
        <v>896</v>
      </c>
      <c r="F22" s="2">
        <v>29.64</v>
      </c>
      <c r="G22" s="2">
        <v>28.38</v>
      </c>
      <c r="H22">
        <v>100</v>
      </c>
      <c r="I22" s="2">
        <v>2964</v>
      </c>
      <c r="J22" s="2">
        <v>2838</v>
      </c>
      <c r="K22" s="2">
        <v>126</v>
      </c>
      <c r="L22" s="132">
        <v>4.4397463002114224E-2</v>
      </c>
      <c r="M22" s="2">
        <v>1210.2599999999984</v>
      </c>
      <c r="N22" s="29">
        <v>43712</v>
      </c>
      <c r="P22" s="132">
        <v>8.9068825910931182E-2</v>
      </c>
      <c r="Q22" s="132">
        <v>-8.0000000000000002E-3</v>
      </c>
      <c r="W22" s="655"/>
      <c r="X22" s="888"/>
      <c r="Y22" s="888"/>
    </row>
    <row r="23" spans="1:33" ht="21.95" customHeight="1" x14ac:dyDescent="0.25">
      <c r="A23" s="50"/>
      <c r="B23" s="50"/>
      <c r="C23" s="51"/>
      <c r="D23"/>
      <c r="E23" s="22" t="s">
        <v>1392</v>
      </c>
      <c r="F23" s="2">
        <v>29.59</v>
      </c>
      <c r="G23" s="2">
        <v>31.630454545454548</v>
      </c>
      <c r="H23">
        <v>66</v>
      </c>
      <c r="I23" s="2">
        <v>1952.94</v>
      </c>
      <c r="J23" s="2">
        <v>2087.61</v>
      </c>
      <c r="K23" s="2">
        <v>-134.67000000000007</v>
      </c>
      <c r="L23" s="132">
        <v>-6.4509175564401458E-2</v>
      </c>
      <c r="M23" s="2">
        <v>-134.67000000000007</v>
      </c>
      <c r="N23">
        <v>66</v>
      </c>
      <c r="P23" s="132">
        <v>1.7573504562352148E-2</v>
      </c>
      <c r="Q23" s="132">
        <v>5.9999999999999995E-4</v>
      </c>
      <c r="T23" s="48"/>
      <c r="W23" s="655"/>
      <c r="X23" s="888"/>
      <c r="Y23" s="888"/>
      <c r="AC23"/>
      <c r="AD23"/>
      <c r="AE23"/>
      <c r="AF23"/>
      <c r="AG23"/>
    </row>
    <row r="24" spans="1:33" ht="21.95" customHeight="1" x14ac:dyDescent="0.25">
      <c r="A24" s="50"/>
      <c r="B24" s="50"/>
      <c r="C24" s="51"/>
      <c r="D24"/>
      <c r="E24" s="22" t="s">
        <v>199</v>
      </c>
      <c r="F24" s="2">
        <v>23.2</v>
      </c>
      <c r="G24" s="2">
        <v>23.2</v>
      </c>
      <c r="H24">
        <v>0</v>
      </c>
      <c r="I24" s="2">
        <v>0</v>
      </c>
      <c r="J24" s="2">
        <v>0</v>
      </c>
      <c r="K24" s="2">
        <v>0</v>
      </c>
      <c r="L24" s="132">
        <v>0</v>
      </c>
      <c r="M24" s="2">
        <v>363.09999999999945</v>
      </c>
      <c r="N24">
        <v>0</v>
      </c>
      <c r="P24" s="132">
        <v>0</v>
      </c>
      <c r="Q24" s="132">
        <v>9.7000000000000003E-3</v>
      </c>
      <c r="T24" s="48"/>
      <c r="W24" s="655"/>
      <c r="X24" s="888"/>
      <c r="Y24" s="888"/>
      <c r="Z24" s="888"/>
    </row>
    <row r="25" spans="1:33" ht="21.95" customHeight="1" x14ac:dyDescent="0.25">
      <c r="A25" s="50"/>
      <c r="B25" s="50"/>
      <c r="C25" s="51"/>
      <c r="D25"/>
      <c r="E25" s="22" t="s">
        <v>1195</v>
      </c>
      <c r="F25" s="2">
        <v>87.97</v>
      </c>
      <c r="G25" s="2">
        <v>87.97</v>
      </c>
      <c r="H25">
        <v>0</v>
      </c>
      <c r="I25" s="2">
        <v>0</v>
      </c>
      <c r="J25" s="2">
        <v>0</v>
      </c>
      <c r="K25" s="2">
        <v>1957.6999999999971</v>
      </c>
      <c r="L25" s="132">
        <v>0</v>
      </c>
      <c r="M25" s="2">
        <v>1957.6999999999971</v>
      </c>
      <c r="N25">
        <v>0</v>
      </c>
      <c r="O25" t="s">
        <v>1387</v>
      </c>
      <c r="P25" s="132">
        <v>1.7278617710583154E-2</v>
      </c>
      <c r="Q25" s="132">
        <v>-2.3099999999999999E-2</v>
      </c>
      <c r="R25" s="2">
        <v>13.554699537750384</v>
      </c>
      <c r="S25" s="29">
        <v>43359</v>
      </c>
      <c r="W25" s="655"/>
      <c r="X25" s="888"/>
      <c r="Y25" s="888"/>
    </row>
    <row r="26" spans="1:33" ht="21.95" customHeight="1" x14ac:dyDescent="0.25">
      <c r="A26" s="51"/>
      <c r="B26" s="51"/>
      <c r="C26" s="51"/>
      <c r="D26"/>
      <c r="E26" s="22" t="s">
        <v>62</v>
      </c>
      <c r="F26" s="2">
        <v>234.25</v>
      </c>
      <c r="G26" s="2">
        <v>234.25</v>
      </c>
      <c r="H26">
        <v>0</v>
      </c>
      <c r="I26" s="2">
        <v>0</v>
      </c>
      <c r="J26" s="2">
        <v>0</v>
      </c>
      <c r="K26" s="2">
        <v>0</v>
      </c>
      <c r="L26" s="132">
        <v>0</v>
      </c>
      <c r="M26" s="2">
        <v>1659.3600000000079</v>
      </c>
      <c r="N26">
        <v>0</v>
      </c>
      <c r="P26" s="132">
        <v>0</v>
      </c>
      <c r="W26" s="655"/>
      <c r="X26" s="888"/>
      <c r="Y26" s="888"/>
    </row>
    <row r="27" spans="1:33" ht="21.95" customHeight="1" x14ac:dyDescent="0.25">
      <c r="A27" s="51"/>
      <c r="B27" s="51"/>
      <c r="C27" s="51"/>
      <c r="D27"/>
      <c r="E27" s="22" t="s">
        <v>1183</v>
      </c>
      <c r="F27" s="2">
        <v>3348</v>
      </c>
      <c r="G27" s="2">
        <v>3348</v>
      </c>
      <c r="H27">
        <v>0</v>
      </c>
      <c r="I27" s="2">
        <v>0</v>
      </c>
      <c r="J27" s="2">
        <v>0</v>
      </c>
      <c r="K27" s="2">
        <v>1153.9500000000007</v>
      </c>
      <c r="L27" s="132">
        <v>0</v>
      </c>
      <c r="M27" s="2">
        <v>1153.9500000000007</v>
      </c>
      <c r="N27">
        <v>0</v>
      </c>
      <c r="O27" t="s">
        <v>1360</v>
      </c>
      <c r="P27" s="132">
        <v>0</v>
      </c>
      <c r="Q27" s="132">
        <v>2.2100000000000002E-2</v>
      </c>
      <c r="R27" s="2">
        <v>17.257731958762886</v>
      </c>
      <c r="S27" s="29">
        <v>43422</v>
      </c>
      <c r="T27" s="48"/>
      <c r="W27" s="655"/>
      <c r="X27" s="888"/>
      <c r="Y27" s="888"/>
      <c r="Z27" s="888"/>
      <c r="AC27"/>
      <c r="AD27"/>
      <c r="AE27"/>
      <c r="AF27"/>
      <c r="AG27"/>
    </row>
    <row r="28" spans="1:33" ht="21.95" customHeight="1" x14ac:dyDescent="0.25">
      <c r="A28" s="50"/>
      <c r="B28" s="50"/>
      <c r="C28" s="51"/>
      <c r="D28"/>
      <c r="E28" s="22" t="s">
        <v>209</v>
      </c>
      <c r="F28" s="2">
        <v>17.309999999999999</v>
      </c>
      <c r="G28" s="2">
        <v>17.309999999999999</v>
      </c>
      <c r="H28">
        <v>0</v>
      </c>
      <c r="I28" s="2">
        <v>0</v>
      </c>
      <c r="J28" s="2">
        <v>0</v>
      </c>
      <c r="K28" s="2">
        <v>973.83000000000175</v>
      </c>
      <c r="L28" s="132">
        <v>0</v>
      </c>
      <c r="M28" s="2">
        <v>2131.6999999999971</v>
      </c>
      <c r="N28">
        <v>0</v>
      </c>
      <c r="P28" s="132">
        <v>8.5499711149624499E-2</v>
      </c>
      <c r="Q28" s="132">
        <v>1.47E-2</v>
      </c>
      <c r="R28" s="2">
        <v>4.3274999999999997</v>
      </c>
      <c r="W28" s="655"/>
      <c r="X28" s="888"/>
      <c r="Y28" s="888"/>
    </row>
    <row r="29" spans="1:33" ht="21.95" customHeight="1" x14ac:dyDescent="0.25">
      <c r="A29" s="50"/>
      <c r="B29" s="51"/>
      <c r="C29" s="51"/>
      <c r="D29"/>
      <c r="E29" s="22" t="s">
        <v>220</v>
      </c>
      <c r="F29" s="2">
        <v>125.4</v>
      </c>
      <c r="G29" s="2">
        <v>125.4</v>
      </c>
      <c r="H29">
        <v>0</v>
      </c>
      <c r="I29" s="2">
        <v>0</v>
      </c>
      <c r="J29" s="2">
        <v>0</v>
      </c>
      <c r="K29" s="2">
        <v>0</v>
      </c>
      <c r="L29" s="132">
        <v>0</v>
      </c>
      <c r="M29" s="2">
        <v>231.53999999999996</v>
      </c>
      <c r="N29">
        <v>0</v>
      </c>
      <c r="P29" s="132">
        <v>1.6199999999999999E-2</v>
      </c>
      <c r="Q29" s="132">
        <v>9.4999999999999998E-3</v>
      </c>
      <c r="W29" s="655"/>
      <c r="X29" s="888"/>
      <c r="Y29" s="888"/>
    </row>
    <row r="30" spans="1:33" ht="21.95" customHeight="1" x14ac:dyDescent="0.25">
      <c r="A30" s="50"/>
      <c r="B30" s="51"/>
      <c r="C30" s="51"/>
      <c r="D30"/>
      <c r="E30" s="22" t="s">
        <v>260</v>
      </c>
      <c r="F30" s="2">
        <v>139.94999999999999</v>
      </c>
      <c r="G30" s="2">
        <v>139.94999999999999</v>
      </c>
      <c r="H30">
        <v>0</v>
      </c>
      <c r="I30" s="2">
        <v>0</v>
      </c>
      <c r="J30" s="2">
        <v>0</v>
      </c>
      <c r="K30" s="2">
        <v>0</v>
      </c>
      <c r="L30" s="132">
        <v>0</v>
      </c>
      <c r="M30" s="2">
        <v>1857.7799999999988</v>
      </c>
      <c r="N30">
        <v>0</v>
      </c>
      <c r="P30" s="132">
        <v>1.49E-2</v>
      </c>
      <c r="Q30" s="132">
        <v>9.4000000000000004E-3</v>
      </c>
      <c r="W30" s="655"/>
      <c r="X30" s="888"/>
      <c r="Y30" s="888"/>
      <c r="Z30" s="888"/>
    </row>
    <row r="31" spans="1:33" ht="21.95" customHeight="1" x14ac:dyDescent="0.25">
      <c r="A31" s="50"/>
      <c r="B31" s="50"/>
      <c r="C31" s="51"/>
      <c r="D31"/>
      <c r="E31" s="22" t="s">
        <v>23</v>
      </c>
      <c r="F31" s="2">
        <v>39.200000000000003</v>
      </c>
      <c r="G31" s="2">
        <v>39.200000000000003</v>
      </c>
      <c r="H31">
        <v>0</v>
      </c>
      <c r="I31" s="2">
        <v>0</v>
      </c>
      <c r="J31" s="2">
        <v>0</v>
      </c>
      <c r="K31" s="2">
        <v>0</v>
      </c>
      <c r="L31" s="132">
        <v>0</v>
      </c>
      <c r="M31" s="2">
        <v>171.89999999999964</v>
      </c>
      <c r="N31">
        <v>0</v>
      </c>
      <c r="P31" s="132">
        <v>0</v>
      </c>
      <c r="Q31" s="132">
        <v>1.14E-2</v>
      </c>
      <c r="W31" s="655"/>
      <c r="X31" s="888"/>
      <c r="Y31" s="888"/>
    </row>
    <row r="32" spans="1:33" ht="21.95" customHeight="1" x14ac:dyDescent="0.25">
      <c r="A32" s="50"/>
      <c r="B32" s="50"/>
      <c r="C32" s="51"/>
      <c r="D32"/>
      <c r="E32" s="22" t="s">
        <v>261</v>
      </c>
      <c r="F32" s="2">
        <v>36.6</v>
      </c>
      <c r="G32" s="2">
        <v>36.6</v>
      </c>
      <c r="H32">
        <v>0</v>
      </c>
      <c r="I32" s="2">
        <v>0</v>
      </c>
      <c r="J32" s="2">
        <v>0</v>
      </c>
      <c r="K32" s="2">
        <v>0</v>
      </c>
      <c r="L32" s="132">
        <v>0</v>
      </c>
      <c r="M32" s="2">
        <v>98.449999999999818</v>
      </c>
      <c r="N32">
        <v>0</v>
      </c>
      <c r="P32" s="132">
        <v>1.11E-2</v>
      </c>
      <c r="Q32" s="132">
        <v>3.0999999999999999E-3</v>
      </c>
      <c r="V32" s="2"/>
      <c r="W32" s="655"/>
      <c r="X32" s="888"/>
      <c r="Y32" s="888"/>
      <c r="AC32"/>
      <c r="AD32"/>
      <c r="AE32"/>
      <c r="AF32"/>
      <c r="AG32"/>
    </row>
    <row r="33" spans="1:33" ht="21.95" customHeight="1" x14ac:dyDescent="0.25">
      <c r="A33" s="51"/>
      <c r="B33" s="150"/>
      <c r="C33" s="270"/>
      <c r="D33"/>
      <c r="E33" s="22" t="s">
        <v>318</v>
      </c>
      <c r="F33" s="2">
        <v>9.1</v>
      </c>
      <c r="G33" s="2">
        <v>9.1</v>
      </c>
      <c r="H33">
        <v>0</v>
      </c>
      <c r="I33" s="2">
        <v>0</v>
      </c>
      <c r="J33" s="2">
        <v>0</v>
      </c>
      <c r="K33" s="2">
        <v>-1184.9399999999987</v>
      </c>
      <c r="L33" s="132">
        <v>0</v>
      </c>
      <c r="M33" s="2">
        <v>98.479999999995925</v>
      </c>
      <c r="N33">
        <v>0</v>
      </c>
      <c r="P33" s="132">
        <v>0</v>
      </c>
      <c r="Q33" s="132">
        <v>2.06E-2</v>
      </c>
      <c r="R33" s="2">
        <v>28.4375</v>
      </c>
      <c r="W33" s="655"/>
      <c r="X33" s="888"/>
      <c r="Y33" s="888"/>
      <c r="AC33"/>
      <c r="AD33"/>
      <c r="AE33"/>
      <c r="AF33"/>
      <c r="AG33"/>
    </row>
    <row r="34" spans="1:33" ht="21.95" customHeight="1" x14ac:dyDescent="0.25">
      <c r="A34" s="51"/>
      <c r="B34" s="51"/>
      <c r="C34" s="51"/>
      <c r="D34"/>
      <c r="E34" s="22" t="s">
        <v>36</v>
      </c>
      <c r="F34" s="2">
        <v>51.88</v>
      </c>
      <c r="G34" s="2">
        <v>51.88</v>
      </c>
      <c r="H34">
        <v>0</v>
      </c>
      <c r="I34" s="2">
        <v>0</v>
      </c>
      <c r="J34" s="2">
        <v>0</v>
      </c>
      <c r="K34" s="2">
        <v>0</v>
      </c>
      <c r="L34" s="132">
        <v>0</v>
      </c>
      <c r="M34" s="2">
        <v>117.73999999999978</v>
      </c>
      <c r="N34">
        <v>0</v>
      </c>
      <c r="P34" s="132">
        <v>0</v>
      </c>
      <c r="Q34" s="132">
        <v>-6.7999999999999996E-3</v>
      </c>
      <c r="T34" s="48"/>
      <c r="W34" s="655"/>
      <c r="X34" s="888"/>
      <c r="Y34" s="888"/>
    </row>
    <row r="35" spans="1:33" ht="21.95" customHeight="1" x14ac:dyDescent="0.25">
      <c r="A35" s="50"/>
      <c r="B35" s="50"/>
      <c r="C35" s="51"/>
      <c r="D35"/>
      <c r="E35" s="22" t="s">
        <v>1346</v>
      </c>
      <c r="F35" s="2">
        <v>57.9</v>
      </c>
      <c r="G35" s="2">
        <v>57.9</v>
      </c>
      <c r="H35">
        <v>0</v>
      </c>
      <c r="I35" s="2">
        <v>0</v>
      </c>
      <c r="J35" s="2">
        <v>0</v>
      </c>
      <c r="K35" s="2">
        <v>0</v>
      </c>
      <c r="L35" s="132">
        <v>0</v>
      </c>
      <c r="M35" s="2">
        <v>264.92000000000007</v>
      </c>
      <c r="N35">
        <v>0</v>
      </c>
      <c r="P35" s="132">
        <v>3.4200000000000001E-2</v>
      </c>
      <c r="Q35" s="132">
        <v>0</v>
      </c>
      <c r="W35" s="655"/>
      <c r="X35" s="888"/>
      <c r="Y35" s="888"/>
    </row>
    <row r="36" spans="1:33" ht="21.95" customHeight="1" x14ac:dyDescent="0.25">
      <c r="A36" s="50"/>
      <c r="B36" s="51"/>
      <c r="C36" s="51"/>
      <c r="D36"/>
      <c r="E36" s="22" t="s">
        <v>292</v>
      </c>
      <c r="F36" s="2">
        <v>45.89</v>
      </c>
      <c r="G36" s="2">
        <v>45.89</v>
      </c>
      <c r="H36">
        <v>0</v>
      </c>
      <c r="I36" s="2">
        <v>0</v>
      </c>
      <c r="J36" s="2">
        <v>0</v>
      </c>
      <c r="K36" s="2">
        <v>0</v>
      </c>
      <c r="L36" s="132">
        <v>0</v>
      </c>
      <c r="M36" s="2">
        <v>910.79999999999927</v>
      </c>
      <c r="N36">
        <v>0</v>
      </c>
      <c r="P36" s="132">
        <v>2.87E-2</v>
      </c>
      <c r="Q36" s="132">
        <v>2.0400000000000001E-2</v>
      </c>
      <c r="W36" s="655"/>
      <c r="X36" s="888"/>
      <c r="Y36" s="888"/>
    </row>
    <row r="37" spans="1:33" ht="21.95" customHeight="1" x14ac:dyDescent="0.25">
      <c r="A37" s="50"/>
      <c r="B37" s="50"/>
      <c r="C37" s="51"/>
      <c r="D37"/>
      <c r="E37" s="22" t="s">
        <v>670</v>
      </c>
      <c r="F37" s="2">
        <v>18.3</v>
      </c>
      <c r="G37" s="2">
        <v>18.3</v>
      </c>
      <c r="H37">
        <v>0</v>
      </c>
      <c r="I37" s="2">
        <v>0</v>
      </c>
      <c r="J37" s="2">
        <v>0</v>
      </c>
      <c r="K37" s="2">
        <v>0</v>
      </c>
      <c r="L37" s="132">
        <v>0</v>
      </c>
      <c r="M37" s="2">
        <v>557.94000000000005</v>
      </c>
      <c r="N37">
        <v>0</v>
      </c>
      <c r="P37" s="132">
        <v>4.0599999999999997E-2</v>
      </c>
      <c r="Q37" s="132">
        <v>5.4999999999999997E-3</v>
      </c>
      <c r="W37" s="655"/>
      <c r="X37" s="888"/>
      <c r="Y37" s="888"/>
      <c r="Z37" s="888"/>
    </row>
    <row r="38" spans="1:33" ht="21.95" customHeight="1" x14ac:dyDescent="0.25">
      <c r="A38" s="51"/>
      <c r="B38" s="51"/>
      <c r="C38" s="51"/>
      <c r="D38"/>
      <c r="E38" s="22" t="s">
        <v>242</v>
      </c>
      <c r="F38" s="2">
        <v>81.7</v>
      </c>
      <c r="G38" s="2">
        <v>81.7</v>
      </c>
      <c r="H38">
        <v>0</v>
      </c>
      <c r="I38" s="2">
        <v>0</v>
      </c>
      <c r="J38" s="2">
        <v>0</v>
      </c>
      <c r="K38" s="2">
        <v>0</v>
      </c>
      <c r="L38" s="132">
        <v>0</v>
      </c>
      <c r="M38" s="2">
        <v>329.74000000000069</v>
      </c>
      <c r="N38">
        <v>0</v>
      </c>
      <c r="P38" s="132">
        <v>0</v>
      </c>
      <c r="Q38" s="132">
        <v>5.0000000000000001E-4</v>
      </c>
      <c r="T38" s="48"/>
      <c r="W38" s="655"/>
      <c r="X38" s="888"/>
      <c r="Y38" s="888"/>
    </row>
    <row r="39" spans="1:33" ht="21.95" customHeight="1" x14ac:dyDescent="0.25">
      <c r="A39" s="50"/>
      <c r="B39" s="50"/>
      <c r="C39" s="51"/>
      <c r="D39"/>
      <c r="E39" s="22" t="s">
        <v>649</v>
      </c>
      <c r="F39" s="2">
        <v>26.1</v>
      </c>
      <c r="G39" s="2">
        <v>26.1</v>
      </c>
      <c r="H39">
        <v>0</v>
      </c>
      <c r="I39" s="2">
        <v>0</v>
      </c>
      <c r="J39" s="2">
        <v>0</v>
      </c>
      <c r="K39" s="2">
        <v>0</v>
      </c>
      <c r="L39" s="132">
        <v>0</v>
      </c>
      <c r="M39" s="2">
        <v>309.26000000000022</v>
      </c>
      <c r="N39">
        <v>0</v>
      </c>
      <c r="P39" s="132">
        <v>8.8000000000000005E-3</v>
      </c>
      <c r="Q39" s="132">
        <v>6.0000000000000001E-3</v>
      </c>
      <c r="W39" s="655"/>
      <c r="X39" s="888"/>
      <c r="Y39" s="888"/>
      <c r="AC39"/>
      <c r="AD39"/>
      <c r="AE39"/>
      <c r="AF39"/>
      <c r="AG39"/>
    </row>
    <row r="40" spans="1:33" ht="21.95" customHeight="1" x14ac:dyDescent="0.25">
      <c r="A40" s="50"/>
      <c r="B40" s="50"/>
      <c r="C40" s="51"/>
      <c r="D40"/>
      <c r="E40" s="22" t="s">
        <v>658</v>
      </c>
      <c r="F40" s="2">
        <v>268.25</v>
      </c>
      <c r="G40" s="2">
        <v>268.25</v>
      </c>
      <c r="H40">
        <v>0</v>
      </c>
      <c r="I40" s="2">
        <v>0</v>
      </c>
      <c r="J40" s="2">
        <v>0</v>
      </c>
      <c r="K40" s="2">
        <v>1550.08</v>
      </c>
      <c r="L40" s="132">
        <v>0</v>
      </c>
      <c r="M40" s="2">
        <v>1693.1100000000001</v>
      </c>
      <c r="N40">
        <v>0</v>
      </c>
      <c r="O40" t="s">
        <v>1345</v>
      </c>
      <c r="P40" s="132">
        <v>1.863932898415657E-3</v>
      </c>
      <c r="Q40" s="132">
        <v>1.23E-2</v>
      </c>
      <c r="R40" s="2">
        <v>39.103498542274053</v>
      </c>
      <c r="W40" s="655"/>
      <c r="X40" s="888"/>
      <c r="Y40" s="888"/>
      <c r="AC40"/>
      <c r="AD40"/>
      <c r="AE40"/>
      <c r="AF40"/>
      <c r="AG40"/>
    </row>
    <row r="41" spans="1:33" ht="21.95" customHeight="1" x14ac:dyDescent="0.25">
      <c r="A41" s="50"/>
      <c r="B41" s="50"/>
      <c r="C41" s="51"/>
      <c r="D41"/>
      <c r="E41" s="22" t="s">
        <v>10</v>
      </c>
      <c r="F41" s="2">
        <v>23.13</v>
      </c>
      <c r="G41" s="2">
        <v>23.13</v>
      </c>
      <c r="H41">
        <v>0</v>
      </c>
      <c r="I41" s="2">
        <v>0</v>
      </c>
      <c r="J41" s="2">
        <v>0</v>
      </c>
      <c r="K41" s="2">
        <v>0</v>
      </c>
      <c r="L41" s="132">
        <v>0</v>
      </c>
      <c r="M41" s="2">
        <v>1128.3800000000047</v>
      </c>
      <c r="N41">
        <v>0</v>
      </c>
      <c r="P41" s="132">
        <v>1.2500000000000001E-2</v>
      </c>
      <c r="Q41" s="132">
        <v>-8.0000000000000004E-4</v>
      </c>
      <c r="T41" s="48"/>
      <c r="W41" s="655"/>
      <c r="X41" s="888"/>
      <c r="Y41" s="888"/>
    </row>
    <row r="42" spans="1:33" ht="21.95" customHeight="1" x14ac:dyDescent="0.25">
      <c r="A42" s="50"/>
      <c r="B42" s="50"/>
      <c r="C42" s="51"/>
      <c r="D42"/>
      <c r="E42" s="22" t="s">
        <v>712</v>
      </c>
      <c r="F42" s="2">
        <v>303.98</v>
      </c>
      <c r="G42" s="2">
        <v>303.98</v>
      </c>
      <c r="H42">
        <v>0</v>
      </c>
      <c r="I42" s="2">
        <v>0</v>
      </c>
      <c r="J42" s="2">
        <v>0</v>
      </c>
      <c r="K42" s="2">
        <v>0</v>
      </c>
      <c r="L42" s="132">
        <v>0</v>
      </c>
      <c r="M42" s="2">
        <v>843.18000000000029</v>
      </c>
      <c r="N42">
        <v>0</v>
      </c>
      <c r="P42" s="132">
        <v>2.8E-3</v>
      </c>
      <c r="Q42" s="132">
        <v>1.3899999999999999E-2</v>
      </c>
      <c r="T42" s="48"/>
      <c r="W42" s="655"/>
      <c r="X42" s="888"/>
      <c r="Y42" s="888"/>
    </row>
    <row r="43" spans="1:33" ht="21.95" customHeight="1" x14ac:dyDescent="0.25">
      <c r="A43" s="50"/>
      <c r="B43" s="50"/>
      <c r="C43" s="51"/>
      <c r="D43"/>
      <c r="E43" s="22" t="s">
        <v>1323</v>
      </c>
      <c r="F43" s="2">
        <v>47.01</v>
      </c>
      <c r="G43" s="2">
        <v>47.01</v>
      </c>
      <c r="H43">
        <v>0</v>
      </c>
      <c r="I43" s="2">
        <v>0</v>
      </c>
      <c r="J43" s="2">
        <v>0</v>
      </c>
      <c r="K43" s="2">
        <v>229.9399999999996</v>
      </c>
      <c r="L43" s="132">
        <v>0</v>
      </c>
      <c r="M43" s="2">
        <v>229.9399999999996</v>
      </c>
      <c r="N43">
        <v>0</v>
      </c>
      <c r="O43" t="s">
        <v>1344</v>
      </c>
      <c r="P43" s="132">
        <v>2.4573495001063605E-2</v>
      </c>
      <c r="Q43" s="132">
        <v>2.4500000000000001E-2</v>
      </c>
      <c r="W43" s="655"/>
      <c r="X43" s="888"/>
      <c r="Y43" s="888"/>
      <c r="Z43" s="888"/>
      <c r="AC43"/>
      <c r="AD43"/>
      <c r="AE43" s="2"/>
      <c r="AF43"/>
      <c r="AG43"/>
    </row>
    <row r="44" spans="1:33" ht="21.95" customHeight="1" x14ac:dyDescent="0.25">
      <c r="A44" s="50"/>
      <c r="B44" s="50"/>
      <c r="C44" s="51"/>
      <c r="D44"/>
      <c r="E44" s="22" t="s">
        <v>656</v>
      </c>
      <c r="F44" s="2">
        <v>160.62</v>
      </c>
      <c r="G44" s="2">
        <v>160.62</v>
      </c>
      <c r="H44">
        <v>0</v>
      </c>
      <c r="I44" s="2">
        <v>0</v>
      </c>
      <c r="J44" s="2">
        <v>0</v>
      </c>
      <c r="K44" s="2">
        <v>2714.0600000000013</v>
      </c>
      <c r="L44" s="132">
        <v>0</v>
      </c>
      <c r="M44" s="2">
        <v>2714.0600000000013</v>
      </c>
      <c r="N44">
        <v>0</v>
      </c>
      <c r="P44" s="132">
        <v>2.8E-3</v>
      </c>
      <c r="Q44" s="132">
        <v>1.29E-2</v>
      </c>
      <c r="R44" s="2">
        <v>24.00896860986547</v>
      </c>
      <c r="W44" s="655"/>
      <c r="X44" s="888"/>
      <c r="Y44" s="888"/>
    </row>
    <row r="45" spans="1:33" ht="21.95" customHeight="1" x14ac:dyDescent="0.25">
      <c r="A45" s="50"/>
      <c r="B45" s="50"/>
      <c r="C45" s="51"/>
      <c r="D45"/>
      <c r="E45" s="22" t="s">
        <v>710</v>
      </c>
      <c r="F45" s="2">
        <v>1130.31</v>
      </c>
      <c r="G45" s="2">
        <v>1130.31</v>
      </c>
      <c r="H45">
        <v>0</v>
      </c>
      <c r="I45" s="2">
        <v>0</v>
      </c>
      <c r="J45" s="2">
        <v>0</v>
      </c>
      <c r="K45" s="2">
        <v>0</v>
      </c>
      <c r="L45" s="132">
        <v>0</v>
      </c>
      <c r="M45" s="2">
        <v>559.89000000000033</v>
      </c>
      <c r="N45">
        <v>0</v>
      </c>
      <c r="P45" s="132">
        <v>0</v>
      </c>
      <c r="Q45" s="132">
        <v>-8.0000000000000004E-4</v>
      </c>
      <c r="W45" s="655"/>
      <c r="X45" s="888"/>
      <c r="Y45" s="888"/>
      <c r="Z45" s="888"/>
    </row>
    <row r="46" spans="1:33" ht="21.95" customHeight="1" x14ac:dyDescent="0.25">
      <c r="A46" s="50"/>
      <c r="B46" s="50"/>
      <c r="C46" s="51"/>
      <c r="D46"/>
      <c r="E46" s="22" t="s">
        <v>798</v>
      </c>
      <c r="F46" s="2">
        <v>739.54</v>
      </c>
      <c r="G46" s="2">
        <v>739.54</v>
      </c>
      <c r="H46">
        <v>0</v>
      </c>
      <c r="I46" s="2">
        <v>0</v>
      </c>
      <c r="J46" s="2">
        <v>0</v>
      </c>
      <c r="K46" s="2">
        <v>0</v>
      </c>
      <c r="L46" s="132">
        <v>0</v>
      </c>
      <c r="M46" s="2">
        <v>1264.8599999999997</v>
      </c>
      <c r="N46">
        <v>0</v>
      </c>
      <c r="P46" s="132">
        <v>0</v>
      </c>
      <c r="Q46" s="132">
        <v>1.7899999999999999E-2</v>
      </c>
      <c r="W46" s="655"/>
      <c r="X46" s="888"/>
      <c r="Y46" s="888"/>
      <c r="Z46" s="888"/>
    </row>
    <row r="47" spans="1:33" ht="21.95" customHeight="1" x14ac:dyDescent="0.25">
      <c r="A47" s="50"/>
      <c r="B47" s="50"/>
      <c r="C47" s="50"/>
      <c r="D47"/>
      <c r="E47" s="22" t="s">
        <v>1281</v>
      </c>
      <c r="F47" s="2">
        <v>161.97</v>
      </c>
      <c r="G47" s="2">
        <v>161.97</v>
      </c>
      <c r="H47">
        <v>0</v>
      </c>
      <c r="I47" s="2">
        <v>0</v>
      </c>
      <c r="J47" s="2">
        <v>0</v>
      </c>
      <c r="K47" s="2">
        <v>173.36000000000058</v>
      </c>
      <c r="L47" s="132">
        <v>0</v>
      </c>
      <c r="M47" s="2">
        <v>173.36000000000058</v>
      </c>
      <c r="N47">
        <v>0</v>
      </c>
      <c r="O47" t="s">
        <v>1343</v>
      </c>
      <c r="P47" s="132">
        <v>0</v>
      </c>
      <c r="Q47" s="132">
        <v>4.1999999999999997E-3</v>
      </c>
      <c r="T47" s="48"/>
      <c r="W47" s="655"/>
      <c r="X47" s="888"/>
      <c r="Y47" s="888"/>
      <c r="Z47" s="888"/>
    </row>
    <row r="48" spans="1:33" ht="21.95" customHeight="1" x14ac:dyDescent="0.25">
      <c r="A48" s="50"/>
      <c r="B48" s="50"/>
      <c r="C48" s="51"/>
      <c r="D48"/>
      <c r="E48" s="22" t="s">
        <v>1280</v>
      </c>
      <c r="F48" s="2">
        <v>26.73</v>
      </c>
      <c r="G48" s="2">
        <v>26.73</v>
      </c>
      <c r="H48">
        <v>0</v>
      </c>
      <c r="I48" s="2">
        <v>0</v>
      </c>
      <c r="J48" s="2">
        <v>0</v>
      </c>
      <c r="K48" s="2">
        <v>863.92000000000007</v>
      </c>
      <c r="L48" s="132">
        <v>0</v>
      </c>
      <c r="M48" s="2">
        <v>863.92000000000007</v>
      </c>
      <c r="N48">
        <v>0</v>
      </c>
      <c r="P48" s="132">
        <v>0</v>
      </c>
      <c r="Q48" s="132">
        <v>-5.1000000000000004E-3</v>
      </c>
      <c r="W48" s="655"/>
      <c r="X48" s="888"/>
      <c r="Y48" s="888"/>
      <c r="Z48" s="888"/>
    </row>
    <row r="49" spans="1:33" ht="21.95" customHeight="1" x14ac:dyDescent="0.25">
      <c r="A49" s="50"/>
      <c r="B49" s="50"/>
      <c r="C49" s="51"/>
      <c r="D49"/>
      <c r="E49" s="22" t="s">
        <v>1309</v>
      </c>
      <c r="F49" s="2">
        <v>32.75</v>
      </c>
      <c r="G49" s="2">
        <v>32.75</v>
      </c>
      <c r="H49">
        <v>0</v>
      </c>
      <c r="I49" s="2">
        <v>0</v>
      </c>
      <c r="J49" s="2">
        <v>0</v>
      </c>
      <c r="K49" s="2">
        <v>593.93000000000029</v>
      </c>
      <c r="L49" s="132">
        <v>0</v>
      </c>
      <c r="M49" s="2">
        <v>593.93000000000029</v>
      </c>
      <c r="N49">
        <v>0</v>
      </c>
      <c r="O49" t="s">
        <v>1349</v>
      </c>
      <c r="P49" s="132">
        <v>0</v>
      </c>
      <c r="Q49" s="132">
        <v>-4.4000000000000003E-3</v>
      </c>
      <c r="R49" s="2">
        <v>7.4431818181818175</v>
      </c>
      <c r="T49" s="48"/>
      <c r="W49" s="655"/>
      <c r="X49" s="888"/>
      <c r="Y49" s="888"/>
    </row>
    <row r="50" spans="1:33" ht="21.95" customHeight="1" x14ac:dyDescent="0.25">
      <c r="A50" s="50"/>
      <c r="B50" s="50"/>
      <c r="C50" s="51"/>
      <c r="D50"/>
      <c r="E50" s="22" t="s">
        <v>1315</v>
      </c>
      <c r="F50" s="2">
        <v>88.57</v>
      </c>
      <c r="G50" s="2">
        <v>88.57</v>
      </c>
      <c r="H50">
        <v>0</v>
      </c>
      <c r="I50" s="2">
        <v>0</v>
      </c>
      <c r="J50" s="2">
        <v>0</v>
      </c>
      <c r="K50" s="2">
        <v>117.11999999999898</v>
      </c>
      <c r="L50" s="132">
        <v>0</v>
      </c>
      <c r="M50" s="2">
        <v>117.11999999999898</v>
      </c>
      <c r="N50">
        <v>0</v>
      </c>
      <c r="O50" t="s">
        <v>1350</v>
      </c>
      <c r="P50" s="132">
        <v>9.9356441232923125E-3</v>
      </c>
      <c r="Q50" s="132">
        <v>8.6E-3</v>
      </c>
      <c r="R50" s="2">
        <v>20.12954545454545</v>
      </c>
      <c r="S50" s="29">
        <v>43436</v>
      </c>
      <c r="W50" s="655"/>
      <c r="X50" s="888"/>
      <c r="Y50" s="888"/>
      <c r="AC50"/>
      <c r="AD50"/>
      <c r="AE50"/>
      <c r="AF50"/>
      <c r="AG50"/>
    </row>
    <row r="51" spans="1:33" ht="21.95" customHeight="1" x14ac:dyDescent="0.25">
      <c r="A51" s="50"/>
      <c r="B51" s="50"/>
      <c r="C51" s="51"/>
      <c r="D51"/>
      <c r="E51" s="22" t="s">
        <v>1329</v>
      </c>
      <c r="F51" s="2">
        <v>46.91</v>
      </c>
      <c r="G51" s="2">
        <v>46.91</v>
      </c>
      <c r="H51">
        <v>0</v>
      </c>
      <c r="I51" s="2">
        <v>0</v>
      </c>
      <c r="J51" s="2">
        <v>0</v>
      </c>
      <c r="K51" s="2">
        <v>-0.63999999999987267</v>
      </c>
      <c r="L51" s="132">
        <v>0</v>
      </c>
      <c r="M51" s="2">
        <v>-0.63999999999987267</v>
      </c>
      <c r="N51">
        <v>0</v>
      </c>
      <c r="P51" s="132">
        <v>1.8759326369643999E-2</v>
      </c>
      <c r="Q51" s="132">
        <v>1.2699999999999999E-2</v>
      </c>
      <c r="R51" s="2">
        <v>10.661363636363635</v>
      </c>
      <c r="W51" s="655"/>
      <c r="X51" s="888"/>
      <c r="Y51" s="888"/>
    </row>
    <row r="52" spans="1:33" ht="21.95" customHeight="1" x14ac:dyDescent="0.25">
      <c r="A52" s="51"/>
      <c r="B52" s="51"/>
      <c r="C52" s="51"/>
      <c r="D52" s="703"/>
      <c r="E52" s="22" t="s">
        <v>1314</v>
      </c>
      <c r="F52" s="2">
        <v>27.9</v>
      </c>
      <c r="G52" s="2">
        <v>27.9</v>
      </c>
      <c r="H52">
        <v>0</v>
      </c>
      <c r="I52" s="2">
        <v>0</v>
      </c>
      <c r="J52" s="2">
        <v>0</v>
      </c>
      <c r="K52" s="2">
        <v>718.7599999999984</v>
      </c>
      <c r="L52" s="132">
        <v>0</v>
      </c>
      <c r="M52" s="2">
        <v>718.7599999999984</v>
      </c>
      <c r="N52">
        <v>0</v>
      </c>
      <c r="O52" t="s">
        <v>1355</v>
      </c>
      <c r="P52" s="132">
        <v>1.1469534050179211E-2</v>
      </c>
      <c r="Q52" s="132">
        <v>-8.8999999999999999E-3</v>
      </c>
      <c r="W52" s="655"/>
      <c r="X52" s="888"/>
      <c r="Y52" s="888"/>
    </row>
    <row r="53" spans="1:33" ht="21.95" customHeight="1" x14ac:dyDescent="0.25">
      <c r="A53" s="58"/>
      <c r="B53" s="59"/>
      <c r="C53" s="58"/>
      <c r="D53"/>
      <c r="E53" s="22" t="s">
        <v>1327</v>
      </c>
      <c r="F53" s="2">
        <v>14.6</v>
      </c>
      <c r="G53" s="2">
        <v>14.6</v>
      </c>
      <c r="H53">
        <v>0</v>
      </c>
      <c r="I53" s="2">
        <v>0</v>
      </c>
      <c r="J53" s="2">
        <v>0</v>
      </c>
      <c r="K53" s="2">
        <v>450.96000000000004</v>
      </c>
      <c r="L53" s="132">
        <v>0</v>
      </c>
      <c r="M53" s="2">
        <v>450.96000000000004</v>
      </c>
      <c r="N53">
        <v>0</v>
      </c>
      <c r="O53" t="s">
        <v>1373</v>
      </c>
      <c r="P53" s="132">
        <v>7.9123287671232875E-2</v>
      </c>
      <c r="Q53" s="132">
        <v>3.7900000000000003E-2</v>
      </c>
      <c r="W53" s="655"/>
      <c r="X53" s="888"/>
      <c r="Y53" s="888"/>
    </row>
    <row r="54" spans="1:33" ht="21.95" customHeight="1" x14ac:dyDescent="0.25">
      <c r="A54" s="50"/>
      <c r="B54" s="51"/>
      <c r="C54" s="51"/>
      <c r="D54"/>
      <c r="E54" s="22" t="s">
        <v>757</v>
      </c>
      <c r="F54" s="2">
        <v>10.5</v>
      </c>
      <c r="G54" s="2">
        <v>10.5</v>
      </c>
      <c r="H54">
        <v>0</v>
      </c>
      <c r="I54" s="2">
        <v>0</v>
      </c>
      <c r="J54" s="2">
        <v>0</v>
      </c>
      <c r="K54" s="2">
        <v>-1133.8100000000013</v>
      </c>
      <c r="L54" s="132">
        <v>0</v>
      </c>
      <c r="M54" s="2">
        <v>-1133.8100000000013</v>
      </c>
      <c r="N54">
        <v>0</v>
      </c>
      <c r="P54" s="132">
        <v>1.5238095238095238E-2</v>
      </c>
      <c r="Q54" s="132">
        <v>6.2E-2</v>
      </c>
      <c r="R54" s="2">
        <v>11.052631578947368</v>
      </c>
      <c r="S54" s="29">
        <v>43337</v>
      </c>
      <c r="W54" s="655"/>
      <c r="X54" s="888"/>
      <c r="Y54" s="888"/>
    </row>
    <row r="55" spans="1:33" ht="21.95" customHeight="1" x14ac:dyDescent="0.25">
      <c r="A55" s="50"/>
      <c r="B55" s="50"/>
      <c r="C55" s="51"/>
      <c r="D55"/>
      <c r="E55" s="22" t="s">
        <v>938</v>
      </c>
      <c r="F55" s="2">
        <v>57.8</v>
      </c>
      <c r="G55" s="2">
        <v>57.8</v>
      </c>
      <c r="H55">
        <v>0</v>
      </c>
      <c r="I55" s="2">
        <v>0</v>
      </c>
      <c r="J55" s="2">
        <v>0</v>
      </c>
      <c r="K55" s="2">
        <v>86.249999999996362</v>
      </c>
      <c r="L55" s="132">
        <v>0</v>
      </c>
      <c r="M55" s="2">
        <v>86.249999999996362</v>
      </c>
      <c r="N55">
        <v>0</v>
      </c>
      <c r="O55" t="s">
        <v>1357</v>
      </c>
      <c r="P55" s="132">
        <v>6.0553633217993079E-3</v>
      </c>
      <c r="Q55" s="132">
        <v>0</v>
      </c>
      <c r="R55" s="2">
        <v>27.855421686746983</v>
      </c>
      <c r="S55" s="29">
        <v>43425</v>
      </c>
      <c r="W55" s="655"/>
      <c r="X55" s="888"/>
      <c r="Y55" s="888"/>
    </row>
    <row r="56" spans="1:33" ht="21.95" customHeight="1" x14ac:dyDescent="0.25">
      <c r="A56" s="50"/>
      <c r="B56" s="51"/>
      <c r="C56" s="51"/>
      <c r="D56"/>
      <c r="E56" s="22" t="s">
        <v>1366</v>
      </c>
      <c r="F56" s="2">
        <v>48.15</v>
      </c>
      <c r="G56" s="2">
        <v>48.15</v>
      </c>
      <c r="H56">
        <v>0</v>
      </c>
      <c r="I56" s="2">
        <v>0</v>
      </c>
      <c r="J56" s="2">
        <v>0</v>
      </c>
      <c r="K56" s="2">
        <v>469.9399999999996</v>
      </c>
      <c r="L56" s="132">
        <v>0</v>
      </c>
      <c r="M56" s="2">
        <v>469.9399999999996</v>
      </c>
      <c r="N56">
        <v>0</v>
      </c>
      <c r="P56" s="132">
        <v>7.0612668743509875E-3</v>
      </c>
      <c r="Q56" s="132">
        <v>-8.6999999999999994E-3</v>
      </c>
      <c r="T56" s="48"/>
      <c r="W56" s="655"/>
      <c r="X56" s="888"/>
      <c r="Y56" s="888"/>
    </row>
    <row r="57" spans="1:33" ht="21.95" customHeight="1" x14ac:dyDescent="0.25">
      <c r="A57" s="50"/>
      <c r="B57" s="51"/>
      <c r="C57" s="51"/>
      <c r="D57"/>
      <c r="E57" s="22" t="s">
        <v>1295</v>
      </c>
      <c r="F57" s="2">
        <v>94.52</v>
      </c>
      <c r="G57" s="2">
        <v>94.52</v>
      </c>
      <c r="H57">
        <v>0</v>
      </c>
      <c r="I57" s="2">
        <v>0</v>
      </c>
      <c r="J57" s="2">
        <v>0</v>
      </c>
      <c r="K57" s="2">
        <v>74.930000000000291</v>
      </c>
      <c r="L57" s="132">
        <v>0</v>
      </c>
      <c r="M57" s="2">
        <v>74.930000000000291</v>
      </c>
      <c r="N57">
        <v>0</v>
      </c>
      <c r="O57" t="s">
        <v>1354</v>
      </c>
      <c r="P57" s="132">
        <v>1.9043588658484979E-2</v>
      </c>
      <c r="Q57" s="132">
        <v>-6.9999999999999999E-4</v>
      </c>
      <c r="W57" s="655"/>
      <c r="X57" s="888"/>
      <c r="Y57" s="888"/>
    </row>
    <row r="58" spans="1:33" ht="21.95" customHeight="1" x14ac:dyDescent="0.25">
      <c r="A58" s="50"/>
      <c r="B58" s="50"/>
      <c r="C58" s="51"/>
      <c r="D58"/>
      <c r="E58" s="22" t="s">
        <v>1321</v>
      </c>
      <c r="F58" s="2">
        <v>146.52000000000001</v>
      </c>
      <c r="G58" s="2">
        <v>146.52000000000001</v>
      </c>
      <c r="H58">
        <v>0</v>
      </c>
      <c r="I58" s="2">
        <v>0</v>
      </c>
      <c r="J58" s="2">
        <v>0</v>
      </c>
      <c r="K58" s="2">
        <v>94.199999999999818</v>
      </c>
      <c r="L58" s="132">
        <v>0</v>
      </c>
      <c r="M58" s="2">
        <v>94.199999999999818</v>
      </c>
      <c r="N58">
        <v>0</v>
      </c>
      <c r="O58" t="s">
        <v>1339</v>
      </c>
      <c r="P58" s="132">
        <v>6.006006006006006E-3</v>
      </c>
      <c r="Q58" s="132">
        <v>3.9100000000000003E-2</v>
      </c>
      <c r="R58" s="2">
        <v>33.299999999999997</v>
      </c>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W59" s="655"/>
      <c r="X59" s="888"/>
      <c r="Y59" s="888"/>
    </row>
    <row r="60" spans="1:33" ht="21.95" customHeight="1" x14ac:dyDescent="0.25">
      <c r="A60" s="50"/>
      <c r="B60" s="50"/>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row>
    <row r="61" spans="1:33" ht="21.95" customHeight="1" x14ac:dyDescent="0.25">
      <c r="A61" s="50"/>
      <c r="B61" s="50"/>
      <c r="C61" s="50"/>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c r="AC61"/>
      <c r="AD61"/>
      <c r="AE61"/>
      <c r="AF61"/>
      <c r="AG61"/>
    </row>
    <row r="62" spans="1:33" ht="21.95" customHeight="1" x14ac:dyDescent="0.25">
      <c r="A62" s="50"/>
      <c r="B62" s="51"/>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T66" s="48"/>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8"/>
      <c r="Y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T68" s="48"/>
      <c r="W68" s="655"/>
      <c r="X68" s="888"/>
      <c r="Y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V69" s="2"/>
      <c r="W69" s="655"/>
      <c r="X69" s="888"/>
      <c r="Y69" s="888"/>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1"/>
      <c r="C71" s="51"/>
      <c r="D71"/>
      <c r="E71" s="22" t="s">
        <v>711</v>
      </c>
      <c r="F71" s="2">
        <v>55.19</v>
      </c>
      <c r="G71" s="2">
        <v>55.19</v>
      </c>
      <c r="H71">
        <v>0</v>
      </c>
      <c r="I71" s="2">
        <v>0</v>
      </c>
      <c r="J71" s="2">
        <v>0</v>
      </c>
      <c r="K71" s="2">
        <v>2113.4099999999889</v>
      </c>
      <c r="L71" s="132">
        <v>0</v>
      </c>
      <c r="M71" s="2">
        <v>2113.4099999999889</v>
      </c>
      <c r="N71">
        <v>0</v>
      </c>
      <c r="P71" s="132">
        <v>2.8990759195506435E-2</v>
      </c>
      <c r="Q71" s="132">
        <v>4.1000000000000003E-3</v>
      </c>
      <c r="R71" s="2">
        <v>9.2368200836820087</v>
      </c>
      <c r="S71" s="29">
        <v>43317</v>
      </c>
      <c r="W71" s="655"/>
      <c r="X71" s="888"/>
      <c r="Y71" s="888"/>
      <c r="Z71" s="888"/>
    </row>
    <row r="72" spans="1:33" ht="21.95" customHeight="1" x14ac:dyDescent="0.25">
      <c r="A72" s="50"/>
      <c r="B72" s="51"/>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T72" s="48"/>
      <c r="V72" s="2"/>
      <c r="W72" s="2"/>
      <c r="X72" s="888"/>
      <c r="Y72" s="888"/>
    </row>
    <row r="73" spans="1:33" ht="21.95" customHeight="1" x14ac:dyDescent="0.25">
      <c r="A73" s="50"/>
      <c r="B73" s="50"/>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T73" s="48"/>
      <c r="W73" s="655"/>
      <c r="X73" s="888"/>
      <c r="Y73" s="888"/>
    </row>
    <row r="74" spans="1:33" ht="21.95" customHeight="1" x14ac:dyDescent="0.25">
      <c r="A74" s="51"/>
      <c r="B74" s="51"/>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W74" s="655"/>
      <c r="X74" s="888"/>
      <c r="Y74" s="888"/>
    </row>
    <row r="75" spans="1:33" ht="21.95" customHeight="1" x14ac:dyDescent="0.25">
      <c r="A75" s="50"/>
      <c r="B75" s="50"/>
      <c r="C75" s="51"/>
      <c r="D75"/>
      <c r="E75" s="22" t="s">
        <v>193</v>
      </c>
      <c r="F75" s="2">
        <v>23.9</v>
      </c>
      <c r="G75" s="2">
        <v>23.9</v>
      </c>
      <c r="H75">
        <v>0</v>
      </c>
      <c r="I75" s="2">
        <v>0</v>
      </c>
      <c r="J75" s="2">
        <v>0</v>
      </c>
      <c r="K75" s="2">
        <v>0</v>
      </c>
      <c r="L75" s="132">
        <v>0</v>
      </c>
      <c r="M75" s="2">
        <v>7328.5800000000963</v>
      </c>
      <c r="N75">
        <v>0</v>
      </c>
      <c r="P75" s="132">
        <v>2.3430962343096239E-2</v>
      </c>
      <c r="Q75" s="132">
        <v>7.2700000000000001E-2</v>
      </c>
      <c r="R75" s="2">
        <v>11.518072289156624</v>
      </c>
      <c r="S75" s="29">
        <v>43358</v>
      </c>
      <c r="W75" s="655"/>
      <c r="X75" s="888"/>
      <c r="Y75" s="888"/>
      <c r="AC75"/>
      <c r="AD75"/>
      <c r="AE75"/>
      <c r="AF75"/>
      <c r="AG75"/>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row>
    <row r="77" spans="1:33" ht="21.95" customHeight="1" x14ac:dyDescent="0.25">
      <c r="A77" s="50"/>
      <c r="B77" s="51"/>
      <c r="C77" s="51"/>
      <c r="D77"/>
      <c r="E77" s="22" t="s">
        <v>897</v>
      </c>
      <c r="F77" s="2">
        <v>89.52</v>
      </c>
      <c r="G77" s="2">
        <v>89.52</v>
      </c>
      <c r="H77">
        <v>0</v>
      </c>
      <c r="I77" s="2">
        <v>0</v>
      </c>
      <c r="J77" s="2">
        <v>0</v>
      </c>
      <c r="K77" s="2">
        <v>870.23999999999796</v>
      </c>
      <c r="L77" s="132">
        <v>0</v>
      </c>
      <c r="M77" s="2">
        <v>870.23999999999796</v>
      </c>
      <c r="N77">
        <v>0</v>
      </c>
      <c r="P77" s="132">
        <v>1.0723860589812333E-2</v>
      </c>
      <c r="Q77" s="132">
        <v>1.18E-2</v>
      </c>
      <c r="R77" s="2">
        <v>25.216901408450703</v>
      </c>
      <c r="W77" s="655"/>
      <c r="X77" s="888"/>
      <c r="Y77" s="888"/>
      <c r="AC77"/>
      <c r="AD77"/>
      <c r="AE77"/>
      <c r="AF77"/>
      <c r="AG77"/>
    </row>
    <row r="78" spans="1:33" ht="21.95" customHeight="1" x14ac:dyDescent="0.25">
      <c r="A78" s="50"/>
      <c r="B78" s="50"/>
      <c r="C78" s="51"/>
      <c r="D78"/>
      <c r="E78" s="22" t="s">
        <v>192</v>
      </c>
      <c r="F78" s="2">
        <v>86.82</v>
      </c>
      <c r="G78" s="2">
        <v>86.82</v>
      </c>
      <c r="H78">
        <v>0</v>
      </c>
      <c r="I78" s="2">
        <v>0</v>
      </c>
      <c r="J78" s="2">
        <v>0</v>
      </c>
      <c r="K78" s="2">
        <v>0</v>
      </c>
      <c r="L78" s="132">
        <v>0</v>
      </c>
      <c r="M78" s="2">
        <v>785.90999999999985</v>
      </c>
      <c r="N78">
        <v>0</v>
      </c>
      <c r="P78" s="132">
        <v>1.29E-2</v>
      </c>
      <c r="Q78" s="132">
        <v>1.12E-2</v>
      </c>
      <c r="W78" s="655"/>
      <c r="X78" s="888"/>
      <c r="Y78" s="888"/>
    </row>
    <row r="79" spans="1:33" ht="21.95" customHeight="1" x14ac:dyDescent="0.25">
      <c r="A79" s="50"/>
      <c r="B79" s="50"/>
      <c r="C79" s="51"/>
      <c r="D79"/>
      <c r="E79" s="22" t="s">
        <v>22</v>
      </c>
      <c r="F79" s="2">
        <v>63.01</v>
      </c>
      <c r="G79" s="2">
        <v>63.01</v>
      </c>
      <c r="H79">
        <v>0</v>
      </c>
      <c r="I79" s="2">
        <v>0</v>
      </c>
      <c r="J79" s="2">
        <v>0</v>
      </c>
      <c r="K79" s="2">
        <v>0</v>
      </c>
      <c r="L79" s="132">
        <v>0</v>
      </c>
      <c r="M79" s="2">
        <v>3178.8000000000466</v>
      </c>
      <c r="N79">
        <v>0</v>
      </c>
      <c r="P79" s="132">
        <v>2.07E-2</v>
      </c>
      <c r="Q79" s="132">
        <v>3.0000000000000001E-3</v>
      </c>
      <c r="T79" s="48"/>
      <c r="W79" s="655"/>
      <c r="X79" s="888"/>
      <c r="Y79" s="888"/>
      <c r="Z79" s="888"/>
    </row>
    <row r="80" spans="1:33"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T80" s="48"/>
      <c r="W80" s="655"/>
      <c r="X80" s="888"/>
      <c r="Y80" s="888"/>
      <c r="AC80"/>
      <c r="AD80"/>
      <c r="AE80"/>
      <c r="AF80"/>
      <c r="AG80"/>
    </row>
    <row r="81" spans="1:33" ht="21.95" customHeight="1" x14ac:dyDescent="0.25">
      <c r="A81" s="50"/>
      <c r="B81" s="50"/>
      <c r="C81" s="51"/>
      <c r="D81"/>
      <c r="E81" s="22" t="s">
        <v>219</v>
      </c>
      <c r="F81" s="2">
        <v>55.08</v>
      </c>
      <c r="G81" s="2">
        <v>55.08</v>
      </c>
      <c r="H81">
        <v>0</v>
      </c>
      <c r="I81" s="2">
        <v>0</v>
      </c>
      <c r="J81" s="2">
        <v>0</v>
      </c>
      <c r="K81" s="2">
        <v>0</v>
      </c>
      <c r="L81" s="132">
        <v>0</v>
      </c>
      <c r="M81" s="2">
        <v>257.64999999999964</v>
      </c>
      <c r="N81">
        <v>0</v>
      </c>
      <c r="P81" s="132">
        <v>0</v>
      </c>
      <c r="Q81" s="132">
        <v>4.4999999999999997E-3</v>
      </c>
      <c r="W81" s="655"/>
      <c r="X81" s="888"/>
      <c r="Y81" s="888"/>
      <c r="Z81" s="888"/>
    </row>
    <row r="82" spans="1:33" ht="21.95" customHeight="1" x14ac:dyDescent="0.25">
      <c r="A82" s="50"/>
      <c r="B82" s="51"/>
      <c r="C82" s="51"/>
      <c r="D82"/>
      <c r="E82" s="22" t="s">
        <v>709</v>
      </c>
      <c r="F82" s="2">
        <v>69.16</v>
      </c>
      <c r="G82" s="2">
        <v>69.16</v>
      </c>
      <c r="H82">
        <v>0</v>
      </c>
      <c r="I82" s="2">
        <v>0</v>
      </c>
      <c r="J82" s="2">
        <v>0</v>
      </c>
      <c r="K82" s="2">
        <v>791.77999999999884</v>
      </c>
      <c r="L82" s="132">
        <v>0</v>
      </c>
      <c r="M82" s="2">
        <v>1832.4999999999927</v>
      </c>
      <c r="N82">
        <v>0</v>
      </c>
      <c r="O82" t="s">
        <v>1388</v>
      </c>
      <c r="P82" s="132">
        <v>0</v>
      </c>
      <c r="Q82" s="132">
        <v>5.4199999999999998E-2</v>
      </c>
      <c r="R82" s="2">
        <v>20.222222222222221</v>
      </c>
      <c r="T82" s="48"/>
      <c r="W82" s="655"/>
      <c r="X82" s="888"/>
      <c r="Y82" s="888"/>
      <c r="Z82" s="888"/>
    </row>
    <row r="83" spans="1:33" ht="21.95" customHeight="1" x14ac:dyDescent="0.25">
      <c r="A83" s="50"/>
      <c r="B83" s="50"/>
      <c r="C83" s="51"/>
      <c r="D83"/>
      <c r="E83" s="22" t="s">
        <v>34</v>
      </c>
      <c r="F83" s="2">
        <v>39.42</v>
      </c>
      <c r="G83" s="2">
        <v>39.42</v>
      </c>
      <c r="H83">
        <v>0</v>
      </c>
      <c r="I83" s="2">
        <v>0</v>
      </c>
      <c r="J83" s="2">
        <v>0</v>
      </c>
      <c r="K83" s="2">
        <v>0</v>
      </c>
      <c r="L83" s="132">
        <v>0</v>
      </c>
      <c r="M83" s="2">
        <v>21137.586999999941</v>
      </c>
      <c r="N83">
        <v>0</v>
      </c>
      <c r="P83" s="132">
        <v>0</v>
      </c>
      <c r="Q83" s="132">
        <v>5.1000000000000004E-3</v>
      </c>
      <c r="W83" s="655"/>
      <c r="X83" s="888"/>
      <c r="Y83" s="888"/>
    </row>
    <row r="84" spans="1:33" ht="21.95" customHeight="1" x14ac:dyDescent="0.25">
      <c r="A84" s="50"/>
      <c r="B84" s="51"/>
      <c r="C84" s="51"/>
      <c r="D84"/>
      <c r="E84" s="22" t="s">
        <v>171</v>
      </c>
      <c r="F84" s="2">
        <v>43.87</v>
      </c>
      <c r="G84" s="2">
        <v>43.87</v>
      </c>
      <c r="H84">
        <v>0</v>
      </c>
      <c r="I84" s="2">
        <v>0</v>
      </c>
      <c r="J84" s="2">
        <v>0</v>
      </c>
      <c r="K84" s="2">
        <v>0</v>
      </c>
      <c r="L84" s="132">
        <v>0</v>
      </c>
      <c r="M84" s="2">
        <v>119.92000000000053</v>
      </c>
      <c r="N84">
        <v>0</v>
      </c>
      <c r="P84" s="132">
        <v>3.6400000000000002E-2</v>
      </c>
      <c r="Q84" s="132">
        <v>1.38E-2</v>
      </c>
      <c r="W84" s="655"/>
      <c r="X84" s="888"/>
      <c r="Y84" s="888"/>
    </row>
    <row r="85" spans="1:33" ht="21.95" customHeight="1" x14ac:dyDescent="0.25">
      <c r="A85" s="50"/>
      <c r="B85" s="51"/>
      <c r="C85" s="51"/>
      <c r="D85"/>
      <c r="E85" s="22" t="s">
        <v>27</v>
      </c>
      <c r="F85" s="2">
        <v>48.08</v>
      </c>
      <c r="G85" s="2">
        <v>48.08</v>
      </c>
      <c r="H85">
        <v>0</v>
      </c>
      <c r="I85" s="2">
        <v>0</v>
      </c>
      <c r="J85" s="2">
        <v>0</v>
      </c>
      <c r="K85" s="2">
        <v>0</v>
      </c>
      <c r="L85" s="132">
        <v>0</v>
      </c>
      <c r="M85" s="2">
        <v>1407.5400000000009</v>
      </c>
      <c r="N85">
        <v>0</v>
      </c>
      <c r="P85" s="132">
        <v>3.0200000000000001E-2</v>
      </c>
      <c r="Q85" s="132">
        <v>3.8999999999999998E-3</v>
      </c>
      <c r="T85" s="48"/>
      <c r="W85" s="655"/>
      <c r="X85" s="888"/>
      <c r="Y85" s="888"/>
      <c r="Z85" s="888"/>
    </row>
    <row r="86" spans="1:33" ht="21.95" customHeight="1" x14ac:dyDescent="0.25">
      <c r="A86" s="50"/>
      <c r="B86" s="50"/>
      <c r="C86" s="51"/>
      <c r="D86"/>
      <c r="E86" s="22" t="s">
        <v>42</v>
      </c>
      <c r="F86" s="2">
        <v>170.03</v>
      </c>
      <c r="G86" s="2">
        <v>170.03</v>
      </c>
      <c r="H86">
        <v>0</v>
      </c>
      <c r="I86" s="2">
        <v>0</v>
      </c>
      <c r="J86" s="2">
        <v>0</v>
      </c>
      <c r="K86" s="2">
        <v>0</v>
      </c>
      <c r="L86" s="132">
        <v>0</v>
      </c>
      <c r="M86" s="2">
        <v>128.08999999999833</v>
      </c>
      <c r="N86">
        <v>0</v>
      </c>
      <c r="P86" s="132">
        <v>2.18E-2</v>
      </c>
      <c r="Q86" s="132">
        <v>1.0500000000000001E-2</v>
      </c>
      <c r="T86" s="279"/>
      <c r="W86" s="655"/>
      <c r="X86" s="888"/>
      <c r="Y86" s="888"/>
    </row>
    <row r="87" spans="1:33" ht="21.95" customHeight="1" x14ac:dyDescent="0.25">
      <c r="A87" s="50"/>
      <c r="B87" s="50"/>
      <c r="C87" s="51"/>
      <c r="D87"/>
      <c r="E87" s="22" t="s">
        <v>262</v>
      </c>
      <c r="F87" s="2">
        <v>51.95</v>
      </c>
      <c r="G87" s="2">
        <v>51.95</v>
      </c>
      <c r="H87">
        <v>0</v>
      </c>
      <c r="I87" s="2">
        <v>0</v>
      </c>
      <c r="J87" s="2">
        <v>0</v>
      </c>
      <c r="K87" s="2">
        <v>0</v>
      </c>
      <c r="L87" s="132">
        <v>0</v>
      </c>
      <c r="M87" s="2">
        <v>427.92000000000007</v>
      </c>
      <c r="N87">
        <v>0</v>
      </c>
      <c r="P87" s="132">
        <v>0</v>
      </c>
      <c r="Q87" s="132">
        <v>9.2999999999999992E-3</v>
      </c>
      <c r="T87" s="48"/>
      <c r="W87" s="655"/>
      <c r="X87" s="888"/>
      <c r="Y87" s="888"/>
      <c r="AC87"/>
      <c r="AD87"/>
      <c r="AE87"/>
      <c r="AF87"/>
      <c r="AG87"/>
    </row>
    <row r="88" spans="1:33" ht="21.95" customHeight="1" x14ac:dyDescent="0.25">
      <c r="A88" s="150"/>
      <c r="B88" s="50"/>
      <c r="C88" s="51"/>
      <c r="D88"/>
      <c r="E88" s="22" t="s">
        <v>169</v>
      </c>
      <c r="F88" s="2">
        <v>80.33</v>
      </c>
      <c r="G88" s="2">
        <v>80.33</v>
      </c>
      <c r="H88">
        <v>0</v>
      </c>
      <c r="I88" s="2">
        <v>0</v>
      </c>
      <c r="J88" s="2">
        <v>0</v>
      </c>
      <c r="K88" s="2">
        <v>0</v>
      </c>
      <c r="L88" s="132">
        <v>0</v>
      </c>
      <c r="M88" s="2">
        <v>1368.9000000000015</v>
      </c>
      <c r="N88">
        <v>0</v>
      </c>
      <c r="P88" s="132">
        <v>1.14E-2</v>
      </c>
      <c r="Q88" s="132">
        <v>-3.0000000000000001E-3</v>
      </c>
      <c r="W88" s="655"/>
      <c r="X88" s="888"/>
      <c r="Y88" s="888"/>
    </row>
    <row r="89" spans="1:33" ht="21.95" customHeight="1" x14ac:dyDescent="0.25">
      <c r="A89" s="50"/>
      <c r="B89" s="50"/>
      <c r="C89" s="51"/>
      <c r="D89"/>
      <c r="E89" s="22" t="s">
        <v>8</v>
      </c>
      <c r="F89" s="2">
        <v>94.84</v>
      </c>
      <c r="G89" s="2">
        <v>94.84</v>
      </c>
      <c r="H89">
        <v>0</v>
      </c>
      <c r="I89" s="2">
        <v>0</v>
      </c>
      <c r="J89" s="2">
        <v>0</v>
      </c>
      <c r="K89" s="2">
        <v>0</v>
      </c>
      <c r="L89" s="132">
        <v>0</v>
      </c>
      <c r="M89" s="2">
        <v>121.94999999999982</v>
      </c>
      <c r="N89">
        <v>0</v>
      </c>
      <c r="P89" s="132">
        <v>1.67E-2</v>
      </c>
      <c r="Q89" s="132">
        <v>7.1999999999999998E-3</v>
      </c>
      <c r="W89" s="655"/>
      <c r="X89" s="888"/>
      <c r="Y89" s="888"/>
    </row>
    <row r="90" spans="1:33" ht="21.95" customHeight="1" x14ac:dyDescent="0.25">
      <c r="A90" s="50"/>
      <c r="B90" s="50"/>
      <c r="C90" s="50"/>
      <c r="D90"/>
      <c r="E90" s="22" t="s">
        <v>218</v>
      </c>
      <c r="F90" s="2">
        <v>46.3</v>
      </c>
      <c r="G90" s="2">
        <v>46.3</v>
      </c>
      <c r="H90">
        <v>0</v>
      </c>
      <c r="I90" s="2">
        <v>0</v>
      </c>
      <c r="J90" s="2">
        <v>0</v>
      </c>
      <c r="K90" s="2">
        <v>0</v>
      </c>
      <c r="L90" s="132">
        <v>0</v>
      </c>
      <c r="M90" s="2">
        <v>4376.9599999999991</v>
      </c>
      <c r="N90">
        <v>0</v>
      </c>
      <c r="O90" t="s">
        <v>1170</v>
      </c>
      <c r="P90" s="132">
        <v>4.0899999999999999E-2</v>
      </c>
      <c r="Q90" s="132">
        <v>2.69E-2</v>
      </c>
      <c r="T90" s="48"/>
      <c r="W90" s="655"/>
      <c r="X90" s="888"/>
      <c r="Y90" s="888"/>
    </row>
    <row r="91" spans="1:33" ht="21.95" customHeight="1" x14ac:dyDescent="0.25">
      <c r="A91" s="50"/>
      <c r="B91" s="51"/>
      <c r="C91" s="51"/>
      <c r="D91"/>
      <c r="E91" s="22" t="s">
        <v>332</v>
      </c>
      <c r="F91" s="2">
        <v>88.64</v>
      </c>
      <c r="G91" s="2">
        <v>88.64</v>
      </c>
      <c r="H91">
        <v>0</v>
      </c>
      <c r="I91" s="2">
        <v>0</v>
      </c>
      <c r="J91" s="2">
        <v>0</v>
      </c>
      <c r="K91" s="2">
        <v>129.92000000000007</v>
      </c>
      <c r="L91" s="132">
        <v>0</v>
      </c>
      <c r="M91" s="2">
        <v>2190.3500000000004</v>
      </c>
      <c r="N91">
        <v>0</v>
      </c>
      <c r="P91" s="132">
        <v>4.3499999999999997E-2</v>
      </c>
      <c r="Q91" s="132">
        <v>1.61E-2</v>
      </c>
      <c r="R91" s="2">
        <v>16.883809523809525</v>
      </c>
      <c r="T91" s="48"/>
      <c r="W91" s="655"/>
      <c r="X91" s="888"/>
      <c r="Y91" s="888"/>
      <c r="Z91" s="888"/>
    </row>
    <row r="92" spans="1:33" ht="21.95" customHeight="1" x14ac:dyDescent="0.25">
      <c r="A92" s="50"/>
      <c r="B92" s="51"/>
      <c r="C92" s="51"/>
      <c r="D92"/>
      <c r="E92" s="22" t="s">
        <v>934</v>
      </c>
      <c r="F92" s="2">
        <v>191.05</v>
      </c>
      <c r="G92" s="2">
        <v>191.05</v>
      </c>
      <c r="H92">
        <v>0</v>
      </c>
      <c r="I92" s="2">
        <v>0</v>
      </c>
      <c r="J92" s="2">
        <v>0</v>
      </c>
      <c r="K92" s="2">
        <v>1372.8899999999921</v>
      </c>
      <c r="L92" s="132">
        <v>0</v>
      </c>
      <c r="M92" s="2">
        <v>1372.8899999999921</v>
      </c>
      <c r="N92">
        <v>0</v>
      </c>
      <c r="P92" s="132">
        <v>6.6998168018843236E-3</v>
      </c>
      <c r="Q92" s="132">
        <v>4.1999999999999997E-3</v>
      </c>
      <c r="R92" s="2">
        <v>19.68</v>
      </c>
      <c r="T92" s="48"/>
      <c r="W92" s="655"/>
      <c r="X92" s="888"/>
      <c r="Y92" s="888"/>
    </row>
    <row r="93" spans="1:33" ht="21.95" customHeight="1" x14ac:dyDescent="0.25">
      <c r="A93" s="50"/>
      <c r="B93" s="50"/>
      <c r="C93" s="51"/>
      <c r="D93"/>
      <c r="E93" s="22" t="s">
        <v>174</v>
      </c>
      <c r="F93" s="2">
        <v>298.45999999999998</v>
      </c>
      <c r="G93" s="2">
        <v>298.45999999999998</v>
      </c>
      <c r="H93">
        <v>0</v>
      </c>
      <c r="I93" s="2">
        <v>0</v>
      </c>
      <c r="J93" s="2">
        <v>0</v>
      </c>
      <c r="K93" s="2">
        <v>1100.2300000000032</v>
      </c>
      <c r="L93" s="132">
        <v>0</v>
      </c>
      <c r="M93" s="2">
        <v>1261.0600000000031</v>
      </c>
      <c r="N93">
        <v>0</v>
      </c>
      <c r="P93" s="132">
        <v>1.84E-2</v>
      </c>
      <c r="Q93" s="132">
        <v>8.8000000000000005E-3</v>
      </c>
      <c r="R93" s="2">
        <v>22.958461538461538</v>
      </c>
      <c r="W93" s="655"/>
      <c r="X93" s="888"/>
      <c r="Y93" s="888"/>
    </row>
    <row r="94" spans="1:33" ht="21.95" customHeight="1" x14ac:dyDescent="0.25">
      <c r="A94" s="50"/>
      <c r="B94" s="51"/>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T95" s="48"/>
      <c r="W95" s="655"/>
      <c r="X95" s="888"/>
      <c r="Y95" s="888"/>
    </row>
    <row r="96" spans="1:33" ht="21.95" customHeight="1" x14ac:dyDescent="0.25">
      <c r="A96" s="50"/>
      <c r="B96" s="51"/>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150"/>
      <c r="B98" s="50"/>
      <c r="C98" s="51"/>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c r="AC98"/>
      <c r="AD98"/>
      <c r="AE98"/>
      <c r="AF98"/>
      <c r="AG9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row>
    <row r="100" spans="1:33" ht="21.95" customHeight="1" x14ac:dyDescent="0.25">
      <c r="A100" s="51"/>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0"/>
      <c r="B101" s="50"/>
      <c r="C101" s="50"/>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row>
    <row r="102" spans="1:33" ht="21.95" customHeight="1" x14ac:dyDescent="0.25">
      <c r="A102" s="50"/>
      <c r="B102" s="50"/>
      <c r="C102" s="51"/>
      <c r="D102" s="703"/>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c r="Z102" s="888"/>
    </row>
    <row r="103" spans="1:33" ht="21.95" customHeight="1" x14ac:dyDescent="0.25">
      <c r="A103" s="50"/>
      <c r="B103" s="51"/>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c r="Z103" s="888"/>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1"/>
      <c r="B105" s="51"/>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row>
    <row r="106" spans="1:33" ht="21.95" customHeight="1" x14ac:dyDescent="0.25">
      <c r="A106" s="50"/>
      <c r="B106" s="51"/>
      <c r="C106" s="51"/>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1"/>
      <c r="B108" s="150"/>
      <c r="C108" s="270"/>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c r="AC108"/>
      <c r="AD108"/>
      <c r="AE108" s="2"/>
      <c r="AF108"/>
      <c r="AG10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4" location="AAPL!A1" display="AAPL"/>
    <hyperlink ref="E25" location="ABC!A1" display="ABC"/>
    <hyperlink ref="E26" location="BIIB!A1" display="BIIB"/>
    <hyperlink ref="E27" location="NVR!A1" display="NVR"/>
    <hyperlink ref="E28" location="SIG!A1" display="SIG"/>
    <hyperlink ref="E12" location="ABMD!A1" display="ABMD"/>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GPS!A1" display="GPS"/>
    <hyperlink ref="E38" location="AKAM!A1" display="AKAM"/>
    <hyperlink ref="E39" location="ARNC!A1" display="ARNC"/>
    <hyperlink ref="E19" location="AYI!A1" display="AYI"/>
    <hyperlink ref="E23" location="CTVA!A1" display="CTVA"/>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0" location="CVS!A1" display="CVS"/>
    <hyperlink ref="E47" location="FDX!A1" display="FDX"/>
    <hyperlink ref="E48" location="PPC!A1" display="PPC"/>
    <hyperlink ref="E49" location="SKX!A1" display="SKX"/>
    <hyperlink ref="E50" location="EOG!A1" display="EOG"/>
    <hyperlink ref="E51" location="CCL!A1" display="CCL"/>
    <hyperlink ref="E14" location="DD!A1" display="DD"/>
    <hyperlink ref="E21" location="DOW!A1" display="DOW"/>
    <hyperlink ref="E52" location="DVN!A1" display="DVN"/>
    <hyperlink ref="E53" location="ET!A1" display="ET"/>
    <hyperlink ref="E18" location="KWEB!A1" display="KWEB"/>
    <hyperlink ref="E54" location="GE!A1" display="GE"/>
    <hyperlink ref="E55" location="XRAY!A1" display="XRAY"/>
    <hyperlink ref="E56" location="ATVI!A1" display="ATVI"/>
    <hyperlink ref="E57" location="CRI!A1" display="CRI"/>
    <hyperlink ref="E20" location="IWM!A1" display="IWM"/>
    <hyperlink ref="E58" location="PXD!A1" display="PXD"/>
    <hyperlink ref="E17"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WBA!A1" display="WBA"/>
    <hyperlink ref="E72" location="FL!A1" display="FL"/>
    <hyperlink ref="E73" location="GILD!A1" display="GILD"/>
    <hyperlink ref="E74" location="HAS!A1" display="HAS"/>
    <hyperlink ref="E6" location="IEMG!A1" display="IEMG"/>
    <hyperlink ref="E8" location="KHC!A1" display="KHC"/>
    <hyperlink ref="E75" location="KR!A1" display="KR"/>
    <hyperlink ref="E76" location="MLM!A1" display="MLM"/>
    <hyperlink ref="E22" location="KBWY!A1" display="KBWY"/>
    <hyperlink ref="E77" location="ICE!A1" display="ICE"/>
    <hyperlink ref="E78" location="NKE!A1" display="NKE"/>
    <hyperlink ref="E9" location="MO!A1" display="MO"/>
    <hyperlink ref="E79" location="HES!A1" display="HES"/>
    <hyperlink ref="E5" location="MOS!A1" display="MOS"/>
    <hyperlink ref="E2" location="MRO!A1" display="MRO"/>
    <hyperlink ref="E80" location="MYL!A1" display="MYL"/>
    <hyperlink ref="E81" location="VGK!A1" display="VGK"/>
    <hyperlink ref="E82" location="HSIC!A1" display="HSIC"/>
    <hyperlink ref="E83" location="MU!A1" display="MU"/>
    <hyperlink ref="E84" location="IP!A1" display="IP"/>
    <hyperlink ref="E85" location="INTC!A1" display="INTC"/>
    <hyperlink ref="E86" location="UNP!A1" display="UNP"/>
    <hyperlink ref="E87" location="NCLH!A1" display="NCLH"/>
    <hyperlink ref="E88" location="SWKS!A1" display="SWKS"/>
    <hyperlink ref="E89" location="CNI!A1" display="CNI"/>
    <hyperlink ref="E90" location="CF!A1" display="CF"/>
    <hyperlink ref="E91" location="TGT!A1" display="TGT"/>
    <hyperlink ref="E11" location="NWL!A1" display="NWL"/>
    <hyperlink ref="E92" location="QQQ!A1" display="QQQ"/>
    <hyperlink ref="E93" location="SPY!A1" display="SPY"/>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3" location="TEVA!A1" display="TEVA"/>
    <hyperlink ref="E102" location="DIS!A1" display="DIS"/>
    <hyperlink ref="E103" location="FTR!A1" display="FTR"/>
    <hyperlink ref="E16" location="UVE!A1" display="UVE"/>
    <hyperlink ref="E104" location="TIF!A1" display="TIF"/>
    <hyperlink ref="E105" location="TCEHY!A1" display="TCEHY"/>
    <hyperlink ref="E106" location="UTX!A1" display="UTX"/>
    <hyperlink ref="E107" location="UNH!A1" display="UNH"/>
    <hyperlink ref="E15" location="WFC!A1" display="WFC"/>
    <hyperlink ref="E7" location="WRK!A1" display="WRK"/>
    <hyperlink ref="E108" location="XLB!A1" display="XLB"/>
    <hyperlink ref="E4"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8"/>
  <sheetViews>
    <sheetView zoomScaleNormal="100" workbookViewId="0">
      <pane ySplit="1" topLeftCell="A945" activePane="bottomLeft" state="frozen"/>
      <selection activeCell="M33" sqref="M33"/>
      <selection pane="bottomLeft" activeCell="U965" sqref="U96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77557.909999999974</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I953-R953</f>
        <v>17883.630000000005</v>
      </c>
      <c r="T953" s="808"/>
      <c r="U953" s="808"/>
      <c r="V953" s="810">
        <f>STDEV(D$2:D953)*SQRT(252)</f>
        <v>0.14403327281679196</v>
      </c>
      <c r="W953" s="810">
        <f>STDEV(L$2:L953)*SQRT(252)</f>
        <v>0.24202023483288324</v>
      </c>
      <c r="X953" s="809">
        <f t="shared" ref="X953" si="1709">E953/(A953/365.25)/V953</f>
        <v>0.61789525469036966</v>
      </c>
      <c r="Y953" s="809">
        <f t="shared" ref="Y953" si="1710">O953/W953</f>
        <v>0.41001402672046044</v>
      </c>
      <c r="Z953" s="815">
        <f t="shared" ref="Z953" si="1711">-(E953-N953)</f>
        <v>4.0600623911543676E-2</v>
      </c>
    </row>
    <row r="954" spans="1:26" ht="20.100000000000001" customHeight="1" x14ac:dyDescent="0.2">
      <c r="A954" s="784">
        <f t="shared" ref="A954" si="1712">B954-$B$2</f>
        <v>1450</v>
      </c>
      <c r="B954" s="803">
        <v>43683</v>
      </c>
      <c r="C954" s="828">
        <v>2881.77</v>
      </c>
      <c r="D954" s="800">
        <f t="shared" ref="D954" si="1713">(C954-C953)/C953</f>
        <v>1.3017006826634491E-2</v>
      </c>
      <c r="E954" s="827">
        <f t="shared" ref="E954" si="1714">(C954-$C$2)/$C$2</f>
        <v>0.3706788303114476</v>
      </c>
      <c r="F954" s="824">
        <v>7833.26</v>
      </c>
      <c r="G954" s="800">
        <f t="shared" ref="G954" si="1715">(F954-F953)/F953</f>
        <v>1.3879055608119627E-2</v>
      </c>
      <c r="H954" s="805">
        <f t="shared" ref="H954" si="1716">(F954-F$2)/F$2</f>
        <v>0.53843706424180537</v>
      </c>
      <c r="I954" s="849">
        <v>280908.61</v>
      </c>
      <c r="J954" s="808">
        <v>205000</v>
      </c>
      <c r="K954" s="808">
        <f t="shared" ref="K954" si="1717">I954-I953-J954+J953</f>
        <v>-4793.0400000000373</v>
      </c>
      <c r="L954" s="800">
        <f t="shared" ref="L954" si="1718">K954/I953</f>
        <v>-1.6776381935491226E-2</v>
      </c>
      <c r="M954" s="825">
        <f t="shared" ref="M954" si="1719">I954-J954</f>
        <v>75908.609999999986</v>
      </c>
      <c r="N954" s="810">
        <f t="shared" ref="N954" si="1720">M954/J954</f>
        <v>0.37028590243902432</v>
      </c>
      <c r="O954" s="794">
        <f t="shared" ref="O954" si="1721">N954/(A954/365.25)</f>
        <v>9.3273741976450789E-2</v>
      </c>
      <c r="P954" s="825" t="b">
        <f t="shared" ref="P954" si="1722">L954&gt;D954</f>
        <v>0</v>
      </c>
      <c r="Q954" s="810">
        <f>COUNTIF(P$2:P954, TRUE)/(COUNTIF(P$2:P954,FALSE) + COUNTIF(P$2:P954, TRUE))</f>
        <v>0.48688352570828963</v>
      </c>
      <c r="R954" s="852">
        <v>271299.98</v>
      </c>
      <c r="S954" s="854">
        <f>I954-R954</f>
        <v>9608.6300000000047</v>
      </c>
      <c r="T954" s="808"/>
      <c r="U954" s="808"/>
      <c r="V954" s="810">
        <f>STDEV(D$2:D954)*SQRT(252)</f>
        <v>0.14410475616781504</v>
      </c>
      <c r="W954" s="810">
        <f>STDEV(L$2:L954)*SQRT(252)</f>
        <v>0.24205452430232197</v>
      </c>
      <c r="X954" s="809">
        <f t="shared" ref="X954" si="1723">E954/(A954/365.25)/V954</f>
        <v>0.64795029418636751</v>
      </c>
      <c r="Y954" s="809">
        <f t="shared" ref="Y954" si="1724">O954/W954</f>
        <v>0.38534186562013389</v>
      </c>
      <c r="Z954" s="815">
        <f t="shared" ref="Z954" si="1725">-(E954-N954)</f>
        <v>-3.9292787242328764E-4</v>
      </c>
    </row>
    <row r="955" spans="1:26" ht="20.100000000000001" customHeight="1" x14ac:dyDescent="0.2">
      <c r="A955" s="784">
        <f t="shared" ref="A955" si="1726">B955-$B$2</f>
        <v>1451</v>
      </c>
      <c r="B955" s="803">
        <v>43684</v>
      </c>
      <c r="C955" s="828">
        <v>2883.98</v>
      </c>
      <c r="D955" s="800">
        <f t="shared" ref="D955" si="1727">(C955-C954)/C954</f>
        <v>7.6688979342558097E-4</v>
      </c>
      <c r="E955" s="827">
        <f t="shared" ref="E955" si="1728">(C955-$C$2)/$C$2</f>
        <v>0.37172998991647799</v>
      </c>
      <c r="F955" s="824">
        <v>7862.82</v>
      </c>
      <c r="G955" s="800">
        <f t="shared" ref="G955" si="1729">(F955-F954)/F954</f>
        <v>3.7736523490857561E-3</v>
      </c>
      <c r="H955" s="805">
        <f t="shared" ref="H955" si="1730">(F955-F$2)/F$2</f>
        <v>0.54424259088320204</v>
      </c>
      <c r="I955" s="849">
        <v>282283.34999999998</v>
      </c>
      <c r="J955" s="808">
        <v>205000</v>
      </c>
      <c r="K955" s="808">
        <f t="shared" ref="K955" si="1731">I955-I954-J955+J954</f>
        <v>1374.7399999999907</v>
      </c>
      <c r="L955" s="800">
        <f t="shared" ref="L955" si="1732">K955/I954</f>
        <v>4.8939048183677626E-3</v>
      </c>
      <c r="M955" s="825">
        <f t="shared" ref="M955" si="1733">I955-J955</f>
        <v>77283.349999999977</v>
      </c>
      <c r="N955" s="810">
        <f t="shared" ref="N955" si="1734">M955/J955</f>
        <v>0.37699195121951207</v>
      </c>
      <c r="O955" s="794">
        <f t="shared" ref="O955" si="1735">N955/(A955/365.25)</f>
        <v>9.4897525970314811E-2</v>
      </c>
      <c r="P955" s="825" t="b">
        <f t="shared" ref="P955" si="1736">L955&gt;D955</f>
        <v>1</v>
      </c>
      <c r="Q955" s="810">
        <f>COUNTIF(P$2:P955, TRUE)/(COUNTIF(P$2:P955,FALSE) + COUNTIF(P$2:P955, TRUE))</f>
        <v>0.48742138364779874</v>
      </c>
      <c r="R955" s="852">
        <v>269182.78999999998</v>
      </c>
      <c r="S955" s="854">
        <f>I955-R955</f>
        <v>13100.559999999998</v>
      </c>
      <c r="T955" s="808"/>
      <c r="U955" s="808"/>
      <c r="V955" s="810">
        <f>STDEV(D$2:D955)*SQRT(252)</f>
        <v>0.14402919383745108</v>
      </c>
      <c r="W955" s="810">
        <f>STDEV(L$2:L955)*SQRT(252)</f>
        <v>0.24193843542247787</v>
      </c>
      <c r="X955" s="809">
        <f t="shared" ref="X955" si="1737">E955/(A955/365.25)/V955</f>
        <v>0.64968057556141012</v>
      </c>
      <c r="Y955" s="809">
        <f t="shared" ref="Y955" si="1738">O955/W955</f>
        <v>0.39223832213597148</v>
      </c>
      <c r="Z955" s="815">
        <f t="shared" ref="Z955" si="1739">-(E955-N955)</f>
        <v>5.2619613030340795E-3</v>
      </c>
    </row>
    <row r="956" spans="1:26" ht="20.100000000000001" customHeight="1" x14ac:dyDescent="0.2">
      <c r="A956" s="784">
        <f t="shared" ref="A956" si="1740">B956-$B$2</f>
        <v>1452</v>
      </c>
      <c r="B956" s="803">
        <v>43685</v>
      </c>
      <c r="C956" s="828">
        <v>2938.09</v>
      </c>
      <c r="D956" s="800">
        <f t="shared" ref="D956" si="1741">(C956-C955)/C955</f>
        <v>1.876226603513205E-2</v>
      </c>
      <c r="E956" s="827">
        <f t="shared" ref="E956" si="1742">(C956-$C$2)/$C$2</f>
        <v>0.39746675291565992</v>
      </c>
      <c r="F956" s="824">
        <v>8039.15</v>
      </c>
      <c r="G956" s="800">
        <f t="shared" ref="G956" si="1743">(F956-F955)/F955</f>
        <v>2.2425796342787949E-2</v>
      </c>
      <c r="H956" s="805">
        <f t="shared" ref="H956" si="1744">(F956-F$2)/F$2</f>
        <v>0.57887346073020796</v>
      </c>
      <c r="I956" s="849">
        <v>289284.46000000002</v>
      </c>
      <c r="J956" s="808">
        <v>205000</v>
      </c>
      <c r="K956" s="808">
        <f t="shared" ref="K956" si="1745">I956-I955-J956+J955</f>
        <v>7001.1100000000442</v>
      </c>
      <c r="L956" s="800">
        <f t="shared" ref="L956" si="1746">K956/I955</f>
        <v>2.4801710763316522E-2</v>
      </c>
      <c r="M956" s="825">
        <f t="shared" ref="M956" si="1747">I956-J956</f>
        <v>84284.460000000021</v>
      </c>
      <c r="N956" s="810">
        <f t="shared" ref="N956" si="1748">M956/J956</f>
        <v>0.41114370731707328</v>
      </c>
      <c r="O956" s="794">
        <f t="shared" ref="O956" si="1749">N956/(A956/365.25)</f>
        <v>0.10342302968151586</v>
      </c>
      <c r="P956" s="825" t="b">
        <f t="shared" ref="P956" si="1750">L956&gt;D956</f>
        <v>1</v>
      </c>
      <c r="Q956" s="810">
        <f>COUNTIF(P$2:P956, TRUE)/(COUNTIF(P$2:P956,FALSE) + COUNTIF(P$2:P956, TRUE))</f>
        <v>0.48795811518324606</v>
      </c>
      <c r="R956" s="852">
        <v>276183.90000000002</v>
      </c>
      <c r="S956" s="854">
        <f>I956-R956</f>
        <v>13100.559999999998</v>
      </c>
      <c r="T956" s="808"/>
      <c r="U956" s="808"/>
      <c r="V956" s="810">
        <f>STDEV(D$2:D956)*SQRT(252)</f>
        <v>0.14426354092248339</v>
      </c>
      <c r="W956" s="810">
        <f>STDEV(L$2:L956)*SQRT(252)</f>
        <v>0.24213655240117371</v>
      </c>
      <c r="X956" s="809">
        <f t="shared" ref="X956" si="1751">E956/(A956/365.25)/V956</f>
        <v>0.69305520171030366</v>
      </c>
      <c r="Y956" s="809">
        <f t="shared" ref="Y956" si="1752">O956/W956</f>
        <v>0.42712687801948951</v>
      </c>
      <c r="Z956" s="815">
        <f t="shared" ref="Z956" si="1753">-(E956-N956)</f>
        <v>1.3676954401413366E-2</v>
      </c>
    </row>
    <row r="957" spans="1:26" ht="20.100000000000001" customHeight="1" x14ac:dyDescent="0.2">
      <c r="A957" s="784">
        <f t="shared" ref="A957" si="1754">B957-$B$2</f>
        <v>1453</v>
      </c>
      <c r="B957" s="803">
        <v>43686</v>
      </c>
      <c r="C957" s="828">
        <v>2918.65</v>
      </c>
      <c r="D957" s="800">
        <f t="shared" ref="D957" si="1755">(C957-C956)/C956</f>
        <v>-6.6165434006446545E-3</v>
      </c>
      <c r="E957" s="827">
        <f t="shared" ref="E957" si="1756">(C957-$C$2)/$C$2</f>
        <v>0.3882203534940355</v>
      </c>
      <c r="F957" s="824">
        <v>7959.13</v>
      </c>
      <c r="G957" s="800">
        <f t="shared" ref="G957" si="1757">(F957-F956)/F956</f>
        <v>-9.9537886468096162E-3</v>
      </c>
      <c r="H957" s="805">
        <f t="shared" ref="H957" si="1758">(F957-F$2)/F$2</f>
        <v>0.56315768800204258</v>
      </c>
      <c r="I957" s="849">
        <v>286544.7</v>
      </c>
      <c r="J957" s="808">
        <v>205000</v>
      </c>
      <c r="K957" s="808">
        <f t="shared" ref="K957" si="1759">I957-I956-J957+J956</f>
        <v>-2739.7600000000093</v>
      </c>
      <c r="L957" s="800">
        <f t="shared" ref="L957" si="1760">K957/I956</f>
        <v>-9.4708163722310185E-3</v>
      </c>
      <c r="M957" s="825">
        <f t="shared" ref="M957" si="1761">I957-J957</f>
        <v>81544.700000000012</v>
      </c>
      <c r="N957" s="810">
        <f t="shared" ref="N957" si="1762">M957/J957</f>
        <v>0.39777902439024398</v>
      </c>
      <c r="O957" s="794">
        <f t="shared" ref="O957" si="1763">N957/(A957/365.25)</f>
        <v>9.9992284004498708E-2</v>
      </c>
      <c r="P957" s="825" t="b">
        <f t="shared" ref="P957" si="1764">L957&gt;D957</f>
        <v>0</v>
      </c>
      <c r="Q957" s="810">
        <f>COUNTIF(P$2:P957, TRUE)/(COUNTIF(P$2:P957,FALSE) + COUNTIF(P$2:P957, TRUE))</f>
        <v>0.4874476987447699</v>
      </c>
      <c r="R957" s="852">
        <v>255348.52</v>
      </c>
      <c r="S957" s="854">
        <f>I957-R957</f>
        <v>31196.180000000022</v>
      </c>
      <c r="T957" s="808"/>
      <c r="U957" s="808"/>
      <c r="V957" s="810">
        <f>STDEV(D$2:D957)*SQRT(252)</f>
        <v>0.14423285224205917</v>
      </c>
      <c r="W957" s="810">
        <f>STDEV(L$2:L957)*SQRT(252)</f>
        <v>0.24206296946207687</v>
      </c>
      <c r="X957" s="809">
        <f t="shared" ref="X957" si="1765">E957/(A957/365.25)/V957</f>
        <v>0.67661047820582909</v>
      </c>
      <c r="Y957" s="809">
        <f t="shared" ref="Y957" si="1766">O957/W957</f>
        <v>0.41308377000706065</v>
      </c>
      <c r="Z957" s="815">
        <f t="shared" ref="Z957" si="1767">-(E957-N957)</f>
        <v>9.5586708962084876E-3</v>
      </c>
    </row>
    <row r="958" spans="1:26" ht="20.100000000000001" customHeight="1" x14ac:dyDescent="0.2">
      <c r="A958" s="784">
        <f t="shared" ref="A958" si="1768">B958-$B$2</f>
        <v>1454</v>
      </c>
      <c r="B958" s="803">
        <v>43687</v>
      </c>
      <c r="C958" s="828">
        <v>2883.09</v>
      </c>
      <c r="D958" s="800">
        <f t="shared" ref="D958" si="1769">(C958-C957)/C957</f>
        <v>-1.218371507374983E-2</v>
      </c>
      <c r="E958" s="827">
        <f t="shared" ref="E958" si="1770">(C958-$C$2)/$C$2</f>
        <v>0.37130667224748393</v>
      </c>
      <c r="F958" s="824">
        <v>7863.41</v>
      </c>
      <c r="G958" s="800">
        <f t="shared" ref="G958" si="1771">(F958-F957)/F957</f>
        <v>-1.2026440075736953E-2</v>
      </c>
      <c r="H958" s="805">
        <f t="shared" ref="H958" si="1772">(F958-F$2)/F$2</f>
        <v>0.54435846573835855</v>
      </c>
      <c r="I958" s="849">
        <v>282557.90999999997</v>
      </c>
      <c r="J958" s="808">
        <v>205000</v>
      </c>
      <c r="K958" s="808">
        <f t="shared" ref="K958" si="1773">I958-I957-J958+J957</f>
        <v>-3986.7900000000373</v>
      </c>
      <c r="L958" s="800">
        <f t="shared" ref="L958" si="1774">K958/I957</f>
        <v>-1.3913326611869063E-2</v>
      </c>
      <c r="M958" s="825">
        <f t="shared" ref="M958" si="1775">I958-J958</f>
        <v>77557.909999999974</v>
      </c>
      <c r="N958" s="810">
        <f t="shared" ref="N958" si="1776">M958/J958</f>
        <v>0.37833126829268282</v>
      </c>
      <c r="O958" s="794">
        <f t="shared" ref="O958" si="1777">N958/(A958/365.25)</f>
        <v>9.5038167636796705E-2</v>
      </c>
      <c r="P958" s="825" t="b">
        <f t="shared" ref="P958" si="1778">L958&gt;D958</f>
        <v>0</v>
      </c>
      <c r="Q958" s="810">
        <f>COUNTIF(P$2:P958, TRUE)/(COUNTIF(P$2:P958,FALSE) + COUNTIF(P$2:P958, TRUE))</f>
        <v>0.48693834900731453</v>
      </c>
      <c r="R958" s="852">
        <v>253447.73</v>
      </c>
      <c r="S958" s="854">
        <f>I958-R958</f>
        <v>29110.179999999964</v>
      </c>
      <c r="T958" s="808"/>
      <c r="U958" s="808"/>
      <c r="V958" s="810">
        <f>STDEV(D$2:D958)*SQRT(252)</f>
        <v>0.14430167092911678</v>
      </c>
      <c r="W958" s="810">
        <f>STDEV(L$2:L958)*SQRT(252)</f>
        <v>0.2420479753930995</v>
      </c>
      <c r="X958" s="809">
        <f t="shared" ref="X958" si="1779">E958/(A958/365.25)/V958</f>
        <v>0.64637896004481066</v>
      </c>
      <c r="Y958" s="809">
        <f t="shared" ref="Y958" si="1780">O958/W958</f>
        <v>0.39264186152538311</v>
      </c>
      <c r="Z958" s="815">
        <f t="shared" ref="Z958" si="1781">-(E958-N958)</f>
        <v>7.0245960451988942E-3</v>
      </c>
    </row>
  </sheetData>
  <conditionalFormatting sqref="L1:L2 L95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8">
    <cfRule type="colorScale" priority="1002">
      <colorScale>
        <cfvo type="min"/>
        <cfvo type="num" val="0"/>
        <cfvo type="max"/>
        <color rgb="FFF8696B"/>
        <color rgb="FFFFEB84"/>
        <color rgb="FF63BE7B"/>
      </colorScale>
    </cfRule>
  </conditionalFormatting>
  <conditionalFormatting sqref="G3:G958">
    <cfRule type="colorScale" priority="1004">
      <colorScale>
        <cfvo type="min"/>
        <cfvo type="num" val="0"/>
        <cfvo type="max"/>
        <color rgb="FFF8696B"/>
        <color rgb="FFFFEB84"/>
        <color rgb="FF63BE7B"/>
      </colorScale>
    </cfRule>
  </conditionalFormatting>
  <conditionalFormatting sqref="L3:L95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3">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3"/>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3">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3"/>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3">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3"/>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78466.064666668317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77557.914666668381</v>
      </c>
      <c r="Q269" s="280"/>
      <c r="R269" s="358"/>
      <c r="S269" s="377">
        <v>43616</v>
      </c>
      <c r="T269" s="337">
        <v>1.2</v>
      </c>
    </row>
    <row r="270" spans="1:21" ht="18" customHeight="1" x14ac:dyDescent="0.25">
      <c r="M270" s="25" t="s">
        <v>143</v>
      </c>
      <c r="N270" s="139">
        <f>Balance!AA2</f>
        <v>77557.909999999974</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4.6666684065712616E-3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97" priority="7">
      <formula>#REF!&gt;0</formula>
    </cfRule>
    <cfRule type="expression" dxfId="409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23.2</v>
      </c>
      <c r="X3" s="1"/>
      <c r="AB3" s="180"/>
      <c r="AE3" s="180"/>
    </row>
    <row r="4" spans="1:31" x14ac:dyDescent="0.25">
      <c r="B4" s="283"/>
      <c r="C4" s="4"/>
      <c r="D4" s="3"/>
      <c r="E4" s="3"/>
      <c r="F4" s="3"/>
      <c r="G4" s="70"/>
      <c r="H4" s="159"/>
      <c r="I4" s="3"/>
      <c r="J4" s="3"/>
      <c r="K4" s="3"/>
      <c r="L4" s="4"/>
      <c r="M4" s="4"/>
      <c r="O4" s="11" t="s">
        <v>66</v>
      </c>
      <c r="Q4" s="53">
        <v>23.2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4" t="s">
        <v>78</v>
      </c>
      <c r="P42" s="894"/>
      <c r="T42" s="104"/>
      <c r="U42" s="285"/>
    </row>
    <row r="43" spans="2:21" ht="15.75" thickTop="1" x14ac:dyDescent="0.25">
      <c r="B43" s="162"/>
      <c r="C43" s="10"/>
      <c r="D43" s="39"/>
      <c r="E43" s="39"/>
      <c r="F43" s="39"/>
      <c r="G43" s="39"/>
      <c r="H43" s="177"/>
      <c r="I43" s="39"/>
      <c r="O43" s="79">
        <v>1.1000000000000001</v>
      </c>
      <c r="P43" s="79">
        <f>O43*$Q$4</f>
        <v>25.52</v>
      </c>
      <c r="Q43" s="2"/>
      <c r="T43" s="104"/>
      <c r="U43" s="285"/>
    </row>
    <row r="44" spans="2:21" x14ac:dyDescent="0.25">
      <c r="B44" s="162"/>
      <c r="C44" s="10"/>
      <c r="D44" s="39"/>
      <c r="E44" s="39"/>
      <c r="F44" s="39"/>
      <c r="G44" s="39"/>
      <c r="H44" s="177"/>
      <c r="I44" s="39"/>
      <c r="O44" s="79">
        <v>1.0900000000000001</v>
      </c>
      <c r="P44" s="79">
        <f t="shared" ref="P44:P63" si="6">O44*$Q$4</f>
        <v>25.288</v>
      </c>
      <c r="Q44" s="2"/>
      <c r="T44" s="104"/>
      <c r="U44" s="285"/>
    </row>
    <row r="45" spans="2:21" x14ac:dyDescent="0.25">
      <c r="B45" s="162"/>
      <c r="C45" s="10"/>
      <c r="D45" s="39"/>
      <c r="E45" s="39"/>
      <c r="F45" s="39"/>
      <c r="G45" s="39"/>
      <c r="H45" s="177"/>
      <c r="I45" s="39"/>
      <c r="O45" s="79">
        <v>1.08</v>
      </c>
      <c r="P45" s="79">
        <f t="shared" si="6"/>
        <v>25.056000000000001</v>
      </c>
      <c r="Q45" s="2"/>
      <c r="T45" s="104"/>
      <c r="U45" s="285"/>
    </row>
    <row r="46" spans="2:21" x14ac:dyDescent="0.25">
      <c r="B46" s="162"/>
      <c r="C46" s="10"/>
      <c r="D46" s="39"/>
      <c r="E46" s="39"/>
      <c r="F46" s="39"/>
      <c r="G46" s="39"/>
      <c r="H46" s="177"/>
      <c r="I46" s="39"/>
      <c r="O46" s="79">
        <v>1.07</v>
      </c>
      <c r="P46" s="79">
        <f t="shared" si="6"/>
        <v>24.824000000000002</v>
      </c>
      <c r="Q46" s="2"/>
      <c r="T46" s="104"/>
      <c r="U46" s="285"/>
    </row>
    <row r="47" spans="2:21" x14ac:dyDescent="0.25">
      <c r="B47" s="162"/>
      <c r="C47" s="10"/>
      <c r="D47" s="39"/>
      <c r="E47" s="39"/>
      <c r="F47" s="39"/>
      <c r="G47" s="39"/>
      <c r="H47" s="177"/>
      <c r="I47" s="39"/>
      <c r="O47" s="79">
        <v>1.06</v>
      </c>
      <c r="P47" s="79">
        <f t="shared" si="6"/>
        <v>24.591999999999999</v>
      </c>
      <c r="Q47" s="2"/>
      <c r="T47" s="104"/>
      <c r="U47" s="285"/>
    </row>
    <row r="48" spans="2:21" x14ac:dyDescent="0.25">
      <c r="O48" s="79">
        <v>1.05</v>
      </c>
      <c r="P48" s="79">
        <f t="shared" si="6"/>
        <v>24.36</v>
      </c>
      <c r="Q48" s="2"/>
      <c r="T48" s="104"/>
      <c r="U48" s="285"/>
    </row>
    <row r="49" spans="1:21" x14ac:dyDescent="0.25">
      <c r="O49" s="79">
        <v>1.04</v>
      </c>
      <c r="P49" s="79">
        <f t="shared" si="6"/>
        <v>24.128</v>
      </c>
      <c r="Q49" s="2"/>
      <c r="T49" s="104"/>
      <c r="U49" s="285"/>
    </row>
    <row r="50" spans="1:21" x14ac:dyDescent="0.25">
      <c r="O50" s="79">
        <v>1.03</v>
      </c>
      <c r="P50" s="79">
        <f t="shared" si="6"/>
        <v>23.896000000000001</v>
      </c>
      <c r="Q50" s="2"/>
      <c r="T50" s="104"/>
      <c r="U50" s="286"/>
    </row>
    <row r="51" spans="1:21" x14ac:dyDescent="0.25">
      <c r="O51" s="79">
        <v>1.02</v>
      </c>
      <c r="P51" s="79">
        <f t="shared" si="6"/>
        <v>23.663999999999998</v>
      </c>
      <c r="Q51" s="2"/>
      <c r="T51" s="104"/>
      <c r="U51" s="286"/>
    </row>
    <row r="52" spans="1:21" x14ac:dyDescent="0.25">
      <c r="O52" s="79">
        <v>1.01</v>
      </c>
      <c r="P52" s="79">
        <f t="shared" si="6"/>
        <v>23.431999999999999</v>
      </c>
      <c r="Q52" s="2"/>
      <c r="T52" s="104"/>
      <c r="U52" s="285"/>
    </row>
    <row r="53" spans="1:21" x14ac:dyDescent="0.25">
      <c r="O53" s="79">
        <v>1</v>
      </c>
      <c r="P53" s="79">
        <f t="shared" si="6"/>
        <v>23.2</v>
      </c>
      <c r="Q53" s="2"/>
      <c r="T53" s="104"/>
      <c r="U53" s="285"/>
    </row>
    <row r="54" spans="1:21" x14ac:dyDescent="0.25">
      <c r="O54" s="79">
        <v>0.99</v>
      </c>
      <c r="P54" s="79">
        <f t="shared" si="6"/>
        <v>22.968</v>
      </c>
      <c r="Q54" s="2"/>
      <c r="T54" s="104"/>
      <c r="U54" s="285"/>
    </row>
    <row r="55" spans="1:21" x14ac:dyDescent="0.25">
      <c r="L55" t="s">
        <v>65</v>
      </c>
      <c r="M55" s="2">
        <f>M73+K73-F73</f>
        <v>363.09999999999945</v>
      </c>
      <c r="O55" s="79">
        <v>0.98</v>
      </c>
      <c r="P55" s="79">
        <f t="shared" si="6"/>
        <v>22.736000000000001</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22.503999999999998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22.271999999999998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22.04</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21.808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21.576000000000001</v>
      </c>
    </row>
    <row r="61" spans="1:21" x14ac:dyDescent="0.25">
      <c r="A61" s="195"/>
      <c r="B61" s="367"/>
      <c r="C61" s="195"/>
      <c r="D61" s="196"/>
      <c r="E61" s="196"/>
      <c r="F61" s="196"/>
      <c r="G61" s="200"/>
      <c r="H61" s="201"/>
      <c r="I61" s="196"/>
      <c r="J61" s="196"/>
      <c r="K61" s="196"/>
      <c r="L61" s="195"/>
      <c r="M61" s="195"/>
      <c r="O61" s="79">
        <v>0.92</v>
      </c>
      <c r="P61" s="79">
        <f t="shared" si="6"/>
        <v>21.344000000000001</v>
      </c>
    </row>
    <row r="62" spans="1:21" x14ac:dyDescent="0.25">
      <c r="A62" s="195"/>
      <c r="B62" s="367"/>
      <c r="C62" s="195"/>
      <c r="D62" s="196"/>
      <c r="E62" s="196"/>
      <c r="F62" s="196"/>
      <c r="G62" s="200"/>
      <c r="H62" s="201"/>
      <c r="I62" s="196"/>
      <c r="J62" s="196"/>
      <c r="K62" s="196"/>
      <c r="L62" s="195"/>
      <c r="M62" s="195"/>
      <c r="O62" s="79">
        <v>0.91</v>
      </c>
      <c r="P62" s="79">
        <f t="shared" si="6"/>
        <v>21.111999999999998</v>
      </c>
    </row>
    <row r="63" spans="1:21" x14ac:dyDescent="0.25">
      <c r="A63" s="195"/>
      <c r="B63" s="200"/>
      <c r="C63" s="195"/>
      <c r="D63" s="196"/>
      <c r="E63" s="196"/>
      <c r="F63" s="196"/>
      <c r="G63" s="200"/>
      <c r="H63" s="201"/>
      <c r="I63" s="196"/>
      <c r="J63" s="196"/>
      <c r="K63" s="196"/>
      <c r="L63" s="195"/>
      <c r="M63" s="195"/>
      <c r="O63" s="79">
        <v>0.9</v>
      </c>
      <c r="P63" s="79">
        <f t="shared" si="6"/>
        <v>20.88</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95" priority="35">
      <formula>N19&gt;0</formula>
    </cfRule>
    <cfRule type="expression" dxfId="409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93" priority="21">
      <formula>F25&gt;0</formula>
    </cfRule>
    <cfRule type="expression" dxfId="4092" priority="22">
      <formula>F25&lt;0</formula>
    </cfRule>
  </conditionalFormatting>
  <conditionalFormatting sqref="H25:H47">
    <cfRule type="expression" dxfId="4091" priority="19">
      <formula>H25&gt;0</formula>
    </cfRule>
    <cfRule type="expression" dxfId="4090" priority="20">
      <formula>H25&lt;0</formula>
    </cfRule>
  </conditionalFormatting>
  <conditionalFormatting sqref="I25:I27">
    <cfRule type="expression" dxfId="4089" priority="15">
      <formula>I25&gt;0</formula>
    </cfRule>
    <cfRule type="expression" dxfId="4088" priority="16">
      <formula>I25&lt;0</formula>
    </cfRule>
  </conditionalFormatting>
  <conditionalFormatting sqref="Q7">
    <cfRule type="expression" dxfId="4087" priority="5">
      <formula>Q7&gt;0</formula>
    </cfRule>
    <cfRule type="expression" dxfId="4086" priority="6">
      <formula>Q7&lt;0</formula>
    </cfRule>
  </conditionalFormatting>
  <conditionalFormatting sqref="Q8">
    <cfRule type="expression" dxfId="4085" priority="3">
      <formula>Q8&gt;0</formula>
    </cfRule>
    <cfRule type="expression" dxfId="408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83" priority="31">
      <formula>F7&gt;0</formula>
    </cfRule>
    <cfRule type="expression" dxfId="4082" priority="32">
      <formula>F7&lt;0</formula>
    </cfRule>
  </conditionalFormatting>
  <conditionalFormatting sqref="Q8">
    <cfRule type="expression" dxfId="4081" priority="29">
      <formula>Q8&gt;0</formula>
    </cfRule>
    <cfRule type="expression" dxfId="4080" priority="30">
      <formula>Q8&lt;0</formula>
    </cfRule>
  </conditionalFormatting>
  <conditionalFormatting sqref="Q10">
    <cfRule type="expression" dxfId="4079" priority="23">
      <formula>Q10&gt;0</formula>
    </cfRule>
    <cfRule type="expression" dxfId="4078" priority="24">
      <formula>Q10&lt;0</formula>
    </cfRule>
  </conditionalFormatting>
  <conditionalFormatting sqref="J25:J38">
    <cfRule type="expression" dxfId="4077" priority="21">
      <formula>J25&gt;0</formula>
    </cfRule>
    <cfRule type="expression" dxfId="4076" priority="22">
      <formula>J25&lt;0</formula>
    </cfRule>
  </conditionalFormatting>
  <conditionalFormatting sqref="L25:L38">
    <cfRule type="expression" dxfId="4075" priority="17">
      <formula>L25&gt;0</formula>
    </cfRule>
    <cfRule type="expression" dxfId="4074" priority="18">
      <formula>L25&lt;0</formula>
    </cfRule>
  </conditionalFormatting>
  <conditionalFormatting sqref="F93:F114">
    <cfRule type="expression" dxfId="4073" priority="15">
      <formula>F93&gt;0</formula>
    </cfRule>
    <cfRule type="expression" dxfId="4072" priority="16">
      <formula>F93&lt;0</formula>
    </cfRule>
  </conditionalFormatting>
  <conditionalFormatting sqref="H93:H114">
    <cfRule type="expression" dxfId="4071" priority="13">
      <formula>H93&gt;0</formula>
    </cfRule>
    <cfRule type="expression" dxfId="4070" priority="14">
      <formula>H93&lt;0</formula>
    </cfRule>
  </conditionalFormatting>
  <conditionalFormatting sqref="J93:J106">
    <cfRule type="expression" dxfId="4069" priority="11">
      <formula>J93&gt;0</formula>
    </cfRule>
    <cfRule type="expression" dxfId="4068" priority="12">
      <formula>J93&lt;0</formula>
    </cfRule>
  </conditionalFormatting>
  <conditionalFormatting sqref="K93:K106">
    <cfRule type="expression" dxfId="4067" priority="9">
      <formula>K93&gt;0</formula>
    </cfRule>
    <cfRule type="expression" dxfId="4066" priority="10">
      <formula>K93&lt;0</formula>
    </cfRule>
  </conditionalFormatting>
  <conditionalFormatting sqref="L93:L106">
    <cfRule type="expression" dxfId="4065" priority="7">
      <formula>L93&gt;0</formula>
    </cfRule>
    <cfRule type="expression" dxfId="4064" priority="8">
      <formula>L93&lt;0</formula>
    </cfRule>
  </conditionalFormatting>
  <conditionalFormatting sqref="F25:F32">
    <cfRule type="expression" dxfId="4063" priority="5">
      <formula>F25&gt;0</formula>
    </cfRule>
    <cfRule type="expression" dxfId="4062" priority="6">
      <formula>F25&lt;0</formula>
    </cfRule>
  </conditionalFormatting>
  <conditionalFormatting sqref="H25:H32">
    <cfRule type="expression" dxfId="4061" priority="3">
      <formula>H25&gt;0</formula>
    </cfRule>
    <cfRule type="expression" dxfId="4060" priority="4">
      <formula>H25&lt;0</formula>
    </cfRule>
  </conditionalFormatting>
  <conditionalFormatting sqref="H60:H63 F60:F63">
    <cfRule type="expression" dxfId="4059" priority="1">
      <formula>F60&gt;0</formula>
    </cfRule>
    <cfRule type="expression" dxfId="405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4" t="s">
        <v>78</v>
      </c>
      <c r="P42" s="894"/>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57" priority="58">
      <formula>F19&gt;0</formula>
    </cfRule>
    <cfRule type="expression" dxfId="405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55" priority="47">
      <formula>H25&gt;0</formula>
    </cfRule>
    <cfRule type="expression" dxfId="4054" priority="48">
      <formula>H25&lt;0</formula>
    </cfRule>
  </conditionalFormatting>
  <conditionalFormatting sqref="M39">
    <cfRule type="expression" dxfId="4053" priority="45">
      <formula>M39&gt;0</formula>
    </cfRule>
    <cfRule type="expression" dxfId="4052" priority="46">
      <formula>M39&lt;0</formula>
    </cfRule>
  </conditionalFormatting>
  <conditionalFormatting sqref="F61:F67">
    <cfRule type="expression" dxfId="4051" priority="43">
      <formula>F61&gt;0</formula>
    </cfRule>
    <cfRule type="expression" dxfId="4050" priority="44">
      <formula>F61&lt;0</formula>
    </cfRule>
  </conditionalFormatting>
  <conditionalFormatting sqref="H61:H67">
    <cfRule type="expression" dxfId="4049" priority="41">
      <formula>H61&gt;0</formula>
    </cfRule>
    <cfRule type="expression" dxfId="4048" priority="42">
      <formula>H61&lt;0</formula>
    </cfRule>
  </conditionalFormatting>
  <conditionalFormatting sqref="F21:F24">
    <cfRule type="expression" dxfId="4047" priority="39">
      <formula>F21&gt;0</formula>
    </cfRule>
    <cfRule type="expression" dxfId="4046" priority="40">
      <formula>F21&lt;0</formula>
    </cfRule>
  </conditionalFormatting>
  <conditionalFormatting sqref="H21:H24">
    <cfRule type="expression" dxfId="4045" priority="37">
      <formula>H21&gt;0</formula>
    </cfRule>
    <cfRule type="expression" dxfId="4044" priority="38">
      <formula>H21&lt;0</formula>
    </cfRule>
  </conditionalFormatting>
  <conditionalFormatting sqref="I25:I28">
    <cfRule type="expression" dxfId="4043" priority="31">
      <formula>I25&gt;0</formula>
    </cfRule>
    <cfRule type="expression" dxfId="4042" priority="32">
      <formula>I25&lt;0</formula>
    </cfRule>
  </conditionalFormatting>
  <conditionalFormatting sqref="I21:I24">
    <cfRule type="expression" dxfId="4041" priority="29">
      <formula>I21&gt;0</formula>
    </cfRule>
    <cfRule type="expression" dxfId="4040" priority="30">
      <formula>I21&lt;0</formula>
    </cfRule>
  </conditionalFormatting>
  <conditionalFormatting sqref="H29">
    <cfRule type="expression" dxfId="4039" priority="27">
      <formula>H29&gt;0</formula>
    </cfRule>
    <cfRule type="expression" dxfId="4038" priority="28">
      <formula>H29&lt;0</formula>
    </cfRule>
  </conditionalFormatting>
  <conditionalFormatting sqref="H30">
    <cfRule type="expression" dxfId="4037" priority="25">
      <formula>H30&gt;0</formula>
    </cfRule>
    <cfRule type="expression" dxfId="4036" priority="26">
      <formula>H30&lt;0</formula>
    </cfRule>
  </conditionalFormatting>
  <conditionalFormatting sqref="H31">
    <cfRule type="expression" dxfId="4035" priority="23">
      <formula>H31&gt;0</formula>
    </cfRule>
    <cfRule type="expression" dxfId="4034" priority="24">
      <formula>H31&lt;0</formula>
    </cfRule>
  </conditionalFormatting>
  <conditionalFormatting sqref="Q7">
    <cfRule type="expression" dxfId="4033" priority="21">
      <formula>Q7&gt;0</formula>
    </cfRule>
    <cfRule type="expression" dxfId="4032" priority="22">
      <formula>Q7&lt;0</formula>
    </cfRule>
  </conditionalFormatting>
  <conditionalFormatting sqref="Q8">
    <cfRule type="expression" dxfId="4031" priority="19">
      <formula>Q8&gt;0</formula>
    </cfRule>
    <cfRule type="expression" dxfId="4030" priority="20">
      <formula>Q8&lt;0</formula>
    </cfRule>
  </conditionalFormatting>
  <conditionalFormatting sqref="F73:F82">
    <cfRule type="expression" dxfId="4029" priority="17">
      <formula>F73&gt;0</formula>
    </cfRule>
    <cfRule type="expression" dxfId="4028" priority="18">
      <formula>F73&lt;0</formula>
    </cfRule>
  </conditionalFormatting>
  <conditionalFormatting sqref="H73:H76">
    <cfRule type="expression" dxfId="4027" priority="15">
      <formula>H73&gt;0</formula>
    </cfRule>
    <cfRule type="expression" dxfId="4026" priority="16">
      <formula>H73&lt;0</formula>
    </cfRule>
  </conditionalFormatting>
  <conditionalFormatting sqref="F69:F72">
    <cfRule type="expression" dxfId="4025" priority="13">
      <formula>F69&gt;0</formula>
    </cfRule>
    <cfRule type="expression" dxfId="4024" priority="14">
      <formula>F69&lt;0</formula>
    </cfRule>
  </conditionalFormatting>
  <conditionalFormatting sqref="H69:H72">
    <cfRule type="expression" dxfId="4023" priority="11">
      <formula>H69&gt;0</formula>
    </cfRule>
    <cfRule type="expression" dxfId="4022" priority="12">
      <formula>H69&lt;0</formula>
    </cfRule>
  </conditionalFormatting>
  <conditionalFormatting sqref="I73:I76">
    <cfRule type="expression" dxfId="4021" priority="9">
      <formula>I73&gt;0</formula>
    </cfRule>
    <cfRule type="expression" dxfId="4020" priority="10">
      <formula>I73&lt;0</formula>
    </cfRule>
  </conditionalFormatting>
  <conditionalFormatting sqref="I69:I72">
    <cfRule type="expression" dxfId="4019" priority="7">
      <formula>I69&gt;0</formula>
    </cfRule>
    <cfRule type="expression" dxfId="4018" priority="8">
      <formula>I69&lt;0</formula>
    </cfRule>
  </conditionalFormatting>
  <conditionalFormatting sqref="H77">
    <cfRule type="expression" dxfId="4017" priority="5">
      <formula>H77&gt;0</formula>
    </cfRule>
    <cfRule type="expression" dxfId="4016" priority="6">
      <formula>H77&lt;0</formula>
    </cfRule>
  </conditionalFormatting>
  <conditionalFormatting sqref="H78">
    <cfRule type="expression" dxfId="4015" priority="3">
      <formula>H78&gt;0</formula>
    </cfRule>
    <cfRule type="expression" dxfId="4014" priority="4">
      <formula>H78&lt;0</formula>
    </cfRule>
  </conditionalFormatting>
  <conditionalFormatting sqref="H79">
    <cfRule type="expression" dxfId="4013" priority="1">
      <formula>H79&gt;0</formula>
    </cfRule>
    <cfRule type="expression" dxfId="401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11" priority="33">
      <formula>F54&gt;0</formula>
    </cfRule>
    <cfRule type="expression" dxfId="4010" priority="34">
      <formula>F54&lt;0</formula>
    </cfRule>
  </conditionalFormatting>
  <conditionalFormatting sqref="Q7">
    <cfRule type="expression" dxfId="4009" priority="31">
      <formula>Q7&gt;0</formula>
    </cfRule>
    <cfRule type="expression" dxfId="4008" priority="32">
      <formula>Q7&lt;0</formula>
    </cfRule>
  </conditionalFormatting>
  <conditionalFormatting sqref="Q8">
    <cfRule type="expression" dxfId="4007" priority="29">
      <formula>Q8&gt;0</formula>
    </cfRule>
    <cfRule type="expression" dxfId="4006" priority="30">
      <formula>Q8&lt;0</formula>
    </cfRule>
  </conditionalFormatting>
  <conditionalFormatting sqref="F31:F53">
    <cfRule type="expression" dxfId="4005" priority="27">
      <formula>F31&gt;0</formula>
    </cfRule>
    <cfRule type="expression" dxfId="4004" priority="28">
      <formula>F31&lt;0</formula>
    </cfRule>
  </conditionalFormatting>
  <conditionalFormatting sqref="H31:H53">
    <cfRule type="expression" dxfId="4003" priority="25">
      <formula>H31&gt;0</formula>
    </cfRule>
    <cfRule type="expression" dxfId="4002" priority="26">
      <formula>H31&lt;0</formula>
    </cfRule>
  </conditionalFormatting>
  <conditionalFormatting sqref="Q10">
    <cfRule type="expression" dxfId="4001" priority="23">
      <formula>Q10&gt;0</formula>
    </cfRule>
    <cfRule type="expression" dxfId="4000" priority="24">
      <formula>Q10&lt;0</formula>
    </cfRule>
  </conditionalFormatting>
  <conditionalFormatting sqref="J25:J38">
    <cfRule type="expression" dxfId="3999" priority="21">
      <formula>J25&gt;0</formula>
    </cfRule>
    <cfRule type="expression" dxfId="3998" priority="22">
      <formula>J25&lt;0</formula>
    </cfRule>
  </conditionalFormatting>
  <conditionalFormatting sqref="L25:L38">
    <cfRule type="expression" dxfId="3997" priority="17">
      <formula>L25&gt;0</formula>
    </cfRule>
    <cfRule type="expression" dxfId="3996" priority="18">
      <formula>L25&lt;0</formula>
    </cfRule>
  </conditionalFormatting>
  <conditionalFormatting sqref="F89:F110">
    <cfRule type="expression" dxfId="3995" priority="15">
      <formula>F89&gt;0</formula>
    </cfRule>
    <cfRule type="expression" dxfId="3994" priority="16">
      <formula>F89&lt;0</formula>
    </cfRule>
  </conditionalFormatting>
  <conditionalFormatting sqref="H89:H110">
    <cfRule type="expression" dxfId="3993" priority="13">
      <formula>H89&gt;0</formula>
    </cfRule>
    <cfRule type="expression" dxfId="3992" priority="14">
      <formula>H89&lt;0</formula>
    </cfRule>
  </conditionalFormatting>
  <conditionalFormatting sqref="J89:J102">
    <cfRule type="expression" dxfId="3991" priority="11">
      <formula>J89&gt;0</formula>
    </cfRule>
    <cfRule type="expression" dxfId="3990" priority="12">
      <formula>J89&lt;0</formula>
    </cfRule>
  </conditionalFormatting>
  <conditionalFormatting sqref="K89:K102">
    <cfRule type="expression" dxfId="3989" priority="9">
      <formula>K89&gt;0</formula>
    </cfRule>
    <cfRule type="expression" dxfId="3988" priority="10">
      <formula>K89&lt;0</formula>
    </cfRule>
  </conditionalFormatting>
  <conditionalFormatting sqref="L89:L102">
    <cfRule type="expression" dxfId="3987" priority="7">
      <formula>L89&gt;0</formula>
    </cfRule>
    <cfRule type="expression" dxfId="3986" priority="8">
      <formula>L89&lt;0</formula>
    </cfRule>
  </conditionalFormatting>
  <conditionalFormatting sqref="F25:F30">
    <cfRule type="expression" dxfId="3985" priority="5">
      <formula>F25&gt;0</formula>
    </cfRule>
    <cfRule type="expression" dxfId="3984" priority="6">
      <formula>F25&lt;0</formula>
    </cfRule>
  </conditionalFormatting>
  <conditionalFormatting sqref="H25:H30">
    <cfRule type="expression" dxfId="3983" priority="3">
      <formula>H25&gt;0</formula>
    </cfRule>
    <cfRule type="expression" dxfId="3982" priority="4">
      <formula>H25&lt;0</formula>
    </cfRule>
  </conditionalFormatting>
  <conditionalFormatting sqref="J45">
    <cfRule type="expression" dxfId="3981" priority="1">
      <formula>J45&gt;0</formula>
    </cfRule>
    <cfRule type="expression" dxfId="398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79" priority="64">
      <formula>N23&gt;0</formula>
    </cfRule>
    <cfRule type="expression" dxfId="397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77" priority="58">
      <formula>F79&gt;0</formula>
    </cfRule>
    <cfRule type="expression" dxfId="3976" priority="59">
      <formula>F79&lt;0</formula>
    </cfRule>
  </conditionalFormatting>
  <conditionalFormatting sqref="H79:H97 H101:H118">
    <cfRule type="expression" dxfId="3975" priority="56">
      <formula>H79&gt;0</formula>
    </cfRule>
    <cfRule type="expression" dxfId="3974" priority="57">
      <formula>H79&lt;0</formula>
    </cfRule>
  </conditionalFormatting>
  <conditionalFormatting sqref="I75:I97 I100:I118">
    <cfRule type="expression" dxfId="3973" priority="54">
      <formula>I75&gt;0</formula>
    </cfRule>
    <cfRule type="expression" dxfId="3972" priority="55">
      <formula>I75&lt;0</formula>
    </cfRule>
  </conditionalFormatting>
  <conditionalFormatting sqref="Q7">
    <cfRule type="expression" dxfId="3971" priority="52">
      <formula>Q7&gt;0</formula>
    </cfRule>
    <cfRule type="expression" dxfId="3970" priority="53">
      <formula>Q7&lt;0</formula>
    </cfRule>
  </conditionalFormatting>
  <conditionalFormatting sqref="Q8">
    <cfRule type="expression" dxfId="3969" priority="50">
      <formula>Q8&gt;0</formula>
    </cfRule>
    <cfRule type="expression" dxfId="3968" priority="51">
      <formula>Q8&lt;0</formula>
    </cfRule>
  </conditionalFormatting>
  <conditionalFormatting sqref="F75:F78">
    <cfRule type="expression" dxfId="3967" priority="48">
      <formula>F75&gt;0</formula>
    </cfRule>
    <cfRule type="expression" dxfId="3966" priority="49">
      <formula>F75&lt;0</formula>
    </cfRule>
  </conditionalFormatting>
  <conditionalFormatting sqref="H75:H78">
    <cfRule type="expression" dxfId="3965" priority="46">
      <formula>H75&gt;0</formula>
    </cfRule>
    <cfRule type="expression" dxfId="3964" priority="47">
      <formula>H75&lt;0</formula>
    </cfRule>
  </conditionalFormatting>
  <conditionalFormatting sqref="F100:F114">
    <cfRule type="expression" dxfId="3963" priority="40">
      <formula>F100&gt;0</formula>
    </cfRule>
    <cfRule type="expression" dxfId="3962" priority="41">
      <formula>F100&lt;0</formula>
    </cfRule>
  </conditionalFormatting>
  <conditionalFormatting sqref="H100:H114">
    <cfRule type="expression" dxfId="3961" priority="38">
      <formula>H100&gt;0</formula>
    </cfRule>
    <cfRule type="expression" dxfId="3960" priority="39">
      <formula>H100&lt;0</formula>
    </cfRule>
  </conditionalFormatting>
  <conditionalFormatting sqref="F29:F67">
    <cfRule type="expression" dxfId="3959" priority="36">
      <formula>F29&gt;0</formula>
    </cfRule>
    <cfRule type="expression" dxfId="3958" priority="37">
      <formula>F29&lt;0</formula>
    </cfRule>
  </conditionalFormatting>
  <conditionalFormatting sqref="H29:H63">
    <cfRule type="expression" dxfId="3957" priority="34">
      <formula>H29&gt;0</formula>
    </cfRule>
    <cfRule type="expression" dxfId="3956" priority="35">
      <formula>H29&lt;0</formula>
    </cfRule>
  </conditionalFormatting>
  <conditionalFormatting sqref="J38:J68">
    <cfRule type="expression" dxfId="3955" priority="32">
      <formula>J38&gt;0</formula>
    </cfRule>
    <cfRule type="expression" dxfId="3954" priority="33">
      <formula>J38&lt;0</formula>
    </cfRule>
  </conditionalFormatting>
  <conditionalFormatting sqref="J43">
    <cfRule type="expression" dxfId="3953" priority="30">
      <formula>J43&gt;0</formula>
    </cfRule>
    <cfRule type="expression" dxfId="3952" priority="31">
      <formula>J43&lt;0</formula>
    </cfRule>
  </conditionalFormatting>
  <conditionalFormatting sqref="Q9">
    <cfRule type="expression" dxfId="3951" priority="24">
      <formula>Q9&gt;0</formula>
    </cfRule>
    <cfRule type="expression" dxfId="3950" priority="25">
      <formula>Q9&lt;0</formula>
    </cfRule>
  </conditionalFormatting>
  <conditionalFormatting sqref="R4">
    <cfRule type="expression" dxfId="3949" priority="26">
      <formula>R4&gt;0</formula>
    </cfRule>
    <cfRule type="expression" dxfId="394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47" priority="21">
      <formula>F120&gt;0</formula>
    </cfRule>
    <cfRule type="expression" dxfId="3946" priority="22">
      <formula>F120&lt;0</formula>
    </cfRule>
  </conditionalFormatting>
  <conditionalFormatting sqref="H120:H160">
    <cfRule type="expression" dxfId="3945" priority="19">
      <formula>H120&gt;0</formula>
    </cfRule>
    <cfRule type="expression" dxfId="3944" priority="20">
      <formula>H120&lt;0</formula>
    </cfRule>
  </conditionalFormatting>
  <conditionalFormatting sqref="J129:J160">
    <cfRule type="expression" dxfId="3943" priority="17">
      <formula>J129&gt;0</formula>
    </cfRule>
    <cfRule type="expression" dxfId="3942" priority="18">
      <formula>J129&lt;0</formula>
    </cfRule>
  </conditionalFormatting>
  <conditionalFormatting sqref="J134">
    <cfRule type="expression" dxfId="3941" priority="15">
      <formula>J134&gt;0</formula>
    </cfRule>
    <cfRule type="expression" dxfId="3940" priority="16">
      <formula>J134&lt;0</formula>
    </cfRule>
  </conditionalFormatting>
  <conditionalFormatting sqref="J31:J40">
    <cfRule type="expression" dxfId="3939" priority="13">
      <formula>J31&gt;0</formula>
    </cfRule>
    <cfRule type="expression" dxfId="3938" priority="14">
      <formula>J31&lt;0</formula>
    </cfRule>
  </conditionalFormatting>
  <conditionalFormatting sqref="J36:J37">
    <cfRule type="expression" dxfId="3937" priority="11">
      <formula>J36&gt;0</formula>
    </cfRule>
    <cfRule type="expression" dxfId="3936" priority="12">
      <formula>J36&lt;0</formula>
    </cfRule>
  </conditionalFormatting>
  <conditionalFormatting sqref="Q10">
    <cfRule type="expression" dxfId="3935" priority="9">
      <formula>Q10&gt;0</formula>
    </cfRule>
    <cfRule type="expression" dxfId="3934" priority="10">
      <formula>Q10&lt;0</formula>
    </cfRule>
  </conditionalFormatting>
  <conditionalFormatting sqref="K38:K55 K57:K68">
    <cfRule type="expression" dxfId="3933" priority="7">
      <formula>K38&gt;0</formula>
    </cfRule>
    <cfRule type="expression" dxfId="3932" priority="8">
      <formula>K38&lt;0</formula>
    </cfRule>
  </conditionalFormatting>
  <conditionalFormatting sqref="K43">
    <cfRule type="expression" dxfId="3931" priority="5">
      <formula>K43&gt;0</formula>
    </cfRule>
    <cfRule type="expression" dxfId="3930" priority="6">
      <formula>K43&lt;0</formula>
    </cfRule>
  </conditionalFormatting>
  <conditionalFormatting sqref="K31:K40">
    <cfRule type="expression" dxfId="3929" priority="3">
      <formula>K31&gt;0</formula>
    </cfRule>
    <cfRule type="expression" dxfId="3928" priority="4">
      <formula>K31&lt;0</formula>
    </cfRule>
  </conditionalFormatting>
  <conditionalFormatting sqref="K36:K37">
    <cfRule type="expression" dxfId="3927" priority="1">
      <formula>K36&gt;0</formula>
    </cfRule>
    <cfRule type="expression" dxfId="392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191.72</v>
      </c>
      <c r="R4" s="420">
        <v>-3.7000000000000002E-3</v>
      </c>
      <c r="T4" s="1">
        <v>43678</v>
      </c>
      <c r="U4" t="s">
        <v>1407</v>
      </c>
    </row>
    <row r="5" spans="1:21" x14ac:dyDescent="0.25">
      <c r="B5" s="70"/>
      <c r="C5" s="4"/>
      <c r="D5" s="3"/>
      <c r="E5" s="3"/>
      <c r="F5" s="3"/>
      <c r="G5" s="70"/>
      <c r="H5" s="159"/>
      <c r="I5" s="3"/>
      <c r="J5" s="3"/>
      <c r="K5" s="3"/>
      <c r="L5" s="4"/>
      <c r="M5" s="4"/>
      <c r="O5" s="11" t="s">
        <v>67</v>
      </c>
      <c r="Q5" s="3">
        <f>Q4*Q2</f>
        <v>7668.8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-1515.3100000000004</v>
      </c>
      <c r="R7">
        <v>20</v>
      </c>
    </row>
    <row r="8" spans="1:21" x14ac:dyDescent="0.25">
      <c r="B8" s="70"/>
      <c r="C8" s="4"/>
      <c r="D8" s="3"/>
      <c r="E8" s="3"/>
      <c r="F8" s="3"/>
      <c r="G8" s="70"/>
      <c r="H8" s="159"/>
      <c r="I8" s="3"/>
      <c r="J8" s="3"/>
      <c r="K8" s="3"/>
      <c r="L8" s="4"/>
      <c r="M8" s="4"/>
      <c r="O8" s="11" t="s">
        <v>179</v>
      </c>
      <c r="P8" s="33"/>
      <c r="Q8" s="2">
        <f>K18+M18-F18+Q2*Q4</f>
        <v>-1515.3100000000004</v>
      </c>
      <c r="T8" s="1"/>
      <c r="U8" s="736"/>
    </row>
    <row r="9" spans="1:21" x14ac:dyDescent="0.25">
      <c r="B9" s="70"/>
      <c r="C9" s="4"/>
      <c r="D9" s="3"/>
      <c r="E9" s="3"/>
      <c r="F9" s="3"/>
      <c r="G9" s="4"/>
      <c r="H9" s="159"/>
      <c r="I9" s="3"/>
      <c r="J9" s="3"/>
      <c r="K9" s="3"/>
      <c r="L9" s="4"/>
      <c r="M9" s="4"/>
      <c r="O9" s="11" t="s">
        <v>204</v>
      </c>
      <c r="Q9" s="132">
        <f>IF(Q2=0, 0, Q8/Q6)</f>
        <v>-0.16499257957493979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210.89200000000002</v>
      </c>
    </row>
    <row r="20" spans="1:20" x14ac:dyDescent="0.25">
      <c r="O20" s="79">
        <v>1.0900000000000001</v>
      </c>
      <c r="P20" s="79">
        <f t="shared" ref="P20:P39" si="0">O20*$Q$4</f>
        <v>208.97480000000002</v>
      </c>
    </row>
    <row r="21" spans="1:20" x14ac:dyDescent="0.25">
      <c r="O21" s="79">
        <v>1.08</v>
      </c>
      <c r="P21" s="79">
        <f t="shared" si="0"/>
        <v>207.05760000000001</v>
      </c>
      <c r="T21" s="1"/>
    </row>
    <row r="22" spans="1:20" x14ac:dyDescent="0.25">
      <c r="O22" s="79">
        <v>1.07</v>
      </c>
      <c r="P22" s="79">
        <f t="shared" si="0"/>
        <v>205.1404</v>
      </c>
    </row>
    <row r="23" spans="1:20" x14ac:dyDescent="0.25">
      <c r="O23" s="79">
        <v>1.06</v>
      </c>
      <c r="P23" s="79">
        <f t="shared" si="0"/>
        <v>203.22320000000002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201.30600000000001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199.3888</v>
      </c>
    </row>
    <row r="26" spans="1:20" x14ac:dyDescent="0.25">
      <c r="B26" s="162">
        <v>43626</v>
      </c>
      <c r="C26" s="10">
        <v>0</v>
      </c>
      <c r="D26" s="39">
        <v>252.2</v>
      </c>
      <c r="E26" s="39">
        <v>275.81</v>
      </c>
      <c r="F26" s="39"/>
      <c r="G26" s="39"/>
      <c r="H26" s="177"/>
      <c r="I26" s="39"/>
      <c r="J26" s="39">
        <v>476.09</v>
      </c>
      <c r="K26" s="39"/>
      <c r="L26" s="39"/>
      <c r="O26" s="79">
        <v>1.03</v>
      </c>
      <c r="P26" s="79">
        <f t="shared" si="0"/>
        <v>197.4716</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195.55440000000002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193.63720000000001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191.72</v>
      </c>
      <c r="T29" s="154"/>
    </row>
    <row r="30" spans="1:20" x14ac:dyDescent="0.25">
      <c r="B30" s="162"/>
      <c r="C30" s="10"/>
      <c r="D30" s="39"/>
      <c r="E30" s="39"/>
      <c r="F30" s="39"/>
      <c r="G30" s="39"/>
      <c r="H30" s="177"/>
      <c r="I30" s="39"/>
      <c r="J30" s="39"/>
      <c r="K30" s="39"/>
      <c r="L30" s="39"/>
      <c r="O30" s="79">
        <v>0.99</v>
      </c>
      <c r="P30" s="79">
        <f t="shared" si="0"/>
        <v>189.80279999999999</v>
      </c>
      <c r="T30" s="154"/>
    </row>
    <row r="31" spans="1:20" x14ac:dyDescent="0.25">
      <c r="B31" s="162"/>
      <c r="C31" s="10"/>
      <c r="D31" s="39"/>
      <c r="E31" s="39"/>
      <c r="F31" s="39"/>
      <c r="G31" s="39"/>
      <c r="H31" s="177"/>
      <c r="I31" s="39"/>
      <c r="J31" s="39"/>
      <c r="K31" s="39"/>
      <c r="L31" s="39"/>
      <c r="O31" s="79">
        <v>0.98</v>
      </c>
      <c r="P31" s="79">
        <f t="shared" si="0"/>
        <v>187.88559999999998</v>
      </c>
    </row>
    <row r="32" spans="1:20" x14ac:dyDescent="0.25">
      <c r="B32" s="162"/>
      <c r="C32" s="10"/>
      <c r="D32" s="39"/>
      <c r="E32" s="39"/>
      <c r="F32" s="39"/>
      <c r="G32" s="39"/>
      <c r="H32" s="177"/>
      <c r="I32" s="39"/>
      <c r="J32" s="39"/>
      <c r="K32" s="39"/>
      <c r="L32" s="39"/>
      <c r="O32" s="79">
        <v>0.97</v>
      </c>
      <c r="P32" s="79">
        <f t="shared" si="0"/>
        <v>185.9684</v>
      </c>
    </row>
    <row r="33" spans="2:17" x14ac:dyDescent="0.25">
      <c r="B33" s="162"/>
      <c r="C33" s="10"/>
      <c r="D33" s="39"/>
      <c r="E33" s="39"/>
      <c r="F33" s="39"/>
      <c r="G33" s="39"/>
      <c r="H33" s="177"/>
      <c r="I33" s="39"/>
      <c r="J33" s="39"/>
      <c r="K33" s="39"/>
      <c r="L33" s="39"/>
      <c r="O33" s="79">
        <v>0.96</v>
      </c>
      <c r="P33" s="79">
        <f t="shared" si="0"/>
        <v>184.05119999999999</v>
      </c>
    </row>
    <row r="34" spans="2:17" x14ac:dyDescent="0.25">
      <c r="B34" s="162"/>
      <c r="C34" s="10"/>
      <c r="D34" s="39"/>
      <c r="E34" s="39"/>
      <c r="F34" s="39"/>
      <c r="G34" s="39"/>
      <c r="H34" s="177"/>
      <c r="I34" s="39"/>
      <c r="J34" s="39"/>
      <c r="K34" s="39"/>
      <c r="L34" s="39"/>
      <c r="O34" s="79">
        <v>0.95</v>
      </c>
      <c r="P34" s="79">
        <f t="shared" si="0"/>
        <v>182.13399999999999</v>
      </c>
    </row>
    <row r="35" spans="2:17" x14ac:dyDescent="0.25">
      <c r="B35" s="162"/>
      <c r="C35" s="10"/>
      <c r="D35" s="39"/>
      <c r="E35" s="39"/>
      <c r="F35" s="39"/>
      <c r="G35" s="39"/>
      <c r="H35" s="177"/>
      <c r="I35" s="39"/>
      <c r="J35" s="39"/>
      <c r="K35" s="39"/>
      <c r="L35" s="39"/>
      <c r="O35" s="79">
        <v>0.94</v>
      </c>
      <c r="P35" s="79">
        <f t="shared" si="0"/>
        <v>180.21679999999998</v>
      </c>
    </row>
    <row r="36" spans="2:17" x14ac:dyDescent="0.25">
      <c r="B36" s="162"/>
      <c r="C36" s="10"/>
      <c r="D36" s="39"/>
      <c r="E36" s="39"/>
      <c r="F36" s="39"/>
      <c r="G36" s="39"/>
      <c r="H36" s="177"/>
      <c r="I36" s="39"/>
      <c r="J36" s="39"/>
      <c r="K36" s="39"/>
      <c r="L36" s="39"/>
      <c r="O36" s="79">
        <v>0.93</v>
      </c>
      <c r="P36" s="79">
        <f t="shared" si="0"/>
        <v>178.2996</v>
      </c>
    </row>
    <row r="37" spans="2:17" x14ac:dyDescent="0.25">
      <c r="B37" s="162"/>
      <c r="C37" s="10"/>
      <c r="D37" s="39"/>
      <c r="E37" s="39"/>
      <c r="F37" s="39"/>
      <c r="G37" s="39"/>
      <c r="H37" s="177"/>
      <c r="I37" s="39"/>
      <c r="J37" s="39"/>
      <c r="K37" s="39"/>
      <c r="L37" s="39"/>
      <c r="O37" s="79">
        <v>0.92</v>
      </c>
      <c r="P37" s="79">
        <f t="shared" si="0"/>
        <v>176.38240000000002</v>
      </c>
    </row>
    <row r="38" spans="2:17" x14ac:dyDescent="0.25">
      <c r="B38" s="162"/>
      <c r="C38" s="10"/>
      <c r="D38" s="39"/>
      <c r="E38" s="39"/>
      <c r="F38" s="39"/>
      <c r="G38" s="39"/>
      <c r="H38" s="177"/>
      <c r="I38" s="39"/>
      <c r="J38" s="39"/>
      <c r="K38" s="39"/>
      <c r="L38" s="39"/>
      <c r="O38" s="79">
        <v>0.91</v>
      </c>
      <c r="P38" s="79">
        <f t="shared" si="0"/>
        <v>174.46520000000001</v>
      </c>
    </row>
    <row r="39" spans="2:17" x14ac:dyDescent="0.25">
      <c r="B39" s="162"/>
      <c r="C39" s="10"/>
      <c r="D39" s="39"/>
      <c r="E39" s="39"/>
      <c r="F39" s="39"/>
      <c r="G39" s="39"/>
      <c r="H39" s="177"/>
      <c r="I39" s="39"/>
      <c r="J39" s="39"/>
      <c r="K39" s="39"/>
      <c r="L39" s="39"/>
      <c r="O39" s="79">
        <v>0.9</v>
      </c>
      <c r="P39" s="79">
        <f t="shared" si="0"/>
        <v>172.548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25" priority="35">
      <formula>Q7&gt;0</formula>
    </cfRule>
    <cfRule type="expression" dxfId="3924" priority="36">
      <formula>Q7&lt;0</formula>
    </cfRule>
  </conditionalFormatting>
  <conditionalFormatting sqref="Q8">
    <cfRule type="expression" dxfId="3923" priority="33">
      <formula>Q8&gt;0</formula>
    </cfRule>
    <cfRule type="expression" dxfId="3922" priority="34">
      <formula>Q8&lt;0</formula>
    </cfRule>
  </conditionalFormatting>
  <conditionalFormatting sqref="F34:F54 F58:F63">
    <cfRule type="expression" dxfId="3921" priority="31">
      <formula>F34&gt;0</formula>
    </cfRule>
    <cfRule type="expression" dxfId="3920" priority="32">
      <formula>F34&lt;0</formula>
    </cfRule>
  </conditionalFormatting>
  <conditionalFormatting sqref="H34:H54 H58:H63">
    <cfRule type="expression" dxfId="3919" priority="29">
      <formula>H34&gt;0</formula>
    </cfRule>
    <cfRule type="expression" dxfId="3918" priority="30">
      <formula>H34&lt;0</formula>
    </cfRule>
  </conditionalFormatting>
  <conditionalFormatting sqref="Q10">
    <cfRule type="expression" dxfId="3917" priority="27">
      <formula>Q10&gt;0</formula>
    </cfRule>
    <cfRule type="expression" dxfId="3916" priority="28">
      <formula>Q10&lt;0</formula>
    </cfRule>
  </conditionalFormatting>
  <conditionalFormatting sqref="J25:J38">
    <cfRule type="expression" dxfId="3915" priority="25">
      <formula>J25&gt;0</formula>
    </cfRule>
    <cfRule type="expression" dxfId="3914" priority="26">
      <formula>J25&lt;0</formula>
    </cfRule>
  </conditionalFormatting>
  <conditionalFormatting sqref="K25:K35 K37:K38">
    <cfRule type="expression" dxfId="3913" priority="23">
      <formula>K25&gt;0</formula>
    </cfRule>
    <cfRule type="expression" dxfId="3912" priority="24">
      <formula>K25&lt;0</formula>
    </cfRule>
  </conditionalFormatting>
  <conditionalFormatting sqref="F89:F110">
    <cfRule type="expression" dxfId="3911" priority="21">
      <formula>F89&gt;0</formula>
    </cfRule>
    <cfRule type="expression" dxfId="3910" priority="22">
      <formula>F89&lt;0</formula>
    </cfRule>
  </conditionalFormatting>
  <conditionalFormatting sqref="H89:H110">
    <cfRule type="expression" dxfId="3909" priority="19">
      <formula>H89&gt;0</formula>
    </cfRule>
    <cfRule type="expression" dxfId="3908" priority="20">
      <formula>H89&lt;0</formula>
    </cfRule>
  </conditionalFormatting>
  <conditionalFormatting sqref="J89:J102">
    <cfRule type="expression" dxfId="3907" priority="17">
      <formula>J89&gt;0</formula>
    </cfRule>
    <cfRule type="expression" dxfId="3906" priority="18">
      <formula>J89&lt;0</formula>
    </cfRule>
  </conditionalFormatting>
  <conditionalFormatting sqref="K89:K102">
    <cfRule type="expression" dxfId="3905" priority="15">
      <formula>K89&gt;0</formula>
    </cfRule>
    <cfRule type="expression" dxfId="3904" priority="16">
      <formula>K89&lt;0</formula>
    </cfRule>
  </conditionalFormatting>
  <conditionalFormatting sqref="L89:L102">
    <cfRule type="expression" dxfId="3903" priority="13">
      <formula>L89&gt;0</formula>
    </cfRule>
    <cfRule type="expression" dxfId="3902" priority="14">
      <formula>L89&lt;0</formula>
    </cfRule>
  </conditionalFormatting>
  <conditionalFormatting sqref="F25:F26 F30:F33">
    <cfRule type="expression" dxfId="3901" priority="11">
      <formula>F25&gt;0</formula>
    </cfRule>
    <cfRule type="expression" dxfId="3900" priority="12">
      <formula>F25&lt;0</formula>
    </cfRule>
  </conditionalFormatting>
  <conditionalFormatting sqref="H25:H33">
    <cfRule type="expression" dxfId="3899" priority="9">
      <formula>H25&gt;0</formula>
    </cfRule>
    <cfRule type="expression" dxfId="3898" priority="10">
      <formula>H25&lt;0</formula>
    </cfRule>
  </conditionalFormatting>
  <conditionalFormatting sqref="J54">
    <cfRule type="expression" dxfId="3897" priority="7">
      <formula>J54&gt;0</formula>
    </cfRule>
    <cfRule type="expression" dxfId="3896" priority="8">
      <formula>J54&lt;0</formula>
    </cfRule>
  </conditionalFormatting>
  <conditionalFormatting sqref="F55:F57">
    <cfRule type="expression" dxfId="3895" priority="5">
      <formula>F55&gt;0</formula>
    </cfRule>
    <cfRule type="expression" dxfId="3894" priority="6">
      <formula>F55&lt;0</formula>
    </cfRule>
  </conditionalFormatting>
  <conditionalFormatting sqref="H55:H57">
    <cfRule type="expression" dxfId="3893" priority="3">
      <formula>H55&gt;0</formula>
    </cfRule>
    <cfRule type="expression" dxfId="3892" priority="4">
      <formula>H55&lt;0</formula>
    </cfRule>
  </conditionalFormatting>
  <conditionalFormatting sqref="F27:F29">
    <cfRule type="expression" dxfId="3891" priority="1">
      <formula>F27&gt;0</formula>
    </cfRule>
    <cfRule type="expression" dxfId="389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4" t="s">
        <v>78</v>
      </c>
      <c r="P40" s="894"/>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89" priority="9">
      <formula>F36&gt;0</formula>
    </cfRule>
    <cfRule type="expression" dxfId="3888" priority="10">
      <formula>F36&lt;0</formula>
    </cfRule>
  </conditionalFormatting>
  <conditionalFormatting sqref="F25:F35">
    <cfRule type="expression" dxfId="3887" priority="7">
      <formula>F25&gt;0</formula>
    </cfRule>
    <cfRule type="expression" dxfId="3886" priority="8">
      <formula>F25&lt;0</formula>
    </cfRule>
  </conditionalFormatting>
  <conditionalFormatting sqref="H25:H35">
    <cfRule type="expression" dxfId="3885" priority="5">
      <formula>H25&gt;0</formula>
    </cfRule>
    <cfRule type="expression" dxfId="3884" priority="6">
      <formula>H25&lt;0</formula>
    </cfRule>
  </conditionalFormatting>
  <conditionalFormatting sqref="Q7">
    <cfRule type="expression" dxfId="3883" priority="3">
      <formula>Q7&gt;0</formula>
    </cfRule>
    <cfRule type="expression" dxfId="3882" priority="4">
      <formula>Q7&lt;0</formula>
    </cfRule>
  </conditionalFormatting>
  <conditionalFormatting sqref="Q8">
    <cfRule type="expression" dxfId="3881" priority="1">
      <formula>Q8&gt;0</formula>
    </cfRule>
    <cfRule type="expression" dxfId="388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4" t="s">
        <v>78</v>
      </c>
      <c r="P40" s="894"/>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79" priority="37">
      <formula>F25&gt;0</formula>
    </cfRule>
    <cfRule type="expression" dxfId="3878" priority="38">
      <formula>F25&lt;0</formula>
    </cfRule>
  </conditionalFormatting>
  <conditionalFormatting sqref="Q7">
    <cfRule type="expression" dxfId="3877" priority="35">
      <formula>Q7&gt;0</formula>
    </cfRule>
    <cfRule type="expression" dxfId="3876" priority="36">
      <formula>Q7&lt;0</formula>
    </cfRule>
  </conditionalFormatting>
  <conditionalFormatting sqref="Q8">
    <cfRule type="expression" dxfId="3875" priority="33">
      <formula>Q8&gt;0</formula>
    </cfRule>
    <cfRule type="expression" dxfId="3874" priority="34">
      <formula>Q8&lt;0</formula>
    </cfRule>
  </conditionalFormatting>
  <conditionalFormatting sqref="F44:F46">
    <cfRule type="expression" dxfId="3873" priority="31">
      <formula>F44&gt;0</formula>
    </cfRule>
    <cfRule type="expression" dxfId="3872" priority="32">
      <formula>F44&lt;0</formula>
    </cfRule>
  </conditionalFormatting>
  <conditionalFormatting sqref="H44:H46">
    <cfRule type="expression" dxfId="3871" priority="29">
      <formula>H44&gt;0</formula>
    </cfRule>
    <cfRule type="expression" dxfId="3870" priority="30">
      <formula>H44&lt;0</formula>
    </cfRule>
  </conditionalFormatting>
  <conditionalFormatting sqref="F89:F110">
    <cfRule type="expression" dxfId="3869" priority="27">
      <formula>F89&gt;0</formula>
    </cfRule>
    <cfRule type="expression" dxfId="3868" priority="28">
      <formula>F89&lt;0</formula>
    </cfRule>
  </conditionalFormatting>
  <conditionalFormatting sqref="H89:H110">
    <cfRule type="expression" dxfId="3867" priority="25">
      <formula>H89&gt;0</formula>
    </cfRule>
    <cfRule type="expression" dxfId="3866" priority="26">
      <formula>H89&lt;0</formula>
    </cfRule>
  </conditionalFormatting>
  <conditionalFormatting sqref="Q10">
    <cfRule type="expression" dxfId="3865" priority="23">
      <formula>Q10&gt;0</formula>
    </cfRule>
    <cfRule type="expression" dxfId="3864" priority="24">
      <formula>Q10&lt;0</formula>
    </cfRule>
  </conditionalFormatting>
  <conditionalFormatting sqref="J25:J38">
    <cfRule type="expression" dxfId="3863" priority="21">
      <formula>J25&gt;0</formula>
    </cfRule>
    <cfRule type="expression" dxfId="3862" priority="22">
      <formula>J25&lt;0</formula>
    </cfRule>
  </conditionalFormatting>
  <conditionalFormatting sqref="K25:K38">
    <cfRule type="expression" dxfId="3861" priority="19">
      <formula>K25&gt;0</formula>
    </cfRule>
    <cfRule type="expression" dxfId="3860" priority="20">
      <formula>K25&lt;0</formula>
    </cfRule>
  </conditionalFormatting>
  <conditionalFormatting sqref="L25:L38">
    <cfRule type="expression" dxfId="3859" priority="17">
      <formula>L25&gt;0</formula>
    </cfRule>
    <cfRule type="expression" dxfId="3858" priority="18">
      <formula>L25&lt;0</formula>
    </cfRule>
  </conditionalFormatting>
  <conditionalFormatting sqref="J40">
    <cfRule type="expression" dxfId="3857" priority="15">
      <formula>J40&gt;0</formula>
    </cfRule>
    <cfRule type="expression" dxfId="3856" priority="16">
      <formula>J40&lt;0</formula>
    </cfRule>
  </conditionalFormatting>
  <conditionalFormatting sqref="L39">
    <cfRule type="expression" dxfId="3855" priority="11">
      <formula>L39&gt;0</formula>
    </cfRule>
    <cfRule type="expression" dxfId="3854" priority="12">
      <formula>L39&lt;0</formula>
    </cfRule>
  </conditionalFormatting>
  <conditionalFormatting sqref="F39">
    <cfRule type="expression" dxfId="3853" priority="9">
      <formula>F39&gt;0</formula>
    </cfRule>
    <cfRule type="expression" dxfId="3852" priority="10">
      <formula>F39&lt;0</formula>
    </cfRule>
  </conditionalFormatting>
  <conditionalFormatting sqref="H39">
    <cfRule type="expression" dxfId="3851" priority="7">
      <formula>H39&gt;0</formula>
    </cfRule>
    <cfRule type="expression" dxfId="3850" priority="8">
      <formula>H39&lt;0</formula>
    </cfRule>
  </conditionalFormatting>
  <conditionalFormatting sqref="J41">
    <cfRule type="expression" dxfId="3849" priority="5">
      <formula>J41&gt;0</formula>
    </cfRule>
    <cfRule type="expression" dxfId="3848" priority="6">
      <formula>J41&lt;0</formula>
    </cfRule>
  </conditionalFormatting>
  <conditionalFormatting sqref="J43">
    <cfRule type="expression" dxfId="3847" priority="3">
      <formula>J43&gt;0</formula>
    </cfRule>
    <cfRule type="expression" dxfId="3846" priority="4">
      <formula>J43&lt;0</formula>
    </cfRule>
  </conditionalFormatting>
  <conditionalFormatting sqref="J44">
    <cfRule type="expression" dxfId="3845" priority="1">
      <formula>J44&gt;0</formula>
    </cfRule>
    <cfRule type="expression" dxfId="384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4" t="s">
        <v>78</v>
      </c>
      <c r="Q39" s="894"/>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43" priority="31">
      <formula>F29&gt;0</formula>
    </cfRule>
    <cfRule type="expression" dxfId="3842" priority="32">
      <formula>F29&lt;0</formula>
    </cfRule>
  </conditionalFormatting>
  <conditionalFormatting sqref="F29 F31:F35">
    <cfRule type="expression" dxfId="3841" priority="33">
      <formula>F29&gt;0</formula>
    </cfRule>
    <cfRule type="expression" dxfId="3840" priority="34">
      <formula>F29&lt;0</formula>
    </cfRule>
  </conditionalFormatting>
  <conditionalFormatting sqref="H29 H31:H35">
    <cfRule type="expression" dxfId="3839" priority="29">
      <formula>H29&gt;0</formula>
    </cfRule>
    <cfRule type="expression" dxfId="3838" priority="30">
      <formula>H29&lt;0</formula>
    </cfRule>
  </conditionalFormatting>
  <conditionalFormatting sqref="F21:F28">
    <cfRule type="expression" dxfId="3837" priority="27">
      <formula>F21&gt;0</formula>
    </cfRule>
    <cfRule type="expression" dxfId="3836" priority="28">
      <formula>F21&lt;0</formula>
    </cfRule>
  </conditionalFormatting>
  <conditionalFormatting sqref="H21:H28">
    <cfRule type="expression" dxfId="3835" priority="25">
      <formula>H21&gt;0</formula>
    </cfRule>
    <cfRule type="expression" dxfId="3834" priority="26">
      <formula>H21&lt;0</formula>
    </cfRule>
  </conditionalFormatting>
  <conditionalFormatting sqref="Q8">
    <cfRule type="expression" dxfId="3833" priority="21">
      <formula>Q8&gt;0</formula>
    </cfRule>
    <cfRule type="expression" dxfId="3832" priority="22">
      <formula>Q8&lt;0</formula>
    </cfRule>
  </conditionalFormatting>
  <conditionalFormatting sqref="Q7">
    <cfRule type="expression" dxfId="3831" priority="23">
      <formula>Q7&gt;0</formula>
    </cfRule>
    <cfRule type="expression" dxfId="3830" priority="24">
      <formula>Q7&lt;0</formula>
    </cfRule>
  </conditionalFormatting>
  <conditionalFormatting sqref="F30">
    <cfRule type="expression" dxfId="3829" priority="19">
      <formula>F30&gt;0</formula>
    </cfRule>
    <cfRule type="expression" dxfId="3828" priority="20">
      <formula>F30&lt;0</formula>
    </cfRule>
  </conditionalFormatting>
  <conditionalFormatting sqref="H30">
    <cfRule type="expression" dxfId="3827" priority="17">
      <formula>H30&gt;0</formula>
    </cfRule>
    <cfRule type="expression" dxfId="3826" priority="18">
      <formula>H30&lt;0</formula>
    </cfRule>
  </conditionalFormatting>
  <conditionalFormatting sqref="F68 F70:F74">
    <cfRule type="expression" dxfId="3825" priority="13">
      <formula>F68&gt;0</formula>
    </cfRule>
    <cfRule type="expression" dxfId="3824" priority="14">
      <formula>F68&lt;0</formula>
    </cfRule>
  </conditionalFormatting>
  <conditionalFormatting sqref="F68 F70:F74">
    <cfRule type="expression" dxfId="3823" priority="15">
      <formula>F68&gt;0</formula>
    </cfRule>
    <cfRule type="expression" dxfId="3822" priority="16">
      <formula>F68&lt;0</formula>
    </cfRule>
  </conditionalFormatting>
  <conditionalFormatting sqref="H68 H70:H74">
    <cfRule type="expression" dxfId="3821" priority="11">
      <formula>H68&gt;0</formula>
    </cfRule>
    <cfRule type="expression" dxfId="3820" priority="12">
      <formula>H68&lt;0</formula>
    </cfRule>
  </conditionalFormatting>
  <conditionalFormatting sqref="F60:F67">
    <cfRule type="expression" dxfId="3819" priority="9">
      <formula>F60&gt;0</formula>
    </cfRule>
    <cfRule type="expression" dxfId="3818" priority="10">
      <formula>F60&lt;0</formula>
    </cfRule>
  </conditionalFormatting>
  <conditionalFormatting sqref="H60:H67">
    <cfRule type="expression" dxfId="3817" priority="7">
      <formula>H60&gt;0</formula>
    </cfRule>
    <cfRule type="expression" dxfId="3816" priority="8">
      <formula>H60&lt;0</formula>
    </cfRule>
  </conditionalFormatting>
  <conditionalFormatting sqref="F69">
    <cfRule type="expression" dxfId="3815" priority="5">
      <formula>F69&gt;0</formula>
    </cfRule>
    <cfRule type="expression" dxfId="3814" priority="6">
      <formula>F69&lt;0</formula>
    </cfRule>
  </conditionalFormatting>
  <conditionalFormatting sqref="H69">
    <cfRule type="expression" dxfId="3813" priority="3">
      <formula>H69&gt;0</formula>
    </cfRule>
    <cfRule type="expression" dxfId="3812" priority="4">
      <formula>H69&lt;0</formula>
    </cfRule>
  </conditionalFormatting>
  <conditionalFormatting sqref="Q10">
    <cfRule type="expression" dxfId="3811" priority="1">
      <formula>Q10&gt;0</formula>
    </cfRule>
    <cfRule type="expression" dxfId="381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4" t="s">
        <v>78</v>
      </c>
      <c r="P40" s="894"/>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09" priority="11">
      <formula>F33&gt;0</formula>
    </cfRule>
    <cfRule type="expression" dxfId="3808" priority="12">
      <formula>F33&lt;0</formula>
    </cfRule>
  </conditionalFormatting>
  <conditionalFormatting sqref="Q7">
    <cfRule type="expression" dxfId="3807" priority="9">
      <formula>Q7&gt;0</formula>
    </cfRule>
    <cfRule type="expression" dxfId="3806" priority="10">
      <formula>Q7&lt;0</formula>
    </cfRule>
  </conditionalFormatting>
  <conditionalFormatting sqref="Q8">
    <cfRule type="expression" dxfId="3805" priority="7">
      <formula>Q8&gt;0</formula>
    </cfRule>
    <cfRule type="expression" dxfId="3804" priority="8">
      <formula>Q8&lt;0</formula>
    </cfRule>
  </conditionalFormatting>
  <conditionalFormatting sqref="F25:F32">
    <cfRule type="expression" dxfId="3803" priority="5">
      <formula>F25&gt;0</formula>
    </cfRule>
    <cfRule type="expression" dxfId="3802" priority="6">
      <formula>F25&lt;0</formula>
    </cfRule>
  </conditionalFormatting>
  <conditionalFormatting sqref="H25:H32">
    <cfRule type="expression" dxfId="3801" priority="3">
      <formula>H25&gt;0</formula>
    </cfRule>
    <cfRule type="expression" dxfId="3800" priority="4">
      <formula>H25&lt;0</formula>
    </cfRule>
  </conditionalFormatting>
  <conditionalFormatting sqref="Q10">
    <cfRule type="expression" dxfId="3799" priority="1">
      <formula>Q10&gt;0</formula>
    </cfRule>
    <cfRule type="expression" dxfId="379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4" t="s">
        <v>78</v>
      </c>
      <c r="P15" s="894"/>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97" priority="75">
      <formula>F32&gt;0</formula>
    </cfRule>
    <cfRule type="expression" dxfId="3796" priority="76">
      <formula>F32&lt;0</formula>
    </cfRule>
  </conditionalFormatting>
  <conditionalFormatting sqref="Q7">
    <cfRule type="expression" dxfId="3795" priority="73">
      <formula>Q7&gt;0</formula>
    </cfRule>
    <cfRule type="expression" dxfId="3794" priority="74">
      <formula>Q7&lt;0</formula>
    </cfRule>
  </conditionalFormatting>
  <conditionalFormatting sqref="Q8">
    <cfRule type="expression" dxfId="3793" priority="71">
      <formula>Q8&gt;0</formula>
    </cfRule>
    <cfRule type="expression" dxfId="379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91" priority="63">
      <formula>M58&gt;0</formula>
    </cfRule>
    <cfRule type="expression" dxfId="3790" priority="64">
      <formula>M58&lt;0</formula>
    </cfRule>
  </conditionalFormatting>
  <conditionalFormatting sqref="Q10">
    <cfRule type="expression" dxfId="3789" priority="61">
      <formula>Q10&gt;0</formula>
    </cfRule>
    <cfRule type="expression" dxfId="3788" priority="62">
      <formula>Q10&lt;0</formula>
    </cfRule>
  </conditionalFormatting>
  <conditionalFormatting sqref="F29:F31">
    <cfRule type="expression" dxfId="3787" priority="59">
      <formula>F29&gt;0</formula>
    </cfRule>
    <cfRule type="expression" dxfId="3786" priority="60">
      <formula>F29&lt;0</formula>
    </cfRule>
  </conditionalFormatting>
  <conditionalFormatting sqref="H29:H31">
    <cfRule type="expression" dxfId="3785" priority="57">
      <formula>H29&gt;0</formula>
    </cfRule>
    <cfRule type="expression" dxfId="3784" priority="58">
      <formula>H29&lt;0</formula>
    </cfRule>
  </conditionalFormatting>
  <conditionalFormatting sqref="F83:F94">
    <cfRule type="expression" dxfId="3783" priority="55">
      <formula>F83&gt;0</formula>
    </cfRule>
    <cfRule type="expression" dxfId="3782" priority="56">
      <formula>F83&lt;0</formula>
    </cfRule>
  </conditionalFormatting>
  <conditionalFormatting sqref="H83:H94">
    <cfRule type="expression" dxfId="3781" priority="53">
      <formula>H83&gt;0</formula>
    </cfRule>
    <cfRule type="expression" dxfId="3780" priority="54">
      <formula>H83&lt;0</formula>
    </cfRule>
  </conditionalFormatting>
  <conditionalFormatting sqref="J41">
    <cfRule type="expression" dxfId="3779" priority="51">
      <formula>J41&gt;0</formula>
    </cfRule>
    <cfRule type="expression" dxfId="3778" priority="52">
      <formula>J41&lt;0</formula>
    </cfRule>
  </conditionalFormatting>
  <conditionalFormatting sqref="J39:J47">
    <cfRule type="expression" dxfId="3777" priority="49">
      <formula>J39&gt;0</formula>
    </cfRule>
    <cfRule type="expression" dxfId="3776" priority="50">
      <formula>J39&lt;0</formula>
    </cfRule>
  </conditionalFormatting>
  <conditionalFormatting sqref="F48:F51 H48:H51">
    <cfRule type="expression" dxfId="3775" priority="47">
      <formula>F48&gt;0</formula>
    </cfRule>
    <cfRule type="expression" dxfId="3774" priority="48">
      <formula>F48&lt;0</formula>
    </cfRule>
  </conditionalFormatting>
  <conditionalFormatting sqref="J48:J57">
    <cfRule type="expression" dxfId="3773" priority="45">
      <formula>J48&gt;0</formula>
    </cfRule>
    <cfRule type="expression" dxfId="3772" priority="46">
      <formula>J48&lt;0</formula>
    </cfRule>
  </conditionalFormatting>
  <conditionalFormatting sqref="K45:K52">
    <cfRule type="expression" dxfId="3771" priority="43">
      <formula>K45&gt;0</formula>
    </cfRule>
    <cfRule type="expression" dxfId="3770" priority="44">
      <formula>K45&lt;0</formula>
    </cfRule>
  </conditionalFormatting>
  <conditionalFormatting sqref="K45:K52">
    <cfRule type="expression" dxfId="3769" priority="41">
      <formula>K45&gt;0</formula>
    </cfRule>
    <cfRule type="expression" dxfId="3768" priority="42">
      <formula>K45&lt;0</formula>
    </cfRule>
  </conditionalFormatting>
  <conditionalFormatting sqref="F102:F118 H102:H118 H120:H128 F120:F128">
    <cfRule type="expression" dxfId="3767" priority="37">
      <formula>F102&gt;0</formula>
    </cfRule>
    <cfRule type="expression" dxfId="3766" priority="38">
      <formula>F102&lt;0</formula>
    </cfRule>
  </conditionalFormatting>
  <conditionalFormatting sqref="F96:F101">
    <cfRule type="expression" dxfId="3765" priority="35">
      <formula>F96&gt;0</formula>
    </cfRule>
    <cfRule type="expression" dxfId="3764" priority="36">
      <formula>F96&lt;0</formula>
    </cfRule>
  </conditionalFormatting>
  <conditionalFormatting sqref="H96:H101">
    <cfRule type="expression" dxfId="3763" priority="33">
      <formula>H96&gt;0</formula>
    </cfRule>
    <cfRule type="expression" dxfId="3762" priority="34">
      <formula>H96&lt;0</formula>
    </cfRule>
  </conditionalFormatting>
  <conditionalFormatting sqref="J112">
    <cfRule type="expression" dxfId="3761" priority="31">
      <formula>J112&gt;0</formula>
    </cfRule>
    <cfRule type="expression" dxfId="3760" priority="32">
      <formula>J112&lt;0</formula>
    </cfRule>
  </conditionalFormatting>
  <conditionalFormatting sqref="J110:J118 J120">
    <cfRule type="expression" dxfId="3759" priority="29">
      <formula>J110&gt;0</formula>
    </cfRule>
    <cfRule type="expression" dxfId="3758" priority="30">
      <formula>J110&lt;0</formula>
    </cfRule>
  </conditionalFormatting>
  <conditionalFormatting sqref="F119 H119">
    <cfRule type="expression" dxfId="3757" priority="27">
      <formula>F119&gt;0</formula>
    </cfRule>
    <cfRule type="expression" dxfId="3756" priority="28">
      <formula>F119&lt;0</formula>
    </cfRule>
  </conditionalFormatting>
  <conditionalFormatting sqref="J119">
    <cfRule type="expression" dxfId="3755" priority="25">
      <formula>J119&gt;0</formula>
    </cfRule>
    <cfRule type="expression" dxfId="3754" priority="26">
      <formula>J119&lt;0</formula>
    </cfRule>
  </conditionalFormatting>
  <conditionalFormatting sqref="K112:K123">
    <cfRule type="expression" dxfId="3753" priority="23">
      <formula>K112&gt;0</formula>
    </cfRule>
    <cfRule type="expression" dxfId="3752" priority="24">
      <formula>K112&lt;0</formula>
    </cfRule>
  </conditionalFormatting>
  <conditionalFormatting sqref="K110:K123">
    <cfRule type="expression" dxfId="3751" priority="21">
      <formula>K110&gt;0</formula>
    </cfRule>
    <cfRule type="expression" dxfId="3750" priority="22">
      <formula>K110&lt;0</formula>
    </cfRule>
  </conditionalFormatting>
  <conditionalFormatting sqref="J121">
    <cfRule type="expression" dxfId="3749" priority="19">
      <formula>J121&gt;0</formula>
    </cfRule>
    <cfRule type="expression" dxfId="3748" priority="20">
      <formula>J121&lt;0</formula>
    </cfRule>
  </conditionalFormatting>
  <conditionalFormatting sqref="F25:F28">
    <cfRule type="expression" dxfId="3747" priority="17">
      <formula>F25&gt;0</formula>
    </cfRule>
    <cfRule type="expression" dxfId="3746" priority="18">
      <formula>F25&lt;0</formula>
    </cfRule>
  </conditionalFormatting>
  <conditionalFormatting sqref="H25:H28">
    <cfRule type="expression" dxfId="3745" priority="15">
      <formula>H25&gt;0</formula>
    </cfRule>
    <cfRule type="expression" dxfId="3744" priority="16">
      <formula>H25&lt;0</formula>
    </cfRule>
  </conditionalFormatting>
  <conditionalFormatting sqref="J27:J29">
    <cfRule type="expression" dxfId="3743" priority="13">
      <formula>J27&gt;0</formula>
    </cfRule>
    <cfRule type="expression" dxfId="3742" priority="14">
      <formula>J27&lt;0</formula>
    </cfRule>
  </conditionalFormatting>
  <conditionalFormatting sqref="J30:J31">
    <cfRule type="expression" dxfId="3741" priority="11">
      <formula>J30&gt;0</formula>
    </cfRule>
    <cfRule type="expression" dxfId="3740" priority="12">
      <formula>J30&lt;0</formula>
    </cfRule>
  </conditionalFormatting>
  <conditionalFormatting sqref="J33">
    <cfRule type="expression" dxfId="3739" priority="9">
      <formula>J33&gt;0</formula>
    </cfRule>
    <cfRule type="expression" dxfId="3738" priority="10">
      <formula>J33&lt;0</formula>
    </cfRule>
  </conditionalFormatting>
  <conditionalFormatting sqref="J34">
    <cfRule type="expression" dxfId="3737" priority="7">
      <formula>J34&gt;0</formula>
    </cfRule>
    <cfRule type="expression" dxfId="3736" priority="8">
      <formula>J34&lt;0</formula>
    </cfRule>
  </conditionalFormatting>
  <conditionalFormatting sqref="J35:J43">
    <cfRule type="expression" dxfId="3735" priority="5">
      <formula>J35&gt;0</formula>
    </cfRule>
    <cfRule type="expression" dxfId="373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33" priority="1">
      <formula>Q9&gt;0</formula>
    </cfRule>
    <cfRule type="expression" dxfId="373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4" t="s">
        <v>78</v>
      </c>
      <c r="P40" s="894"/>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31" priority="15">
      <formula>F39&gt;0</formula>
    </cfRule>
    <cfRule type="expression" dxfId="3730" priority="16">
      <formula>F39&lt;0</formula>
    </cfRule>
  </conditionalFormatting>
  <conditionalFormatting sqref="Q7">
    <cfRule type="expression" dxfId="3729" priority="13">
      <formula>Q7&gt;0</formula>
    </cfRule>
    <cfRule type="expression" dxfId="3728" priority="14">
      <formula>Q7&lt;0</formula>
    </cfRule>
  </conditionalFormatting>
  <conditionalFormatting sqref="Q8">
    <cfRule type="expression" dxfId="3727" priority="11">
      <formula>Q8&gt;0</formula>
    </cfRule>
    <cfRule type="expression" dxfId="3726" priority="12">
      <formula>Q8&lt;0</formula>
    </cfRule>
  </conditionalFormatting>
  <conditionalFormatting sqref="F25:F38">
    <cfRule type="expression" dxfId="3725" priority="9">
      <formula>F25&gt;0</formula>
    </cfRule>
    <cfRule type="expression" dxfId="3724" priority="10">
      <formula>F25&lt;0</formula>
    </cfRule>
  </conditionalFormatting>
  <conditionalFormatting sqref="H25:H38">
    <cfRule type="expression" dxfId="3723" priority="7">
      <formula>H25&gt;0</formula>
    </cfRule>
    <cfRule type="expression" dxfId="3722" priority="8">
      <formula>H25&lt;0</formula>
    </cfRule>
  </conditionalFormatting>
  <conditionalFormatting sqref="M55">
    <cfRule type="expression" dxfId="3721" priority="3">
      <formula>M55&gt;0</formula>
    </cfRule>
    <cfRule type="expression" dxfId="3720" priority="4">
      <formula>M55&lt;0</formula>
    </cfRule>
  </conditionalFormatting>
  <conditionalFormatting sqref="Q10">
    <cfRule type="expression" dxfId="3719" priority="1">
      <formula>Q10&gt;0</formula>
    </cfRule>
    <cfRule type="expression" dxfId="371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4" t="s">
        <v>78</v>
      </c>
      <c r="P40" s="894"/>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17" priority="27">
      <formula>F27&gt;0</formula>
    </cfRule>
    <cfRule type="expression" dxfId="3716" priority="28">
      <formula>F27&lt;0</formula>
    </cfRule>
  </conditionalFormatting>
  <conditionalFormatting sqref="Q8">
    <cfRule type="expression" dxfId="3715" priority="15">
      <formula>Q8&gt;0</formula>
    </cfRule>
    <cfRule type="expression" dxfId="3714" priority="16">
      <formula>Q8&lt;0</formula>
    </cfRule>
  </conditionalFormatting>
  <conditionalFormatting sqref="Q7">
    <cfRule type="expression" dxfId="3713" priority="17">
      <formula>Q7&gt;0</formula>
    </cfRule>
    <cfRule type="expression" dxfId="3712" priority="18">
      <formula>Q7&lt;0</formula>
    </cfRule>
  </conditionalFormatting>
  <conditionalFormatting sqref="F37:F38">
    <cfRule type="expression" dxfId="3711" priority="13">
      <formula>F37&gt;0</formula>
    </cfRule>
    <cfRule type="expression" dxfId="3710" priority="14">
      <formula>F37&lt;0</formula>
    </cfRule>
  </conditionalFormatting>
  <conditionalFormatting sqref="H37:H38">
    <cfRule type="expression" dxfId="3709" priority="11">
      <formula>H37&gt;0</formula>
    </cfRule>
    <cfRule type="expression" dxfId="3708" priority="12">
      <formula>H37&lt;0</formula>
    </cfRule>
  </conditionalFormatting>
  <conditionalFormatting sqref="F23:F26 H23:H26">
    <cfRule type="expression" dxfId="3707" priority="9">
      <formula>F23&gt;0</formula>
    </cfRule>
    <cfRule type="expression" dxfId="3706" priority="10">
      <formula>F23&lt;0</formula>
    </cfRule>
  </conditionalFormatting>
  <conditionalFormatting sqref="Q10">
    <cfRule type="expression" dxfId="3705" priority="3">
      <formula>Q10&gt;0</formula>
    </cfRule>
    <cfRule type="expression" dxfId="3704" priority="4">
      <formula>Q10&lt;0</formula>
    </cfRule>
  </conditionalFormatting>
  <conditionalFormatting sqref="F22 H22">
    <cfRule type="expression" dxfId="3703" priority="1">
      <formula>F22&gt;0</formula>
    </cfRule>
    <cfRule type="expression" dxfId="3702" priority="2">
      <formula>F22&lt;0</formula>
    </cfRule>
  </conditionalFormatting>
  <conditionalFormatting sqref="M41">
    <cfRule type="expression" dxfId="3701" priority="5">
      <formula>M41&gt;0</formula>
    </cfRule>
    <cfRule type="expression" dxfId="370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4" t="s">
        <v>78</v>
      </c>
      <c r="P40" s="894"/>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99" priority="29">
      <formula>F25&gt;0</formula>
    </cfRule>
    <cfRule type="expression" dxfId="3698" priority="30">
      <formula>F25&lt;0</formula>
    </cfRule>
  </conditionalFormatting>
  <conditionalFormatting sqref="Q7">
    <cfRule type="expression" dxfId="3697" priority="27">
      <formula>Q7&gt;0</formula>
    </cfRule>
    <cfRule type="expression" dxfId="3696" priority="28">
      <formula>Q7&lt;0</formula>
    </cfRule>
  </conditionalFormatting>
  <conditionalFormatting sqref="Q8">
    <cfRule type="expression" dxfId="3695" priority="25">
      <formula>Q8&gt;0</formula>
    </cfRule>
    <cfRule type="expression" dxfId="3694" priority="26">
      <formula>Q8&lt;0</formula>
    </cfRule>
  </conditionalFormatting>
  <conditionalFormatting sqref="Q10">
    <cfRule type="expression" dxfId="3693" priority="13">
      <formula>Q10&gt;0</formula>
    </cfRule>
    <cfRule type="expression" dxfId="3692" priority="14">
      <formula>Q10&lt;0</formula>
    </cfRule>
  </conditionalFormatting>
  <conditionalFormatting sqref="M46">
    <cfRule type="expression" dxfId="3691" priority="11">
      <formula>M46&gt;0</formula>
    </cfRule>
    <cfRule type="expression" dxfId="3690" priority="12">
      <formula>M46&lt;0</formula>
    </cfRule>
  </conditionalFormatting>
  <conditionalFormatting sqref="F80:F88 H80:H88">
    <cfRule type="expression" dxfId="3689" priority="9">
      <formula>F80&gt;0</formula>
    </cfRule>
    <cfRule type="expression" dxfId="3688" priority="10">
      <formula>F80&lt;0</formula>
    </cfRule>
  </conditionalFormatting>
  <conditionalFormatting sqref="F75:F79">
    <cfRule type="expression" dxfId="3687" priority="7">
      <formula>F75&gt;0</formula>
    </cfRule>
    <cfRule type="expression" dxfId="3686" priority="8">
      <formula>F75&lt;0</formula>
    </cfRule>
  </conditionalFormatting>
  <conditionalFormatting sqref="H75:H79">
    <cfRule type="expression" dxfId="3685" priority="5">
      <formula>H75&gt;0</formula>
    </cfRule>
    <cfRule type="expression" dxfId="3684" priority="6">
      <formula>H75&lt;0</formula>
    </cfRule>
  </conditionalFormatting>
  <conditionalFormatting sqref="F71:F74">
    <cfRule type="expression" dxfId="3683" priority="3">
      <formula>F71&gt;0</formula>
    </cfRule>
    <cfRule type="expression" dxfId="3682" priority="4">
      <formula>F71&lt;0</formula>
    </cfRule>
  </conditionalFormatting>
  <conditionalFormatting sqref="H71:H74">
    <cfRule type="expression" dxfId="3681" priority="1">
      <formula>H71&gt;0</formula>
    </cfRule>
    <cfRule type="expression" dxfId="368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79" priority="21">
      <formula>F47&gt;0</formula>
    </cfRule>
    <cfRule type="expression" dxfId="3678" priority="22">
      <formula>F47&lt;0</formula>
    </cfRule>
  </conditionalFormatting>
  <conditionalFormatting sqref="Q7">
    <cfRule type="expression" dxfId="3677" priority="19">
      <formula>Q7&gt;0</formula>
    </cfRule>
    <cfRule type="expression" dxfId="3676" priority="20">
      <formula>Q7&lt;0</formula>
    </cfRule>
  </conditionalFormatting>
  <conditionalFormatting sqref="Q8">
    <cfRule type="expression" dxfId="3675" priority="17">
      <formula>Q8&gt;0</formula>
    </cfRule>
    <cfRule type="expression" dxfId="3674" priority="18">
      <formula>Q8&lt;0</formula>
    </cfRule>
  </conditionalFormatting>
  <conditionalFormatting sqref="F25:F46">
    <cfRule type="expression" dxfId="3673" priority="15">
      <formula>F25&gt;0</formula>
    </cfRule>
    <cfRule type="expression" dxfId="3672" priority="16">
      <formula>F25&lt;0</formula>
    </cfRule>
  </conditionalFormatting>
  <conditionalFormatting sqref="H25:H46">
    <cfRule type="expression" dxfId="3671" priority="13">
      <formula>H25&gt;0</formula>
    </cfRule>
    <cfRule type="expression" dxfId="3670" priority="14">
      <formula>H25&lt;0</formula>
    </cfRule>
  </conditionalFormatting>
  <conditionalFormatting sqref="F89:F110">
    <cfRule type="expression" dxfId="3669" priority="11">
      <formula>F89&gt;0</formula>
    </cfRule>
    <cfRule type="expression" dxfId="3668" priority="12">
      <formula>F89&lt;0</formula>
    </cfRule>
  </conditionalFormatting>
  <conditionalFormatting sqref="H89:H110">
    <cfRule type="expression" dxfId="3667" priority="9">
      <formula>H89&gt;0</formula>
    </cfRule>
    <cfRule type="expression" dxfId="3666" priority="10">
      <formula>H89&lt;0</formula>
    </cfRule>
  </conditionalFormatting>
  <conditionalFormatting sqref="Q10">
    <cfRule type="expression" dxfId="3665" priority="7">
      <formula>Q10&gt;0</formula>
    </cfRule>
    <cfRule type="expression" dxfId="3664" priority="8">
      <formula>Q10&lt;0</formula>
    </cfRule>
  </conditionalFormatting>
  <conditionalFormatting sqref="J25:J38">
    <cfRule type="expression" dxfId="3663" priority="5">
      <formula>J25&gt;0</formula>
    </cfRule>
    <cfRule type="expression" dxfId="3662" priority="6">
      <formula>J25&lt;0</formula>
    </cfRule>
  </conditionalFormatting>
  <conditionalFormatting sqref="K25:K38">
    <cfRule type="expression" dxfId="3661" priority="3">
      <formula>K25&gt;0</formula>
    </cfRule>
    <cfRule type="expression" dxfId="3660" priority="4">
      <formula>K25&lt;0</formula>
    </cfRule>
  </conditionalFormatting>
  <conditionalFormatting sqref="L25:L38">
    <cfRule type="expression" dxfId="3659" priority="1">
      <formula>L25&gt;0</formula>
    </cfRule>
    <cfRule type="expression" dxfId="365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57" priority="23">
      <formula>F34&gt;0</formula>
    </cfRule>
    <cfRule type="expression" dxfId="3656" priority="24">
      <formula>F34&lt;0</formula>
    </cfRule>
  </conditionalFormatting>
  <conditionalFormatting sqref="Q7">
    <cfRule type="expression" dxfId="3655" priority="21">
      <formula>Q7&gt;0</formula>
    </cfRule>
    <cfRule type="expression" dxfId="3654" priority="22">
      <formula>Q7&lt;0</formula>
    </cfRule>
  </conditionalFormatting>
  <conditionalFormatting sqref="Q8">
    <cfRule type="expression" dxfId="3653" priority="19">
      <formula>Q8&gt;0</formula>
    </cfRule>
    <cfRule type="expression" dxfId="3652" priority="20">
      <formula>Q8&lt;0</formula>
    </cfRule>
  </conditionalFormatting>
  <conditionalFormatting sqref="F25:F33">
    <cfRule type="expression" dxfId="3651" priority="17">
      <formula>F25&gt;0</formula>
    </cfRule>
    <cfRule type="expression" dxfId="3650" priority="18">
      <formula>F25&lt;0</formula>
    </cfRule>
  </conditionalFormatting>
  <conditionalFormatting sqref="H25:H33">
    <cfRule type="expression" dxfId="3649" priority="15">
      <formula>H25&gt;0</formula>
    </cfRule>
    <cfRule type="expression" dxfId="3648" priority="16">
      <formula>H25&lt;0</formula>
    </cfRule>
  </conditionalFormatting>
  <conditionalFormatting sqref="M46">
    <cfRule type="expression" dxfId="3647" priority="13">
      <formula>M46&gt;0</formula>
    </cfRule>
    <cfRule type="expression" dxfId="3646" priority="14">
      <formula>M46&lt;0</formula>
    </cfRule>
  </conditionalFormatting>
  <conditionalFormatting sqref="F79:F87 H79:H87">
    <cfRule type="expression" dxfId="3645" priority="11">
      <formula>F79&gt;0</formula>
    </cfRule>
    <cfRule type="expression" dxfId="3644" priority="12">
      <formula>F79&lt;0</formula>
    </cfRule>
  </conditionalFormatting>
  <conditionalFormatting sqref="F70:F78">
    <cfRule type="expression" dxfId="3643" priority="9">
      <formula>F70&gt;0</formula>
    </cfRule>
    <cfRule type="expression" dxfId="3642" priority="10">
      <formula>F70&lt;0</formula>
    </cfRule>
  </conditionalFormatting>
  <conditionalFormatting sqref="H70:H78">
    <cfRule type="expression" dxfId="3641" priority="7">
      <formula>H70&gt;0</formula>
    </cfRule>
    <cfRule type="expression" dxfId="3640" priority="8">
      <formula>H70&lt;0</formula>
    </cfRule>
  </conditionalFormatting>
  <conditionalFormatting sqref="J27:K27 J30:K30 J33:K33 J36:K36 J39:K39 J42:K42">
    <cfRule type="expression" dxfId="3639" priority="5">
      <formula>J27&gt;0</formula>
    </cfRule>
    <cfRule type="expression" dxfId="3638" priority="6">
      <formula>J27&lt;0</formula>
    </cfRule>
  </conditionalFormatting>
  <conditionalFormatting sqref="J28:K29 J31:K32 J34:K35 J37:K38 J40:K41">
    <cfRule type="expression" dxfId="3637" priority="3">
      <formula>J28&gt;0</formula>
    </cfRule>
    <cfRule type="expression" dxfId="3636" priority="4">
      <formula>J28&lt;0</formula>
    </cfRule>
  </conditionalFormatting>
  <conditionalFormatting sqref="L27:L42">
    <cfRule type="expression" dxfId="3635" priority="1">
      <formula>L27&gt;0</formula>
    </cfRule>
    <cfRule type="expression" dxfId="363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4" t="s">
        <v>78</v>
      </c>
      <c r="P40" s="894"/>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33" priority="9">
      <formula>F57&gt;0</formula>
    </cfRule>
    <cfRule type="expression" dxfId="3632" priority="10">
      <formula>F57&lt;0</formula>
    </cfRule>
  </conditionalFormatting>
  <conditionalFormatting sqref="Q7">
    <cfRule type="expression" dxfId="3631" priority="7">
      <formula>Q7&gt;0</formula>
    </cfRule>
    <cfRule type="expression" dxfId="3630" priority="8">
      <formula>Q7&lt;0</formula>
    </cfRule>
  </conditionalFormatting>
  <conditionalFormatting sqref="Q8">
    <cfRule type="expression" dxfId="3629" priority="5">
      <formula>Q8&gt;0</formula>
    </cfRule>
    <cfRule type="expression" dxfId="3628" priority="6">
      <formula>Q8&lt;0</formula>
    </cfRule>
  </conditionalFormatting>
  <conditionalFormatting sqref="F25:F56">
    <cfRule type="expression" dxfId="3627" priority="3">
      <formula>F25&gt;0</formula>
    </cfRule>
    <cfRule type="expression" dxfId="3626" priority="4">
      <formula>F25&lt;0</formula>
    </cfRule>
  </conditionalFormatting>
  <conditionalFormatting sqref="H25:H56">
    <cfRule type="expression" dxfId="3625" priority="1">
      <formula>H25&gt;0</formula>
    </cfRule>
    <cfRule type="expression" dxfId="362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126.06</v>
      </c>
      <c r="R4" s="420">
        <v>-2.3199999999999998E-2</v>
      </c>
      <c r="T4" s="688">
        <v>43193</v>
      </c>
      <c r="U4" s="30" t="s">
        <v>944</v>
      </c>
    </row>
    <row r="5" spans="1:21" x14ac:dyDescent="0.25">
      <c r="B5" s="70"/>
      <c r="C5" s="4"/>
      <c r="D5" s="3"/>
      <c r="E5" s="3"/>
      <c r="F5" s="3"/>
      <c r="G5" s="70"/>
      <c r="H5" s="159"/>
      <c r="I5" s="3"/>
      <c r="J5" s="3"/>
      <c r="K5" s="3"/>
      <c r="L5" s="70"/>
      <c r="M5" s="3"/>
      <c r="O5" s="11" t="s">
        <v>67</v>
      </c>
      <c r="Q5" s="3">
        <f>Q4*Q2</f>
        <v>3781.8</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2652.949999999983</v>
      </c>
      <c r="R7">
        <v>30</v>
      </c>
      <c r="T7" s="1">
        <v>43221</v>
      </c>
      <c r="U7" s="736" t="s">
        <v>1013</v>
      </c>
    </row>
    <row r="8" spans="1:21" x14ac:dyDescent="0.25">
      <c r="B8" s="70"/>
      <c r="C8" s="4"/>
      <c r="D8" s="3"/>
      <c r="E8" s="3"/>
      <c r="F8" s="3"/>
      <c r="G8" s="70"/>
      <c r="H8" s="159"/>
      <c r="I8" s="3"/>
      <c r="J8" s="3"/>
      <c r="K8" s="3"/>
      <c r="L8" s="4"/>
      <c r="M8" s="4"/>
      <c r="O8" s="11" t="s">
        <v>179</v>
      </c>
      <c r="P8" s="33"/>
      <c r="Q8" s="2">
        <f>K29+M29-F29+Q2*Q4</f>
        <v>251.25000000000045</v>
      </c>
      <c r="U8" t="s">
        <v>1014</v>
      </c>
    </row>
    <row r="9" spans="1:21" x14ac:dyDescent="0.25">
      <c r="B9" s="70"/>
      <c r="C9" s="4"/>
      <c r="D9" s="3"/>
      <c r="E9" s="3"/>
      <c r="F9" s="3"/>
      <c r="G9" s="70"/>
      <c r="H9" s="159"/>
      <c r="I9" s="3"/>
      <c r="J9" s="3"/>
      <c r="K9" s="3"/>
      <c r="L9" s="4"/>
      <c r="M9" s="4"/>
      <c r="O9" s="11" t="s">
        <v>204</v>
      </c>
      <c r="Q9" s="132">
        <f>IF(Q2=0, 0, Q8/Q6)</f>
        <v>7.1164549432808047E-2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4.1250198318261147E-3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14.624129930394433</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138.66600000000003</v>
      </c>
    </row>
    <row r="20" spans="1:21" x14ac:dyDescent="0.25">
      <c r="B20" s="70"/>
      <c r="C20" s="4"/>
      <c r="D20" s="3"/>
      <c r="E20" s="3"/>
      <c r="F20" s="3"/>
      <c r="G20" s="70"/>
      <c r="H20" s="159"/>
      <c r="I20" s="3"/>
      <c r="J20" s="3"/>
      <c r="K20" s="3"/>
      <c r="L20" s="4"/>
      <c r="M20" s="4"/>
      <c r="O20" s="79">
        <v>1.0900000000000001</v>
      </c>
      <c r="P20" s="79">
        <f t="shared" ref="P20:P39" si="2">O20*$Q$4</f>
        <v>137.40540000000001</v>
      </c>
      <c r="T20" s="1">
        <v>43279</v>
      </c>
      <c r="U20" t="s">
        <v>1116</v>
      </c>
    </row>
    <row r="21" spans="1:21" x14ac:dyDescent="0.25">
      <c r="B21" s="70"/>
      <c r="C21" s="4"/>
      <c r="D21" s="3"/>
      <c r="E21" s="3"/>
      <c r="F21" s="3"/>
      <c r="G21" s="4"/>
      <c r="H21" s="4"/>
      <c r="I21" s="3"/>
      <c r="J21" s="3"/>
      <c r="K21" s="3"/>
      <c r="L21" s="4"/>
      <c r="M21" s="4"/>
      <c r="O21" s="79">
        <v>1.08</v>
      </c>
      <c r="P21" s="79">
        <f t="shared" si="2"/>
        <v>136.1448</v>
      </c>
    </row>
    <row r="22" spans="1:21" x14ac:dyDescent="0.25">
      <c r="B22" s="70"/>
      <c r="C22" s="4"/>
      <c r="D22" s="3"/>
      <c r="E22" s="3"/>
      <c r="F22" s="3"/>
      <c r="G22" s="4"/>
      <c r="H22" s="4"/>
      <c r="I22" s="3"/>
      <c r="J22" s="3"/>
      <c r="K22" s="3"/>
      <c r="L22" s="4"/>
      <c r="M22" s="4"/>
      <c r="O22" s="79">
        <v>1.07</v>
      </c>
      <c r="P22" s="79">
        <f t="shared" si="2"/>
        <v>134.88420000000002</v>
      </c>
    </row>
    <row r="23" spans="1:21" x14ac:dyDescent="0.25">
      <c r="B23" s="70"/>
      <c r="C23" s="4"/>
      <c r="D23" s="3"/>
      <c r="E23" s="3"/>
      <c r="F23" s="3"/>
      <c r="G23" s="4"/>
      <c r="H23" s="4"/>
      <c r="I23" s="3"/>
      <c r="J23" s="3"/>
      <c r="K23" s="3"/>
      <c r="L23" s="4"/>
      <c r="M23" s="4"/>
      <c r="O23" s="79">
        <v>1.06</v>
      </c>
      <c r="P23" s="79">
        <f t="shared" si="2"/>
        <v>133.62360000000001</v>
      </c>
    </row>
    <row r="24" spans="1:21" x14ac:dyDescent="0.25">
      <c r="B24" s="70"/>
      <c r="C24" s="4"/>
      <c r="D24" s="3"/>
      <c r="E24" s="3"/>
      <c r="F24" s="3"/>
      <c r="G24" s="4"/>
      <c r="H24" s="4"/>
      <c r="I24" s="3"/>
      <c r="J24" s="3"/>
      <c r="K24" s="3"/>
      <c r="L24" s="4"/>
      <c r="M24" s="4"/>
      <c r="O24" s="79">
        <v>1.05</v>
      </c>
      <c r="P24" s="79">
        <f t="shared" si="2"/>
        <v>132.363</v>
      </c>
    </row>
    <row r="25" spans="1:21" x14ac:dyDescent="0.25">
      <c r="O25" s="79">
        <v>1.04</v>
      </c>
      <c r="P25" s="79">
        <f t="shared" si="2"/>
        <v>131.10240000000002</v>
      </c>
      <c r="T25" s="154">
        <v>43305</v>
      </c>
      <c r="U25" t="s">
        <v>1147</v>
      </c>
    </row>
    <row r="26" spans="1:21" x14ac:dyDescent="0.25">
      <c r="O26" s="79">
        <v>1.03</v>
      </c>
      <c r="P26" s="79">
        <f t="shared" si="2"/>
        <v>129.84180000000001</v>
      </c>
      <c r="T26" s="65"/>
    </row>
    <row r="27" spans="1:21" x14ac:dyDescent="0.25">
      <c r="O27" s="79">
        <v>1.02</v>
      </c>
      <c r="P27" s="79">
        <f t="shared" si="2"/>
        <v>128.5812</v>
      </c>
      <c r="T27" s="154">
        <v>43313</v>
      </c>
      <c r="U27" t="s">
        <v>1146</v>
      </c>
    </row>
    <row r="28" spans="1:21" x14ac:dyDescent="0.25">
      <c r="O28" s="79">
        <v>1.01</v>
      </c>
      <c r="P28" s="79">
        <f t="shared" si="2"/>
        <v>127.3206</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126.06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124.79940000000001</v>
      </c>
    </row>
    <row r="31" spans="1:21" x14ac:dyDescent="0.25">
      <c r="O31" s="79">
        <v>0.98</v>
      </c>
      <c r="P31" s="79">
        <f t="shared" si="2"/>
        <v>123.53879999999999</v>
      </c>
      <c r="T31" s="1">
        <v>43474</v>
      </c>
      <c r="U31" t="s">
        <v>1348</v>
      </c>
    </row>
    <row r="32" spans="1:21" x14ac:dyDescent="0.25">
      <c r="O32" s="79">
        <v>0.97</v>
      </c>
      <c r="P32" s="79">
        <f t="shared" si="2"/>
        <v>122.2782</v>
      </c>
    </row>
    <row r="33" spans="1:17" x14ac:dyDescent="0.25">
      <c r="O33" s="79">
        <v>0.96</v>
      </c>
      <c r="P33" s="79">
        <f t="shared" si="2"/>
        <v>121.0176</v>
      </c>
    </row>
    <row r="34" spans="1:17" x14ac:dyDescent="0.25">
      <c r="O34" s="79">
        <v>0.95</v>
      </c>
      <c r="P34" s="79">
        <f t="shared" si="2"/>
        <v>119.75699999999999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118.49639999999999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117.23580000000001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115.9752</v>
      </c>
    </row>
    <row r="38" spans="1:17" x14ac:dyDescent="0.25">
      <c r="A38" s="4"/>
      <c r="B38" s="162"/>
      <c r="C38" s="10"/>
      <c r="D38" s="39"/>
      <c r="E38" s="39"/>
      <c r="F38" s="39"/>
      <c r="G38" s="39"/>
      <c r="H38" s="177"/>
      <c r="I38" s="39"/>
      <c r="J38" s="39"/>
      <c r="K38" s="39"/>
      <c r="L38" s="39"/>
      <c r="O38" s="79">
        <v>0.91</v>
      </c>
      <c r="P38" s="79">
        <f t="shared" si="2"/>
        <v>114.7146</v>
      </c>
    </row>
    <row r="39" spans="1:17" x14ac:dyDescent="0.25">
      <c r="A39" s="4"/>
      <c r="B39" s="162"/>
      <c r="C39" s="10"/>
      <c r="D39" s="39"/>
      <c r="E39" s="39"/>
      <c r="F39" s="39"/>
      <c r="G39" s="39"/>
      <c r="H39" s="177"/>
      <c r="I39" s="39"/>
      <c r="J39" s="39"/>
      <c r="K39" s="39"/>
      <c r="L39" s="39"/>
      <c r="O39" s="79">
        <v>0.9</v>
      </c>
      <c r="P39" s="79">
        <f t="shared" si="2"/>
        <v>113.45400000000001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23" priority="175">
      <formula>F7&gt;0</formula>
    </cfRule>
    <cfRule type="expression" dxfId="3622" priority="176">
      <formula>F7&lt;0</formula>
    </cfRule>
  </conditionalFormatting>
  <conditionalFormatting sqref="Q8">
    <cfRule type="expression" dxfId="3621" priority="173">
      <formula>Q8&gt;0</formula>
    </cfRule>
    <cfRule type="expression" dxfId="3620" priority="174">
      <formula>Q8&lt;0</formula>
    </cfRule>
  </conditionalFormatting>
  <conditionalFormatting sqref="Q10">
    <cfRule type="expression" dxfId="3619" priority="167">
      <formula>Q10&gt;0</formula>
    </cfRule>
    <cfRule type="expression" dxfId="3618" priority="168">
      <formula>Q10&lt;0</formula>
    </cfRule>
  </conditionalFormatting>
  <conditionalFormatting sqref="F75:F76">
    <cfRule type="expression" dxfId="3617" priority="159">
      <formula>F75&gt;0</formula>
    </cfRule>
    <cfRule type="expression" dxfId="3616" priority="160">
      <formula>F75&lt;0</formula>
    </cfRule>
  </conditionalFormatting>
  <conditionalFormatting sqref="H75:H76">
    <cfRule type="expression" dxfId="3615" priority="157">
      <formula>H75&gt;0</formula>
    </cfRule>
    <cfRule type="expression" dxfId="3614" priority="158">
      <formula>H75&lt;0</formula>
    </cfRule>
  </conditionalFormatting>
  <conditionalFormatting sqref="J75:J76">
    <cfRule type="expression" dxfId="3613" priority="155">
      <formula>J75&gt;0</formula>
    </cfRule>
    <cfRule type="expression" dxfId="3612" priority="156">
      <formula>J75&lt;0</formula>
    </cfRule>
  </conditionalFormatting>
  <conditionalFormatting sqref="K75:K76">
    <cfRule type="expression" dxfId="3611" priority="153">
      <formula>K75&gt;0</formula>
    </cfRule>
    <cfRule type="expression" dxfId="3610" priority="154">
      <formula>K75&lt;0</formula>
    </cfRule>
  </conditionalFormatting>
  <conditionalFormatting sqref="L75:L76">
    <cfRule type="expression" dxfId="3609" priority="151">
      <formula>L75&gt;0</formula>
    </cfRule>
    <cfRule type="expression" dxfId="3608" priority="152">
      <formula>L75&lt;0</formula>
    </cfRule>
  </conditionalFormatting>
  <conditionalFormatting sqref="F39 H39">
    <cfRule type="expression" dxfId="3607" priority="113">
      <formula>F39&gt;0</formula>
    </cfRule>
    <cfRule type="expression" dxfId="3606" priority="114">
      <formula>F39&lt;0</formula>
    </cfRule>
  </conditionalFormatting>
  <conditionalFormatting sqref="F38 H38">
    <cfRule type="expression" dxfId="3605" priority="111">
      <formula>F38&gt;0</formula>
    </cfRule>
    <cfRule type="expression" dxfId="3604" priority="112">
      <formula>F38&lt;0</formula>
    </cfRule>
  </conditionalFormatting>
  <conditionalFormatting sqref="H36:H37">
    <cfRule type="expression" dxfId="3603" priority="109">
      <formula>H36&gt;0</formula>
    </cfRule>
    <cfRule type="expression" dxfId="3602" priority="110">
      <formula>H36&lt;0</formula>
    </cfRule>
  </conditionalFormatting>
  <conditionalFormatting sqref="M44">
    <cfRule type="expression" dxfId="3601" priority="107">
      <formula>M44&gt;0</formula>
    </cfRule>
    <cfRule type="expression" dxfId="3600" priority="108">
      <formula>M44&lt;0</formula>
    </cfRule>
  </conditionalFormatting>
  <conditionalFormatting sqref="J36:J37">
    <cfRule type="expression" dxfId="3599" priority="77">
      <formula>J36&gt;0</formula>
    </cfRule>
    <cfRule type="expression" dxfId="3598" priority="78">
      <formula>J36&lt;0</formula>
    </cfRule>
  </conditionalFormatting>
  <conditionalFormatting sqref="F111:F113 H111:H113 H120 F120 F146:F148 H146:H148">
    <cfRule type="expression" dxfId="3597" priority="75">
      <formula>F111&gt;0</formula>
    </cfRule>
    <cfRule type="expression" dxfId="3596" priority="76">
      <formula>F111&lt;0</formula>
    </cfRule>
  </conditionalFormatting>
  <conditionalFormatting sqref="F87:F107">
    <cfRule type="expression" dxfId="3595" priority="73">
      <formula>F87&gt;0</formula>
    </cfRule>
    <cfRule type="expression" dxfId="3594" priority="74">
      <formula>F87&lt;0</formula>
    </cfRule>
  </conditionalFormatting>
  <conditionalFormatting sqref="H87:H107">
    <cfRule type="expression" dxfId="3593" priority="71">
      <formula>H87&gt;0</formula>
    </cfRule>
    <cfRule type="expression" dxfId="3592" priority="72">
      <formula>H87&lt;0</formula>
    </cfRule>
  </conditionalFormatting>
  <conditionalFormatting sqref="K78:K88 K90:K91">
    <cfRule type="expression" dxfId="3591" priority="69">
      <formula>K78&gt;0</formula>
    </cfRule>
    <cfRule type="expression" dxfId="3590" priority="70">
      <formula>K78&lt;0</formula>
    </cfRule>
  </conditionalFormatting>
  <conditionalFormatting sqref="L78">
    <cfRule type="expression" dxfId="3589" priority="67">
      <formula>L78&gt;0</formula>
    </cfRule>
    <cfRule type="expression" dxfId="3588" priority="68">
      <formula>L78&lt;0</formula>
    </cfRule>
  </conditionalFormatting>
  <conditionalFormatting sqref="F78:F86">
    <cfRule type="expression" dxfId="3587" priority="65">
      <formula>F78&gt;0</formula>
    </cfRule>
    <cfRule type="expression" dxfId="3586" priority="66">
      <formula>F78&lt;0</formula>
    </cfRule>
  </conditionalFormatting>
  <conditionalFormatting sqref="H78:H86">
    <cfRule type="expression" dxfId="3585" priority="63">
      <formula>H78&gt;0</formula>
    </cfRule>
    <cfRule type="expression" dxfId="3584" priority="64">
      <formula>H78&lt;0</formula>
    </cfRule>
  </conditionalFormatting>
  <conditionalFormatting sqref="F108:F110">
    <cfRule type="expression" dxfId="3583" priority="61">
      <formula>F108&gt;0</formula>
    </cfRule>
    <cfRule type="expression" dxfId="3582" priority="62">
      <formula>F108&lt;0</formula>
    </cfRule>
  </conditionalFormatting>
  <conditionalFormatting sqref="H108:H110">
    <cfRule type="expression" dxfId="3581" priority="59">
      <formula>H108&gt;0</formula>
    </cfRule>
    <cfRule type="expression" dxfId="3580" priority="60">
      <formula>H108&lt;0</formula>
    </cfRule>
  </conditionalFormatting>
  <conditionalFormatting sqref="H114:H116 F114:F116">
    <cfRule type="expression" dxfId="3579" priority="57">
      <formula>F114&gt;0</formula>
    </cfRule>
    <cfRule type="expression" dxfId="3578" priority="58">
      <formula>F114&lt;0</formula>
    </cfRule>
  </conditionalFormatting>
  <conditionalFormatting sqref="H117:H119 F117:F119">
    <cfRule type="expression" dxfId="3577" priority="55">
      <formula>F117&gt;0</formula>
    </cfRule>
    <cfRule type="expression" dxfId="3576" priority="56">
      <formula>F117&lt;0</formula>
    </cfRule>
  </conditionalFormatting>
  <conditionalFormatting sqref="F125:F127 H125:H127">
    <cfRule type="expression" dxfId="3575" priority="53">
      <formula>F125&gt;0</formula>
    </cfRule>
    <cfRule type="expression" dxfId="3574" priority="54">
      <formula>F125&lt;0</formula>
    </cfRule>
  </conditionalFormatting>
  <conditionalFormatting sqref="F124 H124">
    <cfRule type="expression" dxfId="3573" priority="51">
      <formula>F124&gt;0</formula>
    </cfRule>
    <cfRule type="expression" dxfId="3572" priority="52">
      <formula>F124&lt;0</formula>
    </cfRule>
  </conditionalFormatting>
  <conditionalFormatting sqref="F121:F123 H121:H123">
    <cfRule type="expression" dxfId="3571" priority="49">
      <formula>F121&gt;0</formula>
    </cfRule>
    <cfRule type="expression" dxfId="3570" priority="50">
      <formula>F121&lt;0</formula>
    </cfRule>
  </conditionalFormatting>
  <conditionalFormatting sqref="F134:F136 H134:H136">
    <cfRule type="expression" dxfId="3569" priority="47">
      <formula>F134&gt;0</formula>
    </cfRule>
    <cfRule type="expression" dxfId="3568" priority="48">
      <formula>F134&lt;0</formula>
    </cfRule>
  </conditionalFormatting>
  <conditionalFormatting sqref="H129:H131 F129:F133">
    <cfRule type="expression" dxfId="3567" priority="45">
      <formula>F129&gt;0</formula>
    </cfRule>
    <cfRule type="expression" dxfId="3566" priority="46">
      <formula>F129&lt;0</formula>
    </cfRule>
  </conditionalFormatting>
  <conditionalFormatting sqref="F128 H128">
    <cfRule type="expression" dxfId="3565" priority="43">
      <formula>F128&gt;0</formula>
    </cfRule>
    <cfRule type="expression" dxfId="3564" priority="44">
      <formula>F128&lt;0</formula>
    </cfRule>
  </conditionalFormatting>
  <conditionalFormatting sqref="H132:H133">
    <cfRule type="expression" dxfId="3563" priority="41">
      <formula>H132&gt;0</formula>
    </cfRule>
    <cfRule type="expression" dxfId="3562" priority="42">
      <formula>H132&lt;0</formula>
    </cfRule>
  </conditionalFormatting>
  <conditionalFormatting sqref="H139:H141 F139:F142">
    <cfRule type="expression" dxfId="3561" priority="39">
      <formula>F139&gt;0</formula>
    </cfRule>
    <cfRule type="expression" dxfId="3560" priority="40">
      <formula>F139&lt;0</formula>
    </cfRule>
  </conditionalFormatting>
  <conditionalFormatting sqref="F137:F138 H137:H138">
    <cfRule type="expression" dxfId="3559" priority="37">
      <formula>F137&gt;0</formula>
    </cfRule>
    <cfRule type="expression" dxfId="3558" priority="38">
      <formula>F137&lt;0</formula>
    </cfRule>
  </conditionalFormatting>
  <conditionalFormatting sqref="F145 H145">
    <cfRule type="expression" dxfId="3557" priority="35">
      <formula>F145&gt;0</formula>
    </cfRule>
    <cfRule type="expression" dxfId="3556" priority="36">
      <formula>F145&lt;0</formula>
    </cfRule>
  </conditionalFormatting>
  <conditionalFormatting sqref="F143:F144 H143:H144">
    <cfRule type="expression" dxfId="3555" priority="33">
      <formula>F143&gt;0</formula>
    </cfRule>
    <cfRule type="expression" dxfId="3554" priority="34">
      <formula>F143&lt;0</formula>
    </cfRule>
  </conditionalFormatting>
  <conditionalFormatting sqref="H142">
    <cfRule type="expression" dxfId="3553" priority="31">
      <formula>H142&gt;0</formula>
    </cfRule>
    <cfRule type="expression" dxfId="3552" priority="32">
      <formula>H142&lt;0</formula>
    </cfRule>
  </conditionalFormatting>
  <conditionalFormatting sqref="J111:J113 J120">
    <cfRule type="expression" dxfId="3551" priority="29">
      <formula>J111&gt;0</formula>
    </cfRule>
    <cfRule type="expression" dxfId="3550" priority="30">
      <formula>J111&lt;0</formula>
    </cfRule>
  </conditionalFormatting>
  <conditionalFormatting sqref="J87:J107">
    <cfRule type="expression" dxfId="3549" priority="27">
      <formula>J87&gt;0</formula>
    </cfRule>
    <cfRule type="expression" dxfId="3548" priority="28">
      <formula>J87&lt;0</formula>
    </cfRule>
  </conditionalFormatting>
  <conditionalFormatting sqref="J78:J86">
    <cfRule type="expression" dxfId="3547" priority="25">
      <formula>J78&gt;0</formula>
    </cfRule>
    <cfRule type="expression" dxfId="3546" priority="26">
      <formula>J78&lt;0</formula>
    </cfRule>
  </conditionalFormatting>
  <conditionalFormatting sqref="J108:J110">
    <cfRule type="expression" dxfId="3545" priority="23">
      <formula>J108&gt;0</formula>
    </cfRule>
    <cfRule type="expression" dxfId="3544" priority="24">
      <formula>J108&lt;0</formula>
    </cfRule>
  </conditionalFormatting>
  <conditionalFormatting sqref="J114:J116">
    <cfRule type="expression" dxfId="3543" priority="21">
      <formula>J114&gt;0</formula>
    </cfRule>
    <cfRule type="expression" dxfId="3542" priority="22">
      <formula>J114&lt;0</formula>
    </cfRule>
  </conditionalFormatting>
  <conditionalFormatting sqref="J117:J119">
    <cfRule type="expression" dxfId="3541" priority="19">
      <formula>J117&gt;0</formula>
    </cfRule>
    <cfRule type="expression" dxfId="3540" priority="20">
      <formula>J117&lt;0</formula>
    </cfRule>
  </conditionalFormatting>
  <conditionalFormatting sqref="J125:J127">
    <cfRule type="expression" dxfId="3539" priority="17">
      <formula>J125&gt;0</formula>
    </cfRule>
    <cfRule type="expression" dxfId="3538" priority="18">
      <formula>J125&lt;0</formula>
    </cfRule>
  </conditionalFormatting>
  <conditionalFormatting sqref="J124">
    <cfRule type="expression" dxfId="3537" priority="15">
      <formula>J124&gt;0</formula>
    </cfRule>
    <cfRule type="expression" dxfId="3536" priority="16">
      <formula>J124&lt;0</formula>
    </cfRule>
  </conditionalFormatting>
  <conditionalFormatting sqref="J121:J123">
    <cfRule type="expression" dxfId="3535" priority="13">
      <formula>J121&gt;0</formula>
    </cfRule>
    <cfRule type="expression" dxfId="3534" priority="14">
      <formula>J121&lt;0</formula>
    </cfRule>
  </conditionalFormatting>
  <conditionalFormatting sqref="J134:J136">
    <cfRule type="expression" dxfId="3533" priority="11">
      <formula>J134&gt;0</formula>
    </cfRule>
    <cfRule type="expression" dxfId="3532" priority="12">
      <formula>J134&lt;0</formula>
    </cfRule>
  </conditionalFormatting>
  <conditionalFormatting sqref="J129:J133">
    <cfRule type="expression" dxfId="3531" priority="9">
      <formula>J129&gt;0</formula>
    </cfRule>
    <cfRule type="expression" dxfId="3530" priority="10">
      <formula>J129&lt;0</formula>
    </cfRule>
  </conditionalFormatting>
  <conditionalFormatting sqref="J128">
    <cfRule type="expression" dxfId="3529" priority="7">
      <formula>J128&gt;0</formula>
    </cfRule>
    <cfRule type="expression" dxfId="3528" priority="8">
      <formula>J128&lt;0</formula>
    </cfRule>
  </conditionalFormatting>
  <conditionalFormatting sqref="J139:J141">
    <cfRule type="expression" dxfId="3527" priority="5">
      <formula>J139&gt;0</formula>
    </cfRule>
    <cfRule type="expression" dxfId="3526" priority="6">
      <formula>J139&lt;0</formula>
    </cfRule>
  </conditionalFormatting>
  <conditionalFormatting sqref="J137:J138">
    <cfRule type="expression" dxfId="3525" priority="3">
      <formula>J137&gt;0</formula>
    </cfRule>
    <cfRule type="expression" dxfId="3524" priority="4">
      <formula>J137&lt;0</formula>
    </cfRule>
  </conditionalFormatting>
  <conditionalFormatting sqref="J142">
    <cfRule type="expression" dxfId="3523" priority="1">
      <formula>J142&gt;0</formula>
    </cfRule>
    <cfRule type="expression" dxfId="352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29.59</v>
      </c>
      <c r="R4" s="420">
        <v>5.9999999999999995E-4</v>
      </c>
      <c r="T4" s="1"/>
    </row>
    <row r="5" spans="1:21" x14ac:dyDescent="0.25">
      <c r="B5" s="70"/>
      <c r="C5" s="4"/>
      <c r="D5" s="3"/>
      <c r="E5" s="3"/>
      <c r="F5" s="3"/>
      <c r="G5" s="70"/>
      <c r="H5" s="159"/>
      <c r="I5" s="3"/>
      <c r="J5" s="3"/>
      <c r="K5" s="3"/>
      <c r="L5" s="70"/>
      <c r="M5" s="4"/>
      <c r="O5" s="11" t="s">
        <v>67</v>
      </c>
      <c r="Q5" s="3">
        <f>Q4*Q2</f>
        <v>1952.94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-134.67000000000007</v>
      </c>
      <c r="R7">
        <v>66</v>
      </c>
    </row>
    <row r="8" spans="1:21" x14ac:dyDescent="0.25">
      <c r="B8" s="70"/>
      <c r="C8" s="4"/>
      <c r="D8" s="3"/>
      <c r="E8" s="3"/>
      <c r="F8" s="3"/>
      <c r="G8" s="70"/>
      <c r="H8" s="159"/>
      <c r="I8" s="3"/>
      <c r="J8" s="3"/>
      <c r="K8" s="3"/>
      <c r="L8" s="4"/>
      <c r="M8" s="4"/>
      <c r="O8" s="11" t="s">
        <v>179</v>
      </c>
      <c r="P8" s="33"/>
      <c r="Q8" s="2">
        <f>K18+M18-F18+Q2*Q4</f>
        <v>-134.67000000000007</v>
      </c>
      <c r="T8" s="1"/>
      <c r="U8" s="736"/>
    </row>
    <row r="9" spans="1:21" x14ac:dyDescent="0.25">
      <c r="B9" s="70"/>
      <c r="C9" s="4"/>
      <c r="D9" s="3"/>
      <c r="E9" s="3"/>
      <c r="F9" s="3"/>
      <c r="G9" s="4"/>
      <c r="H9" s="159"/>
      <c r="I9" s="3"/>
      <c r="J9" s="3"/>
      <c r="K9" s="3"/>
      <c r="L9" s="4"/>
      <c r="M9" s="4"/>
      <c r="O9" s="11" t="s">
        <v>204</v>
      </c>
      <c r="Q9" s="132">
        <f>IF(Q2=0, 0, Q8/Q6)</f>
        <v>-6.450917556440143E-2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1.7573504562352148E-2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32.548999999999999</v>
      </c>
    </row>
    <row r="20" spans="1:20" x14ac:dyDescent="0.25">
      <c r="O20" s="79">
        <v>1.0900000000000001</v>
      </c>
      <c r="P20" s="79">
        <f t="shared" ref="P20:P39" si="0">O20*$Q$4</f>
        <v>32.253100000000003</v>
      </c>
    </row>
    <row r="21" spans="1:20" x14ac:dyDescent="0.25">
      <c r="O21" s="79">
        <v>1.08</v>
      </c>
      <c r="P21" s="79">
        <f t="shared" si="0"/>
        <v>31.9572</v>
      </c>
      <c r="T21" s="1"/>
    </row>
    <row r="22" spans="1:20" x14ac:dyDescent="0.25">
      <c r="O22" s="79">
        <v>1.07</v>
      </c>
      <c r="P22" s="79">
        <f t="shared" si="0"/>
        <v>31.661300000000001</v>
      </c>
    </row>
    <row r="23" spans="1:20" x14ac:dyDescent="0.25">
      <c r="O23" s="79">
        <v>1.06</v>
      </c>
      <c r="P23" s="79">
        <f t="shared" si="0"/>
        <v>31.365400000000001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31.069500000000001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30.773600000000002</v>
      </c>
    </row>
    <row r="26" spans="1:20" x14ac:dyDescent="0.25">
      <c r="B26" s="162">
        <v>43676</v>
      </c>
      <c r="C26" s="10">
        <v>66</v>
      </c>
      <c r="D26" s="39">
        <v>31.63</v>
      </c>
      <c r="E26" s="39">
        <v>29.13</v>
      </c>
      <c r="F26" s="39">
        <f>(E26-D26)*C26</f>
        <v>-165</v>
      </c>
      <c r="G26" s="39"/>
      <c r="H26" s="177"/>
      <c r="I26" s="39"/>
      <c r="J26" s="39"/>
      <c r="K26" s="39"/>
      <c r="L26" s="39"/>
      <c r="O26" s="79">
        <v>1.03</v>
      </c>
      <c r="P26" s="79">
        <f t="shared" si="0"/>
        <v>30.477700000000002</v>
      </c>
      <c r="T26" s="154"/>
    </row>
    <row r="27" spans="1:20" x14ac:dyDescent="0.25">
      <c r="B27" s="162"/>
      <c r="C27" s="10"/>
      <c r="D27" s="39"/>
      <c r="E27" s="39"/>
      <c r="F27" s="39"/>
      <c r="G27" s="39"/>
      <c r="H27" s="177"/>
      <c r="I27" s="39"/>
      <c r="J27" s="39"/>
      <c r="K27" s="39"/>
      <c r="L27" s="39"/>
      <c r="O27" s="79">
        <v>1.02</v>
      </c>
      <c r="P27" s="79">
        <f t="shared" si="0"/>
        <v>30.181799999999999</v>
      </c>
      <c r="T27" s="65"/>
    </row>
    <row r="28" spans="1:20" x14ac:dyDescent="0.25">
      <c r="B28" s="162"/>
      <c r="C28" s="10"/>
      <c r="D28" s="39"/>
      <c r="E28" s="39"/>
      <c r="F28" s="39"/>
      <c r="G28" s="39"/>
      <c r="H28" s="177"/>
      <c r="I28" s="39"/>
      <c r="J28" s="39"/>
      <c r="K28" s="39"/>
      <c r="L28" s="39"/>
      <c r="O28" s="79">
        <v>1.01</v>
      </c>
      <c r="P28" s="79">
        <f t="shared" si="0"/>
        <v>29.885899999999999</v>
      </c>
      <c r="T28" s="154"/>
    </row>
    <row r="29" spans="1:20" x14ac:dyDescent="0.25">
      <c r="B29" s="162"/>
      <c r="C29" s="10"/>
      <c r="D29" s="39"/>
      <c r="E29" s="39"/>
      <c r="F29" s="39"/>
      <c r="G29" s="39"/>
      <c r="H29" s="177"/>
      <c r="I29" s="39"/>
      <c r="J29" s="39"/>
      <c r="K29" s="39"/>
      <c r="L29" s="39"/>
      <c r="O29" s="79">
        <v>1</v>
      </c>
      <c r="P29" s="79">
        <f t="shared" si="0"/>
        <v>29.59</v>
      </c>
      <c r="T29" s="154"/>
    </row>
    <row r="30" spans="1:20" x14ac:dyDescent="0.25">
      <c r="B30" s="162"/>
      <c r="C30" s="10"/>
      <c r="D30" s="39"/>
      <c r="E30" s="39"/>
      <c r="F30" s="39"/>
      <c r="G30" s="39"/>
      <c r="H30" s="177"/>
      <c r="I30" s="39"/>
      <c r="J30" s="39"/>
      <c r="K30" s="39"/>
      <c r="L30" s="39"/>
      <c r="O30" s="79">
        <v>0.99</v>
      </c>
      <c r="P30" s="79">
        <f t="shared" si="0"/>
        <v>29.2941</v>
      </c>
      <c r="T30" s="154"/>
    </row>
    <row r="31" spans="1:20" x14ac:dyDescent="0.25">
      <c r="B31" s="162"/>
      <c r="C31" s="10"/>
      <c r="D31" s="39"/>
      <c r="E31" s="39"/>
      <c r="F31" s="39"/>
      <c r="G31" s="39"/>
      <c r="H31" s="177"/>
      <c r="I31" s="39"/>
      <c r="J31" s="39"/>
      <c r="K31" s="39"/>
      <c r="L31" s="39"/>
      <c r="O31" s="79">
        <v>0.98</v>
      </c>
      <c r="P31" s="79">
        <f t="shared" si="0"/>
        <v>28.998200000000001</v>
      </c>
    </row>
    <row r="32" spans="1:20" x14ac:dyDescent="0.25">
      <c r="B32" s="162"/>
      <c r="C32" s="10"/>
      <c r="D32" s="39"/>
      <c r="E32" s="39"/>
      <c r="F32" s="39"/>
      <c r="G32" s="39"/>
      <c r="H32" s="177"/>
      <c r="I32" s="39"/>
      <c r="J32" s="39"/>
      <c r="K32" s="39"/>
      <c r="L32" s="39"/>
      <c r="O32" s="79">
        <v>0.97</v>
      </c>
      <c r="P32" s="79">
        <f t="shared" si="0"/>
        <v>28.702299999999997</v>
      </c>
    </row>
    <row r="33" spans="2:17" x14ac:dyDescent="0.25">
      <c r="B33" s="162"/>
      <c r="C33" s="10"/>
      <c r="D33" s="39"/>
      <c r="E33" s="39"/>
      <c r="F33" s="39"/>
      <c r="G33" s="39"/>
      <c r="H33" s="177"/>
      <c r="I33" s="39"/>
      <c r="J33" s="39"/>
      <c r="K33" s="39"/>
      <c r="L33" s="39"/>
      <c r="O33" s="79">
        <v>0.96</v>
      </c>
      <c r="P33" s="79">
        <f t="shared" si="0"/>
        <v>28.406399999999998</v>
      </c>
    </row>
    <row r="34" spans="2:17" x14ac:dyDescent="0.25">
      <c r="B34" s="162"/>
      <c r="C34" s="10"/>
      <c r="D34" s="39"/>
      <c r="E34" s="39"/>
      <c r="F34" s="39"/>
      <c r="G34" s="39"/>
      <c r="H34" s="177"/>
      <c r="I34" s="39"/>
      <c r="J34" s="39"/>
      <c r="K34" s="39"/>
      <c r="L34" s="39"/>
      <c r="O34" s="79">
        <v>0.95</v>
      </c>
      <c r="P34" s="79">
        <f t="shared" si="0"/>
        <v>28.110499999999998</v>
      </c>
    </row>
    <row r="35" spans="2:17" x14ac:dyDescent="0.25">
      <c r="B35" s="162"/>
      <c r="C35" s="10"/>
      <c r="D35" s="39"/>
      <c r="E35" s="39"/>
      <c r="F35" s="39"/>
      <c r="G35" s="39"/>
      <c r="H35" s="177"/>
      <c r="I35" s="39"/>
      <c r="J35" s="39"/>
      <c r="K35" s="39"/>
      <c r="L35" s="39"/>
      <c r="O35" s="79">
        <v>0.94</v>
      </c>
      <c r="P35" s="79">
        <f t="shared" si="0"/>
        <v>27.814599999999999</v>
      </c>
    </row>
    <row r="36" spans="2:17" x14ac:dyDescent="0.25">
      <c r="B36" s="162"/>
      <c r="C36" s="10"/>
      <c r="D36" s="39"/>
      <c r="E36" s="39"/>
      <c r="F36" s="39"/>
      <c r="G36" s="39"/>
      <c r="H36" s="177"/>
      <c r="I36" s="39"/>
      <c r="J36" s="39"/>
      <c r="K36" s="39"/>
      <c r="L36" s="39"/>
      <c r="O36" s="79">
        <v>0.93</v>
      </c>
      <c r="P36" s="79">
        <f t="shared" si="0"/>
        <v>27.518700000000003</v>
      </c>
    </row>
    <row r="37" spans="2:17" x14ac:dyDescent="0.25">
      <c r="B37" s="162"/>
      <c r="C37" s="10"/>
      <c r="D37" s="39"/>
      <c r="E37" s="39"/>
      <c r="F37" s="39"/>
      <c r="G37" s="39"/>
      <c r="H37" s="177"/>
      <c r="I37" s="39"/>
      <c r="J37" s="39"/>
      <c r="K37" s="39"/>
      <c r="L37" s="39"/>
      <c r="O37" s="79">
        <v>0.92</v>
      </c>
      <c r="P37" s="79">
        <f t="shared" si="0"/>
        <v>27.222799999999999</v>
      </c>
    </row>
    <row r="38" spans="2:17" x14ac:dyDescent="0.25">
      <c r="B38" s="162"/>
      <c r="C38" s="10"/>
      <c r="D38" s="39"/>
      <c r="E38" s="39"/>
      <c r="F38" s="39"/>
      <c r="G38" s="39"/>
      <c r="H38" s="177"/>
      <c r="I38" s="39"/>
      <c r="J38" s="39"/>
      <c r="K38" s="39"/>
      <c r="L38" s="39"/>
      <c r="O38" s="79">
        <v>0.91</v>
      </c>
      <c r="P38" s="79">
        <f t="shared" si="0"/>
        <v>26.9269</v>
      </c>
    </row>
    <row r="39" spans="2:17" x14ac:dyDescent="0.25">
      <c r="B39" s="162"/>
      <c r="C39" s="10"/>
      <c r="D39" s="39"/>
      <c r="E39" s="39"/>
      <c r="F39" s="39"/>
      <c r="G39" s="39"/>
      <c r="H39" s="177"/>
      <c r="I39" s="39"/>
      <c r="J39" s="39"/>
      <c r="K39" s="39"/>
      <c r="L39" s="39"/>
      <c r="O39" s="79">
        <v>0.9</v>
      </c>
      <c r="P39" s="79">
        <f t="shared" si="0"/>
        <v>26.631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21" priority="33">
      <formula>Q7&gt;0</formula>
    </cfRule>
    <cfRule type="expression" dxfId="3520" priority="34">
      <formula>Q7&lt;0</formula>
    </cfRule>
  </conditionalFormatting>
  <conditionalFormatting sqref="Q8">
    <cfRule type="expression" dxfId="3519" priority="31">
      <formula>Q8&gt;0</formula>
    </cfRule>
    <cfRule type="expression" dxfId="3518" priority="32">
      <formula>Q8&lt;0</formula>
    </cfRule>
  </conditionalFormatting>
  <conditionalFormatting sqref="F34:F54 F58:F63">
    <cfRule type="expression" dxfId="3517" priority="29">
      <formula>F34&gt;0</formula>
    </cfRule>
    <cfRule type="expression" dxfId="3516" priority="30">
      <formula>F34&lt;0</formula>
    </cfRule>
  </conditionalFormatting>
  <conditionalFormatting sqref="H34:H54 H58:H63">
    <cfRule type="expression" dxfId="3515" priority="27">
      <formula>H34&gt;0</formula>
    </cfRule>
    <cfRule type="expression" dxfId="3514" priority="28">
      <formula>H34&lt;0</formula>
    </cfRule>
  </conditionalFormatting>
  <conditionalFormatting sqref="Q10">
    <cfRule type="expression" dxfId="3513" priority="25">
      <formula>Q10&gt;0</formula>
    </cfRule>
    <cfRule type="expression" dxfId="3512" priority="26">
      <formula>Q10&lt;0</formula>
    </cfRule>
  </conditionalFormatting>
  <conditionalFormatting sqref="J25:J38">
    <cfRule type="expression" dxfId="3511" priority="23">
      <formula>J25&gt;0</formula>
    </cfRule>
    <cfRule type="expression" dxfId="3510" priority="24">
      <formula>J25&lt;0</formula>
    </cfRule>
  </conditionalFormatting>
  <conditionalFormatting sqref="K25:K35 K37:K38">
    <cfRule type="expression" dxfId="3509" priority="21">
      <formula>K25&gt;0</formula>
    </cfRule>
    <cfRule type="expression" dxfId="3508" priority="22">
      <formula>K25&lt;0</formula>
    </cfRule>
  </conditionalFormatting>
  <conditionalFormatting sqref="F89:F110">
    <cfRule type="expression" dxfId="3507" priority="19">
      <formula>F89&gt;0</formula>
    </cfRule>
    <cfRule type="expression" dxfId="3506" priority="20">
      <formula>F89&lt;0</formula>
    </cfRule>
  </conditionalFormatting>
  <conditionalFormatting sqref="H89:H110">
    <cfRule type="expression" dxfId="3505" priority="17">
      <formula>H89&gt;0</formula>
    </cfRule>
    <cfRule type="expression" dxfId="3504" priority="18">
      <formula>H89&lt;0</formula>
    </cfRule>
  </conditionalFormatting>
  <conditionalFormatting sqref="J89:J102">
    <cfRule type="expression" dxfId="3503" priority="15">
      <formula>J89&gt;0</formula>
    </cfRule>
    <cfRule type="expression" dxfId="3502" priority="16">
      <formula>J89&lt;0</formula>
    </cfRule>
  </conditionalFormatting>
  <conditionalFormatting sqref="K89:K102">
    <cfRule type="expression" dxfId="3501" priority="13">
      <formula>K89&gt;0</formula>
    </cfRule>
    <cfRule type="expression" dxfId="3500" priority="14">
      <formula>K89&lt;0</formula>
    </cfRule>
  </conditionalFormatting>
  <conditionalFormatting sqref="L89:L102">
    <cfRule type="expression" dxfId="3499" priority="11">
      <formula>L89&gt;0</formula>
    </cfRule>
    <cfRule type="expression" dxfId="3498" priority="12">
      <formula>L89&lt;0</formula>
    </cfRule>
  </conditionalFormatting>
  <conditionalFormatting sqref="F25:F33">
    <cfRule type="expression" dxfId="3497" priority="9">
      <formula>F25&gt;0</formula>
    </cfRule>
    <cfRule type="expression" dxfId="3496" priority="10">
      <formula>F25&lt;0</formula>
    </cfRule>
  </conditionalFormatting>
  <conditionalFormatting sqref="H25:H33">
    <cfRule type="expression" dxfId="3495" priority="7">
      <formula>H25&gt;0</formula>
    </cfRule>
    <cfRule type="expression" dxfId="3494" priority="8">
      <formula>H25&lt;0</formula>
    </cfRule>
  </conditionalFormatting>
  <conditionalFormatting sqref="J54">
    <cfRule type="expression" dxfId="3493" priority="5">
      <formula>J54&gt;0</formula>
    </cfRule>
    <cfRule type="expression" dxfId="3492" priority="6">
      <formula>J54&lt;0</formula>
    </cfRule>
  </conditionalFormatting>
  <conditionalFormatting sqref="F55:F57">
    <cfRule type="expression" dxfId="3491" priority="3">
      <formula>F55&gt;0</formula>
    </cfRule>
    <cfRule type="expression" dxfId="3490" priority="4">
      <formula>F55&lt;0</formula>
    </cfRule>
  </conditionalFormatting>
  <conditionalFormatting sqref="H55:H57">
    <cfRule type="expression" dxfId="3489" priority="1">
      <formula>H55&gt;0</formula>
    </cfRule>
    <cfRule type="expression" dxfId="348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4" t="s">
        <v>78</v>
      </c>
      <c r="P24" s="894"/>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87" priority="32">
      <formula>F51&gt;0</formula>
    </cfRule>
    <cfRule type="expression" dxfId="3486" priority="33">
      <formula>F51&lt;0</formula>
    </cfRule>
  </conditionalFormatting>
  <conditionalFormatting sqref="Q7">
    <cfRule type="expression" dxfId="3485" priority="30">
      <formula>Q7&gt;0</formula>
    </cfRule>
    <cfRule type="expression" dxfId="3484" priority="31">
      <formula>Q7&lt;0</formula>
    </cfRule>
  </conditionalFormatting>
  <conditionalFormatting sqref="Q8">
    <cfRule type="expression" dxfId="3483" priority="28">
      <formula>Q8&gt;0</formula>
    </cfRule>
    <cfRule type="expression" dxfId="3482" priority="29">
      <formula>Q8&lt;0</formula>
    </cfRule>
  </conditionalFormatting>
  <conditionalFormatting sqref="F25:F44 F46:F50">
    <cfRule type="expression" dxfId="3481" priority="26">
      <formula>F25&gt;0</formula>
    </cfRule>
    <cfRule type="expression" dxfId="3480" priority="27">
      <formula>F25&lt;0</formula>
    </cfRule>
  </conditionalFormatting>
  <conditionalFormatting sqref="H25:H44 H46:H50">
    <cfRule type="expression" dxfId="3479" priority="24">
      <formula>H25&gt;0</formula>
    </cfRule>
    <cfRule type="expression" dxfId="3478" priority="25">
      <formula>H25&lt;0</formula>
    </cfRule>
  </conditionalFormatting>
  <conditionalFormatting sqref="F89:F110">
    <cfRule type="expression" dxfId="3477" priority="22">
      <formula>F89&gt;0</formula>
    </cfRule>
    <cfRule type="expression" dxfId="3476" priority="23">
      <formula>F89&lt;0</formula>
    </cfRule>
  </conditionalFormatting>
  <conditionalFormatting sqref="H89:H110">
    <cfRule type="expression" dxfId="3475" priority="20">
      <formula>H89&gt;0</formula>
    </cfRule>
    <cfRule type="expression" dxfId="3474" priority="21">
      <formula>H89&lt;0</formula>
    </cfRule>
  </conditionalFormatting>
  <conditionalFormatting sqref="Q10">
    <cfRule type="expression" dxfId="3473" priority="18">
      <formula>Q10&gt;0</formula>
    </cfRule>
    <cfRule type="expression" dxfId="3472" priority="19">
      <formula>Q10&lt;0</formula>
    </cfRule>
  </conditionalFormatting>
  <conditionalFormatting sqref="J25:J39">
    <cfRule type="expression" dxfId="3471" priority="16">
      <formula>J25&gt;0</formula>
    </cfRule>
    <cfRule type="expression" dxfId="3470" priority="17">
      <formula>J25&lt;0</formula>
    </cfRule>
  </conditionalFormatting>
  <conditionalFormatting sqref="K25:K38">
    <cfRule type="expression" dxfId="3469" priority="14">
      <formula>K25&gt;0</formula>
    </cfRule>
    <cfRule type="expression" dxfId="3468" priority="15">
      <formula>K25&lt;0</formula>
    </cfRule>
  </conditionalFormatting>
  <conditionalFormatting sqref="L25:L38">
    <cfRule type="expression" dxfId="3467" priority="12">
      <formula>L25&gt;0</formula>
    </cfRule>
    <cfRule type="expression" dxfId="346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65" priority="9">
      <formula>J40&gt;0</formula>
    </cfRule>
    <cfRule type="expression" dxfId="346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63" priority="7">
      <formula>F45&gt;0</formula>
    </cfRule>
    <cfRule type="expression" dxfId="3462" priority="8">
      <formula>F45&lt;0</formula>
    </cfRule>
  </conditionalFormatting>
  <conditionalFormatting sqref="H45">
    <cfRule type="expression" dxfId="3461" priority="5">
      <formula>H45&gt;0</formula>
    </cfRule>
    <cfRule type="expression" dxfId="3460" priority="6">
      <formula>H45&lt;0</formula>
    </cfRule>
  </conditionalFormatting>
  <conditionalFormatting sqref="J45">
    <cfRule type="expression" dxfId="3459" priority="3">
      <formula>J45&gt;0</formula>
    </cfRule>
    <cfRule type="expression" dxfId="3458" priority="4">
      <formula>J45&lt;0</formula>
    </cfRule>
  </conditionalFormatting>
  <conditionalFormatting sqref="J46">
    <cfRule type="expression" dxfId="3457" priority="1">
      <formula>J46&gt;0</formula>
    </cfRule>
    <cfRule type="expression" dxfId="345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4" t="s">
        <v>78</v>
      </c>
      <c r="Q39" s="894"/>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55" priority="66">
      <formula>F22&gt;0</formula>
    </cfRule>
    <cfRule type="expression" dxfId="345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53" priority="53">
      <formula>F41&gt;0</formula>
    </cfRule>
    <cfRule type="expression" dxfId="3452" priority="54">
      <formula>F41&lt;0</formula>
    </cfRule>
  </conditionalFormatting>
  <conditionalFormatting sqref="F41">
    <cfRule type="expression" dxfId="3451" priority="57">
      <formula>F41&gt;0</formula>
    </cfRule>
    <cfRule type="expression" dxfId="3450" priority="58">
      <formula>F41&lt;0</formula>
    </cfRule>
  </conditionalFormatting>
  <conditionalFormatting sqref="H41">
    <cfRule type="expression" dxfId="3449" priority="35">
      <formula>H41&gt;0</formula>
    </cfRule>
    <cfRule type="expression" dxfId="3448" priority="36">
      <formula>H41&lt;0</formula>
    </cfRule>
  </conditionalFormatting>
  <conditionalFormatting sqref="F89:F95">
    <cfRule type="expression" dxfId="3447" priority="29">
      <formula>F89&gt;0</formula>
    </cfRule>
    <cfRule type="expression" dxfId="3446" priority="30">
      <formula>F89&lt;0</formula>
    </cfRule>
  </conditionalFormatting>
  <conditionalFormatting sqref="F96:F110">
    <cfRule type="expression" dxfId="3445" priority="25">
      <formula>F96&gt;0</formula>
    </cfRule>
    <cfRule type="expression" dxfId="3444" priority="26">
      <formula>F96&lt;0</formula>
    </cfRule>
  </conditionalFormatting>
  <conditionalFormatting sqref="F96:F110">
    <cfRule type="expression" dxfId="3443" priority="27">
      <formula>F96&gt;0</formula>
    </cfRule>
    <cfRule type="expression" dxfId="3442" priority="28">
      <formula>F96&lt;0</formula>
    </cfRule>
  </conditionalFormatting>
  <conditionalFormatting sqref="H89:H100">
    <cfRule type="expression" dxfId="3441" priority="23">
      <formula>H89&gt;0</formula>
    </cfRule>
    <cfRule type="expression" dxfId="3440" priority="24">
      <formula>H89&lt;0</formula>
    </cfRule>
  </conditionalFormatting>
  <conditionalFormatting sqref="H101">
    <cfRule type="expression" dxfId="3439" priority="21">
      <formula>H101&gt;0</formula>
    </cfRule>
    <cfRule type="expression" dxfId="3438" priority="22">
      <formula>H101&lt;0</formula>
    </cfRule>
  </conditionalFormatting>
  <conditionalFormatting sqref="F111:F116">
    <cfRule type="expression" dxfId="3437" priority="19">
      <formula>F111&gt;0</formula>
    </cfRule>
    <cfRule type="expression" dxfId="3436" priority="20">
      <formula>F111&lt;0</formula>
    </cfRule>
  </conditionalFormatting>
  <conditionalFormatting sqref="H103:H116">
    <cfRule type="expression" dxfId="3435" priority="17">
      <formula>H103&gt;0</formula>
    </cfRule>
    <cfRule type="expression" dxfId="3434" priority="18">
      <formula>H103&lt;0</formula>
    </cfRule>
  </conditionalFormatting>
  <conditionalFormatting sqref="H102">
    <cfRule type="expression" dxfId="3433" priority="15">
      <formula>H102&gt;0</formula>
    </cfRule>
    <cfRule type="expression" dxfId="3432" priority="16">
      <formula>H102&lt;0</formula>
    </cfRule>
  </conditionalFormatting>
  <conditionalFormatting sqref="M42">
    <cfRule type="expression" dxfId="3431" priority="13">
      <formula>M42&gt;0</formula>
    </cfRule>
    <cfRule type="expression" dxfId="3430" priority="14">
      <formula>M42&lt;0</formula>
    </cfRule>
  </conditionalFormatting>
  <conditionalFormatting sqref="Q7">
    <cfRule type="expression" dxfId="3429" priority="9">
      <formula>Q7&gt;0</formula>
    </cfRule>
    <cfRule type="expression" dxfId="3428" priority="10">
      <formula>Q7&lt;0</formula>
    </cfRule>
  </conditionalFormatting>
  <conditionalFormatting sqref="Q8">
    <cfRule type="expression" dxfId="3427" priority="7">
      <formula>Q8&gt;0</formula>
    </cfRule>
    <cfRule type="expression" dxfId="3426" priority="8">
      <formula>Q8&lt;0</formula>
    </cfRule>
  </conditionalFormatting>
  <conditionalFormatting sqref="F117:F130 H117:H130">
    <cfRule type="expression" dxfId="3425" priority="1">
      <formula>F117&gt;0</formula>
    </cfRule>
    <cfRule type="expression" dxfId="342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4" t="s">
        <v>78</v>
      </c>
      <c r="P40" s="894"/>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23" priority="21">
      <formula>F47&gt;0</formula>
    </cfRule>
    <cfRule type="expression" dxfId="3422" priority="22">
      <formula>F47&lt;0</formula>
    </cfRule>
  </conditionalFormatting>
  <conditionalFormatting sqref="Q7">
    <cfRule type="expression" dxfId="3421" priority="19">
      <formula>Q7&gt;0</formula>
    </cfRule>
    <cfRule type="expression" dxfId="3420" priority="20">
      <formula>Q7&lt;0</formula>
    </cfRule>
  </conditionalFormatting>
  <conditionalFormatting sqref="Q8">
    <cfRule type="expression" dxfId="3419" priority="17">
      <formula>Q8&gt;0</formula>
    </cfRule>
    <cfRule type="expression" dxfId="3418" priority="18">
      <formula>Q8&lt;0</formula>
    </cfRule>
  </conditionalFormatting>
  <conditionalFormatting sqref="F25:F46">
    <cfRule type="expression" dxfId="3417" priority="15">
      <formula>F25&gt;0</formula>
    </cfRule>
    <cfRule type="expression" dxfId="3416" priority="16">
      <formula>F25&lt;0</formula>
    </cfRule>
  </conditionalFormatting>
  <conditionalFormatting sqref="H25:H46">
    <cfRule type="expression" dxfId="3415" priority="13">
      <formula>H25&gt;0</formula>
    </cfRule>
    <cfRule type="expression" dxfId="3414" priority="14">
      <formula>H25&lt;0</formula>
    </cfRule>
  </conditionalFormatting>
  <conditionalFormatting sqref="F89:F110">
    <cfRule type="expression" dxfId="3413" priority="11">
      <formula>F89&gt;0</formula>
    </cfRule>
    <cfRule type="expression" dxfId="3412" priority="12">
      <formula>F89&lt;0</formula>
    </cfRule>
  </conditionalFormatting>
  <conditionalFormatting sqref="H89:H110">
    <cfRule type="expression" dxfId="3411" priority="9">
      <formula>H89&gt;0</formula>
    </cfRule>
    <cfRule type="expression" dxfId="3410" priority="10">
      <formula>H89&lt;0</formula>
    </cfRule>
  </conditionalFormatting>
  <conditionalFormatting sqref="Q10">
    <cfRule type="expression" dxfId="3409" priority="7">
      <formula>Q10&gt;0</formula>
    </cfRule>
    <cfRule type="expression" dxfId="3408" priority="8">
      <formula>Q10&lt;0</formula>
    </cfRule>
  </conditionalFormatting>
  <conditionalFormatting sqref="J25:J38">
    <cfRule type="expression" dxfId="3407" priority="5">
      <formula>J25&gt;0</formula>
    </cfRule>
    <cfRule type="expression" dxfId="3406" priority="6">
      <formula>J25&lt;0</formula>
    </cfRule>
  </conditionalFormatting>
  <conditionalFormatting sqref="K25:K38">
    <cfRule type="expression" dxfId="3405" priority="3">
      <formula>K25&gt;0</formula>
    </cfRule>
    <cfRule type="expression" dxfId="3404" priority="4">
      <formula>K25&lt;0</formula>
    </cfRule>
  </conditionalFormatting>
  <conditionalFormatting sqref="L25:L38">
    <cfRule type="expression" dxfId="3403" priority="1">
      <formula>L25&gt;0</formula>
    </cfRule>
    <cfRule type="expression" dxfId="340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1" priority="35">
      <formula>F47&gt;0</formula>
    </cfRule>
    <cfRule type="expression" dxfId="3400" priority="36">
      <formula>F47&lt;0</formula>
    </cfRule>
  </conditionalFormatting>
  <conditionalFormatting sqref="Q7">
    <cfRule type="expression" dxfId="3399" priority="33">
      <formula>Q7&gt;0</formula>
    </cfRule>
    <cfRule type="expression" dxfId="3398" priority="34">
      <formula>Q7&lt;0</formula>
    </cfRule>
  </conditionalFormatting>
  <conditionalFormatting sqref="Q8">
    <cfRule type="expression" dxfId="3397" priority="31">
      <formula>Q8&gt;0</formula>
    </cfRule>
    <cfRule type="expression" dxfId="3396" priority="32">
      <formula>Q8&lt;0</formula>
    </cfRule>
  </conditionalFormatting>
  <conditionalFormatting sqref="F30:F46">
    <cfRule type="expression" dxfId="3395" priority="29">
      <formula>F30&gt;0</formula>
    </cfRule>
    <cfRule type="expression" dxfId="3394" priority="30">
      <formula>F30&lt;0</formula>
    </cfRule>
  </conditionalFormatting>
  <conditionalFormatting sqref="H30:H46">
    <cfRule type="expression" dxfId="3393" priority="27">
      <formula>H30&gt;0</formula>
    </cfRule>
    <cfRule type="expression" dxfId="3392" priority="28">
      <formula>H30&lt;0</formula>
    </cfRule>
  </conditionalFormatting>
  <conditionalFormatting sqref="Q10">
    <cfRule type="expression" dxfId="3391" priority="25">
      <formula>Q10&gt;0</formula>
    </cfRule>
    <cfRule type="expression" dxfId="3390" priority="26">
      <formula>Q10&lt;0</formula>
    </cfRule>
  </conditionalFormatting>
  <conditionalFormatting sqref="J25:J38">
    <cfRule type="expression" dxfId="3389" priority="23">
      <formula>J25&gt;0</formula>
    </cfRule>
    <cfRule type="expression" dxfId="3388" priority="24">
      <formula>J25&lt;0</formula>
    </cfRule>
  </conditionalFormatting>
  <conditionalFormatting sqref="K25:K38">
    <cfRule type="expression" dxfId="3387" priority="21">
      <formula>K25&gt;0</formula>
    </cfRule>
    <cfRule type="expression" dxfId="3386" priority="22">
      <formula>K25&lt;0</formula>
    </cfRule>
  </conditionalFormatting>
  <conditionalFormatting sqref="L25 L38">
    <cfRule type="expression" dxfId="3385" priority="19">
      <formula>L25&gt;0</formula>
    </cfRule>
    <cfRule type="expression" dxfId="3384" priority="20">
      <formula>L25&lt;0</formula>
    </cfRule>
  </conditionalFormatting>
  <conditionalFormatting sqref="F89:F110">
    <cfRule type="expression" dxfId="3383" priority="17">
      <formula>F89&gt;0</formula>
    </cfRule>
    <cfRule type="expression" dxfId="3382" priority="18">
      <formula>F89&lt;0</formula>
    </cfRule>
  </conditionalFormatting>
  <conditionalFormatting sqref="H89:H110">
    <cfRule type="expression" dxfId="3381" priority="15">
      <formula>H89&gt;0</formula>
    </cfRule>
    <cfRule type="expression" dxfId="3380" priority="16">
      <formula>H89&lt;0</formula>
    </cfRule>
  </conditionalFormatting>
  <conditionalFormatting sqref="J89:J102">
    <cfRule type="expression" dxfId="3379" priority="13">
      <formula>J89&gt;0</formula>
    </cfRule>
    <cfRule type="expression" dxfId="3378" priority="14">
      <formula>J89&lt;0</formula>
    </cfRule>
  </conditionalFormatting>
  <conditionalFormatting sqref="K89:K102">
    <cfRule type="expression" dxfId="3377" priority="11">
      <formula>K89&gt;0</formula>
    </cfRule>
    <cfRule type="expression" dxfId="3376" priority="12">
      <formula>K89&lt;0</formula>
    </cfRule>
  </conditionalFormatting>
  <conditionalFormatting sqref="L89:L102">
    <cfRule type="expression" dxfId="3375" priority="9">
      <formula>L89&gt;0</formula>
    </cfRule>
    <cfRule type="expression" dxfId="3374" priority="10">
      <formula>L89&lt;0</formula>
    </cfRule>
  </conditionalFormatting>
  <conditionalFormatting sqref="F29 F25:F26">
    <cfRule type="expression" dxfId="3373" priority="7">
      <formula>F25&gt;0</formula>
    </cfRule>
    <cfRule type="expression" dxfId="3372" priority="8">
      <formula>F25&lt;0</formula>
    </cfRule>
  </conditionalFormatting>
  <conditionalFormatting sqref="H29 H25:H27">
    <cfRule type="expression" dxfId="3371" priority="5">
      <formula>H25&gt;0</formula>
    </cfRule>
    <cfRule type="expression" dxfId="3370" priority="6">
      <formula>H25&lt;0</formula>
    </cfRule>
  </conditionalFormatting>
  <conditionalFormatting sqref="F27:F28">
    <cfRule type="expression" dxfId="3369" priority="3">
      <formula>F27&gt;0</formula>
    </cfRule>
    <cfRule type="expression" dxfId="3368" priority="4">
      <formula>F27&lt;0</formula>
    </cfRule>
  </conditionalFormatting>
  <conditionalFormatting sqref="H28">
    <cfRule type="expression" dxfId="3367" priority="1">
      <formula>H28&gt;0</formula>
    </cfRule>
    <cfRule type="expression" dxfId="3366"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4" t="s">
        <v>78</v>
      </c>
      <c r="P17" s="894"/>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65" priority="25">
      <formula>F7&gt;0</formula>
    </cfRule>
    <cfRule type="expression" dxfId="3364" priority="26">
      <formula>F7&lt;0</formula>
    </cfRule>
  </conditionalFormatting>
  <conditionalFormatting sqref="Q8">
    <cfRule type="expression" dxfId="3363" priority="23">
      <formula>Q8&gt;0</formula>
    </cfRule>
    <cfRule type="expression" dxfId="3362" priority="24">
      <formula>Q8&lt;0</formula>
    </cfRule>
  </conditionalFormatting>
  <conditionalFormatting sqref="F93:F114">
    <cfRule type="expression" dxfId="3361" priority="17">
      <formula>F93&gt;0</formula>
    </cfRule>
    <cfRule type="expression" dxfId="3360" priority="18">
      <formula>F93&lt;0</formula>
    </cfRule>
  </conditionalFormatting>
  <conditionalFormatting sqref="H93:H114">
    <cfRule type="expression" dxfId="3359" priority="15">
      <formula>H93&gt;0</formula>
    </cfRule>
    <cfRule type="expression" dxfId="3358" priority="16">
      <formula>H93&lt;0</formula>
    </cfRule>
  </conditionalFormatting>
  <conditionalFormatting sqref="Q10">
    <cfRule type="expression" dxfId="3357" priority="13">
      <formula>Q10&gt;0</formula>
    </cfRule>
    <cfRule type="expression" dxfId="3356" priority="14">
      <formula>Q10&lt;0</formula>
    </cfRule>
  </conditionalFormatting>
  <conditionalFormatting sqref="J25:J38">
    <cfRule type="expression" dxfId="3355" priority="11">
      <formula>J25&gt;0</formula>
    </cfRule>
    <cfRule type="expression" dxfId="3354" priority="12">
      <formula>J25&lt;0</formula>
    </cfRule>
  </conditionalFormatting>
  <conditionalFormatting sqref="K25:K38">
    <cfRule type="expression" dxfId="3353" priority="9">
      <formula>K25&gt;0</formula>
    </cfRule>
    <cfRule type="expression" dxfId="3352" priority="10">
      <formula>K25&lt;0</formula>
    </cfRule>
  </conditionalFormatting>
  <conditionalFormatting sqref="L25:L34">
    <cfRule type="expression" dxfId="3351" priority="7">
      <formula>L25&gt;0</formula>
    </cfRule>
    <cfRule type="expression" dxfId="3350" priority="8">
      <formula>L25&lt;0</formula>
    </cfRule>
  </conditionalFormatting>
  <conditionalFormatting sqref="J43">
    <cfRule type="expression" dxfId="3349" priority="5">
      <formula>J43&gt;0</formula>
    </cfRule>
    <cfRule type="expression" dxfId="3348" priority="6">
      <formula>J43&lt;0</formula>
    </cfRule>
  </conditionalFormatting>
  <conditionalFormatting sqref="M25:M34">
    <cfRule type="expression" dxfId="3347" priority="3">
      <formula>M25&gt;0</formula>
    </cfRule>
    <cfRule type="expression" dxfId="3346" priority="4">
      <formula>M25&lt;0</formula>
    </cfRule>
  </conditionalFormatting>
  <conditionalFormatting sqref="H61:H64 F61:F64">
    <cfRule type="expression" dxfId="3345" priority="1">
      <formula>F61&gt;0</formula>
    </cfRule>
    <cfRule type="expression" dxfId="3344"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43" priority="21">
      <formula>F47&gt;0</formula>
    </cfRule>
    <cfRule type="expression" dxfId="3342" priority="22">
      <formula>F47&lt;0</formula>
    </cfRule>
  </conditionalFormatting>
  <conditionalFormatting sqref="Q7">
    <cfRule type="expression" dxfId="3341" priority="19">
      <formula>Q7&gt;0</formula>
    </cfRule>
    <cfRule type="expression" dxfId="3340" priority="20">
      <formula>Q7&lt;0</formula>
    </cfRule>
  </conditionalFormatting>
  <conditionalFormatting sqref="Q8">
    <cfRule type="expression" dxfId="3339" priority="17">
      <formula>Q8&gt;0</formula>
    </cfRule>
    <cfRule type="expression" dxfId="3338" priority="18">
      <formula>Q8&lt;0</formula>
    </cfRule>
  </conditionalFormatting>
  <conditionalFormatting sqref="F25:F46">
    <cfRule type="expression" dxfId="3337" priority="15">
      <formula>F25&gt;0</formula>
    </cfRule>
    <cfRule type="expression" dxfId="3336" priority="16">
      <formula>F25&lt;0</formula>
    </cfRule>
  </conditionalFormatting>
  <conditionalFormatting sqref="H25:H46">
    <cfRule type="expression" dxfId="3335" priority="13">
      <formula>H25&gt;0</formula>
    </cfRule>
    <cfRule type="expression" dxfId="3334" priority="14">
      <formula>H25&lt;0</formula>
    </cfRule>
  </conditionalFormatting>
  <conditionalFormatting sqref="F89:F110">
    <cfRule type="expression" dxfId="3333" priority="11">
      <formula>F89&gt;0</formula>
    </cfRule>
    <cfRule type="expression" dxfId="3332" priority="12">
      <formula>F89&lt;0</formula>
    </cfRule>
  </conditionalFormatting>
  <conditionalFormatting sqref="H89:H110">
    <cfRule type="expression" dxfId="3331" priority="9">
      <formula>H89&gt;0</formula>
    </cfRule>
    <cfRule type="expression" dxfId="3330" priority="10">
      <formula>H89&lt;0</formula>
    </cfRule>
  </conditionalFormatting>
  <conditionalFormatting sqref="Q10">
    <cfRule type="expression" dxfId="3329" priority="7">
      <formula>Q10&gt;0</formula>
    </cfRule>
    <cfRule type="expression" dxfId="3328" priority="8">
      <formula>Q10&lt;0</formula>
    </cfRule>
  </conditionalFormatting>
  <conditionalFormatting sqref="J25:J38">
    <cfRule type="expression" dxfId="3327" priority="5">
      <formula>J25&gt;0</formula>
    </cfRule>
    <cfRule type="expression" dxfId="3326" priority="6">
      <formula>J25&lt;0</formula>
    </cfRule>
  </conditionalFormatting>
  <conditionalFormatting sqref="K25:K38">
    <cfRule type="expression" dxfId="3325" priority="3">
      <formula>K25&gt;0</formula>
    </cfRule>
    <cfRule type="expression" dxfId="3324" priority="4">
      <formula>K25&lt;0</formula>
    </cfRule>
  </conditionalFormatting>
  <conditionalFormatting sqref="L25:L38">
    <cfRule type="expression" dxfId="3323" priority="1">
      <formula>L25&gt;0</formula>
    </cfRule>
    <cfRule type="expression" dxfId="332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4" t="s">
        <v>78</v>
      </c>
      <c r="P14" s="894"/>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21" priority="29">
      <formula>F29&gt;0</formula>
    </cfRule>
    <cfRule type="expression" dxfId="3320" priority="30">
      <formula>F29&lt;0</formula>
    </cfRule>
  </conditionalFormatting>
  <conditionalFormatting sqref="Q7">
    <cfRule type="expression" dxfId="3319" priority="27">
      <formula>Q7&gt;0</formula>
    </cfRule>
    <cfRule type="expression" dxfId="3318" priority="28">
      <formula>Q7&lt;0</formula>
    </cfRule>
  </conditionalFormatting>
  <conditionalFormatting sqref="Q8">
    <cfRule type="expression" dxfId="3317" priority="25">
      <formula>Q8&gt;0</formula>
    </cfRule>
    <cfRule type="expression" dxfId="3316" priority="26">
      <formula>Q8&lt;0</formula>
    </cfRule>
  </conditionalFormatting>
  <conditionalFormatting sqref="F96:F110">
    <cfRule type="expression" dxfId="3315" priority="19">
      <formula>F96&gt;0</formula>
    </cfRule>
    <cfRule type="expression" dxfId="3314" priority="20">
      <formula>F96&lt;0</formula>
    </cfRule>
  </conditionalFormatting>
  <conditionalFormatting sqref="H96:H110">
    <cfRule type="expression" dxfId="3313" priority="17">
      <formula>H96&gt;0</formula>
    </cfRule>
    <cfRule type="expression" dxfId="3312" priority="18">
      <formula>H96&lt;0</formula>
    </cfRule>
  </conditionalFormatting>
  <conditionalFormatting sqref="Q10">
    <cfRule type="expression" dxfId="3311" priority="15">
      <formula>Q10&gt;0</formula>
    </cfRule>
    <cfRule type="expression" dxfId="3310" priority="16">
      <formula>Q10&lt;0</formula>
    </cfRule>
  </conditionalFormatting>
  <conditionalFormatting sqref="L29:L38">
    <cfRule type="expression" dxfId="3309" priority="9">
      <formula>L29&gt;0</formula>
    </cfRule>
    <cfRule type="expression" dxfId="3308" priority="10">
      <formula>L29&lt;0</formula>
    </cfRule>
  </conditionalFormatting>
  <conditionalFormatting sqref="F27:F29 H27:H29 J25:K29">
    <cfRule type="expression" dxfId="3307" priority="7">
      <formula>F25&gt;0</formula>
    </cfRule>
    <cfRule type="expression" dxfId="3306" priority="8">
      <formula>F25&lt;0</formula>
    </cfRule>
  </conditionalFormatting>
  <conditionalFormatting sqref="L25:L29">
    <cfRule type="expression" dxfId="3305" priority="5">
      <formula>L25&gt;0</formula>
    </cfRule>
    <cfRule type="expression" dxfId="3304" priority="6">
      <formula>L25&lt;0</formula>
    </cfRule>
  </conditionalFormatting>
  <conditionalFormatting sqref="F25:F26">
    <cfRule type="expression" dxfId="3303" priority="3">
      <formula>F25&gt;0</formula>
    </cfRule>
    <cfRule type="expression" dxfId="3302" priority="4">
      <formula>F25&lt;0</formula>
    </cfRule>
  </conditionalFormatting>
  <conditionalFormatting sqref="H25:H26">
    <cfRule type="expression" dxfId="3301" priority="1">
      <formula>H25&gt;0</formula>
    </cfRule>
    <cfRule type="expression" dxfId="330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topLeftCell="G1" workbookViewId="0">
      <pane ySplit="1" topLeftCell="A2" activePane="bottomLeft" state="frozen"/>
      <selection activeCell="A2" sqref="A2"/>
      <selection pane="bottomLeft" activeCell="P28" sqref="P28"/>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1" si="1">H2*I2-J2</f>
        <v>3729.9499999999994</v>
      </c>
      <c r="L2" s="70">
        <v>43313</v>
      </c>
      <c r="M2" s="43">
        <v>50</v>
      </c>
      <c r="O2" s="11" t="s">
        <v>57</v>
      </c>
      <c r="Q2">
        <f>C18-H18</f>
        <v>150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44.353600000000007</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58.73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8809.5</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6653.0400000000009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2353.6699999999946</v>
      </c>
      <c r="R7">
        <v>150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2156.4599999999991</v>
      </c>
      <c r="U8" s="400" t="s">
        <v>1230</v>
      </c>
    </row>
    <row r="9" spans="1:21" x14ac:dyDescent="0.25">
      <c r="B9" s="70">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0.32413152483676616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3.4054146092286741E-2</v>
      </c>
      <c r="R11">
        <v>0.5</v>
      </c>
    </row>
    <row r="12" spans="1:21" x14ac:dyDescent="0.25">
      <c r="B12" s="70">
        <v>43658</v>
      </c>
      <c r="C12" s="4">
        <v>50</v>
      </c>
      <c r="D12" s="2">
        <v>57.5</v>
      </c>
      <c r="E12" s="2">
        <v>0</v>
      </c>
      <c r="F12" s="2">
        <f t="shared" si="0"/>
        <v>2875</v>
      </c>
      <c r="H12" s="68"/>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8.6622418879056031</v>
      </c>
      <c r="U13" s="895" t="s">
        <v>1376</v>
      </c>
    </row>
    <row r="14" spans="1:21" x14ac:dyDescent="0.25">
      <c r="H14" s="68"/>
      <c r="O14" s="11" t="s">
        <v>1034</v>
      </c>
      <c r="Q14" s="1">
        <v>43324</v>
      </c>
      <c r="U14" s="895"/>
    </row>
    <row r="15" spans="1:21" x14ac:dyDescent="0.25">
      <c r="H15" s="68"/>
      <c r="U15" s="895"/>
    </row>
    <row r="16" spans="1:21" x14ac:dyDescent="0.25">
      <c r="H16" s="68"/>
      <c r="U16" s="895"/>
    </row>
    <row r="17" spans="1:21" x14ac:dyDescent="0.25">
      <c r="U17" s="895"/>
    </row>
    <row r="18" spans="1:21" x14ac:dyDescent="0.25">
      <c r="A18" s="31" t="s">
        <v>81</v>
      </c>
      <c r="B18" s="14"/>
      <c r="C18" s="14">
        <f>SUM(C2:C17)</f>
        <v>800</v>
      </c>
      <c r="D18" s="18"/>
      <c r="E18" s="18"/>
      <c r="F18" s="18">
        <f>SUM(F2:F17)</f>
        <v>52345.5</v>
      </c>
      <c r="G18" s="14"/>
      <c r="H18" s="14">
        <f>SUM(H2:H17)</f>
        <v>650</v>
      </c>
      <c r="I18" s="18"/>
      <c r="J18" s="18"/>
      <c r="K18" s="18">
        <f>SUM(K2:K17)</f>
        <v>45317.46</v>
      </c>
      <c r="L18" s="14"/>
      <c r="M18" s="18">
        <f>SUM(M2:M10)</f>
        <v>375</v>
      </c>
      <c r="U18" s="895"/>
    </row>
    <row r="19" spans="1:21" ht="15.75" thickBot="1" x14ac:dyDescent="0.3">
      <c r="A19" s="275" t="s">
        <v>191</v>
      </c>
      <c r="B19" s="276"/>
      <c r="C19" s="277">
        <f>SumByColor($A$19,C2:C17)</f>
        <v>650</v>
      </c>
      <c r="D19" s="277"/>
      <c r="E19" s="277"/>
      <c r="F19" s="278">
        <f>SumByColor($A$19,F2:F17)</f>
        <v>41883</v>
      </c>
      <c r="G19" s="277"/>
      <c r="H19" s="277">
        <f>SumByColor($A$19,H2:H17)</f>
        <v>650</v>
      </c>
      <c r="I19" s="277"/>
      <c r="J19" s="277"/>
      <c r="K19" s="278">
        <f>SumByColor($A$19,K2:K17)</f>
        <v>45317</v>
      </c>
      <c r="L19" s="277"/>
      <c r="M19" s="278">
        <f>SumByColor($A$19,M2:M17)</f>
        <v>375</v>
      </c>
      <c r="U19" s="895"/>
    </row>
    <row r="20" spans="1:21" ht="20.25" thickBot="1" x14ac:dyDescent="0.35">
      <c r="O20" s="760" t="s">
        <v>78</v>
      </c>
      <c r="P20" s="760"/>
      <c r="U20" s="895"/>
    </row>
    <row r="21" spans="1:21" ht="15.75" thickTop="1" x14ac:dyDescent="0.25">
      <c r="O21" s="79">
        <v>1.1000000000000001</v>
      </c>
      <c r="P21" s="79">
        <f>O21*$Q$4</f>
        <v>64.603000000000009</v>
      </c>
      <c r="U21" s="895"/>
    </row>
    <row r="22" spans="1:21" x14ac:dyDescent="0.25">
      <c r="O22" s="79">
        <v>1.0900000000000001</v>
      </c>
      <c r="P22" s="79">
        <f t="shared" ref="P22:P41" si="3">O22*$Q$4</f>
        <v>64.015699999999995</v>
      </c>
      <c r="U22" s="895"/>
    </row>
    <row r="23" spans="1:21" x14ac:dyDescent="0.25">
      <c r="O23" s="79">
        <v>1.08</v>
      </c>
      <c r="P23" s="79">
        <f t="shared" si="3"/>
        <v>63.428400000000003</v>
      </c>
      <c r="U23" s="895"/>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62.841099999999997</v>
      </c>
      <c r="U24" s="895"/>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62.253799999999998</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61.666499999999999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61.0792</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60.491900000000001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59.904599999999995</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59.317299999999996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58.73</v>
      </c>
    </row>
    <row r="32" spans="1:21" x14ac:dyDescent="0.25">
      <c r="B32" s="162">
        <v>43329</v>
      </c>
      <c r="C32" s="10">
        <v>150</v>
      </c>
      <c r="D32" s="39">
        <v>64.313329999999993</v>
      </c>
      <c r="E32" s="39">
        <v>73.680000000000007</v>
      </c>
      <c r="F32" s="39">
        <f t="shared" ref="F32:F58"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58.142699999999998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57.555399999999999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56.968099999999993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56.380799999999994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55.793499999999995</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55.206199999999995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54.618899999999996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54.031599999999997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53.444299999999998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52.856999999999999</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8" si="13">D54*C54</f>
        <v>10020</v>
      </c>
      <c r="H54" s="177">
        <f t="shared" ref="H54:H58" si="14">(E54-D54)/D54</f>
        <v>4.8303393213572889E-2</v>
      </c>
      <c r="I54" s="39"/>
      <c r="J54" s="39"/>
      <c r="K54" s="99">
        <f t="shared" ref="K54:K58"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299" priority="51">
      <formula>F25&gt;0</formula>
    </cfRule>
    <cfRule type="expression" dxfId="3298" priority="52">
      <formula>F25&lt;0</formula>
    </cfRule>
  </conditionalFormatting>
  <conditionalFormatting sqref="Q7">
    <cfRule type="expression" dxfId="3297" priority="49">
      <formula>Q7&gt;0</formula>
    </cfRule>
    <cfRule type="expression" dxfId="3296" priority="50">
      <formula>Q7&lt;0</formula>
    </cfRule>
  </conditionalFormatting>
  <conditionalFormatting sqref="Q8">
    <cfRule type="expression" dxfId="3295" priority="47">
      <formula>Q8&gt;0</formula>
    </cfRule>
    <cfRule type="expression" dxfId="3294" priority="48">
      <formula>Q8&lt;0</formula>
    </cfRule>
  </conditionalFormatting>
  <conditionalFormatting sqref="M68">
    <cfRule type="expression" dxfId="3293" priority="41">
      <formula>M68&gt;0</formula>
    </cfRule>
    <cfRule type="expression" dxfId="3292" priority="42">
      <formula>M68&lt;0</formula>
    </cfRule>
  </conditionalFormatting>
  <conditionalFormatting sqref="F94:F125">
    <cfRule type="expression" dxfId="3291" priority="39">
      <formula>F94&gt;0</formula>
    </cfRule>
    <cfRule type="expression" dxfId="3290" priority="40">
      <formula>F94&lt;0</formula>
    </cfRule>
  </conditionalFormatting>
  <conditionalFormatting sqref="H94:H125">
    <cfRule type="expression" dxfId="3289" priority="37">
      <formula>H94&gt;0</formula>
    </cfRule>
    <cfRule type="expression" dxfId="3288" priority="38">
      <formula>H94&lt;0</formula>
    </cfRule>
  </conditionalFormatting>
  <conditionalFormatting sqref="J28:J30 K25:K30 J31:K38">
    <cfRule type="expression" dxfId="3287" priority="31">
      <formula>J25&gt;0</formula>
    </cfRule>
    <cfRule type="expression" dxfId="3286" priority="32">
      <formula>J25&lt;0</formula>
    </cfRule>
  </conditionalFormatting>
  <conditionalFormatting sqref="K39:K42">
    <cfRule type="expression" dxfId="3285" priority="29">
      <formula>K39&gt;0</formula>
    </cfRule>
    <cfRule type="expression" dxfId="3284" priority="30">
      <formula>K39&lt;0</formula>
    </cfRule>
  </conditionalFormatting>
  <conditionalFormatting sqref="K43">
    <cfRule type="expression" dxfId="3283" priority="27">
      <formula>K43&gt;0</formula>
    </cfRule>
    <cfRule type="expression" dxfId="3282" priority="28">
      <formula>K43&lt;0</formula>
    </cfRule>
  </conditionalFormatting>
  <conditionalFormatting sqref="K44">
    <cfRule type="expression" dxfId="3281" priority="25">
      <formula>K44&gt;0</formula>
    </cfRule>
    <cfRule type="expression" dxfId="3280" priority="26">
      <formula>K44&lt;0</formula>
    </cfRule>
  </conditionalFormatting>
  <conditionalFormatting sqref="K45">
    <cfRule type="expression" dxfId="3279" priority="23">
      <formula>K45&gt;0</formula>
    </cfRule>
    <cfRule type="expression" dxfId="3278" priority="24">
      <formula>K45&lt;0</formula>
    </cfRule>
  </conditionalFormatting>
  <conditionalFormatting sqref="K46:K51">
    <cfRule type="expression" dxfId="3277" priority="11">
      <formula>K46&gt;0</formula>
    </cfRule>
    <cfRule type="expression" dxfId="3276" priority="12">
      <formula>K46&lt;0</formula>
    </cfRule>
  </conditionalFormatting>
  <conditionalFormatting sqref="K52:K58">
    <cfRule type="expression" dxfId="3275" priority="9">
      <formula>K52&gt;0</formula>
    </cfRule>
    <cfRule type="expression" dxfId="3274" priority="10">
      <formula>K52&lt;0</formula>
    </cfRule>
  </conditionalFormatting>
  <conditionalFormatting sqref="H55:H57 F54:F57">
    <cfRule type="expression" dxfId="3273" priority="7">
      <formula>F54&gt;0</formula>
    </cfRule>
    <cfRule type="expression" dxfId="3272" priority="8">
      <formula>F54&lt;0</formula>
    </cfRule>
  </conditionalFormatting>
  <conditionalFormatting sqref="F63:F64 H63:H64">
    <cfRule type="expression" dxfId="3271" priority="5">
      <formula>F63&gt;0</formula>
    </cfRule>
    <cfRule type="expression" dxfId="3270" priority="6">
      <formula>F63&lt;0</formula>
    </cfRule>
  </conditionalFormatting>
  <conditionalFormatting sqref="F61:F62 H61:H62">
    <cfRule type="expression" dxfId="3269" priority="3">
      <formula>F61&gt;0</formula>
    </cfRule>
    <cfRule type="expression" dxfId="3268" priority="4">
      <formula>F61&lt;0</formula>
    </cfRule>
  </conditionalFormatting>
  <conditionalFormatting sqref="F59:F60 H59:H60">
    <cfRule type="expression" dxfId="3267" priority="1">
      <formula>F59&gt;0</formula>
    </cfRule>
    <cfRule type="expression" dxfId="326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5" priority="39">
      <formula>F47&gt;0</formula>
    </cfRule>
    <cfRule type="expression" dxfId="3264" priority="40">
      <formula>F47&lt;0</formula>
    </cfRule>
  </conditionalFormatting>
  <conditionalFormatting sqref="Q7">
    <cfRule type="expression" dxfId="3263" priority="37">
      <formula>Q7&gt;0</formula>
    </cfRule>
    <cfRule type="expression" dxfId="3262" priority="38">
      <formula>Q7&lt;0</formula>
    </cfRule>
  </conditionalFormatting>
  <conditionalFormatting sqref="Q8">
    <cfRule type="expression" dxfId="3261" priority="35">
      <formula>Q8&gt;0</formula>
    </cfRule>
    <cfRule type="expression" dxfId="3260" priority="36">
      <formula>Q8&lt;0</formula>
    </cfRule>
  </conditionalFormatting>
  <conditionalFormatting sqref="F30:F46">
    <cfRule type="expression" dxfId="3259" priority="33">
      <formula>F30&gt;0</formula>
    </cfRule>
    <cfRule type="expression" dxfId="3258" priority="34">
      <formula>F30&lt;0</formula>
    </cfRule>
  </conditionalFormatting>
  <conditionalFormatting sqref="H30:H46">
    <cfRule type="expression" dxfId="3257" priority="31">
      <formula>H30&gt;0</formula>
    </cfRule>
    <cfRule type="expression" dxfId="3256" priority="32">
      <formula>H30&lt;0</formula>
    </cfRule>
  </conditionalFormatting>
  <conditionalFormatting sqref="Q10">
    <cfRule type="expression" dxfId="3255" priority="29">
      <formula>Q10&gt;0</formula>
    </cfRule>
    <cfRule type="expression" dxfId="3254" priority="30">
      <formula>Q10&lt;0</formula>
    </cfRule>
  </conditionalFormatting>
  <conditionalFormatting sqref="J25:J38">
    <cfRule type="expression" dxfId="3253" priority="27">
      <formula>J25&gt;0</formula>
    </cfRule>
    <cfRule type="expression" dxfId="3252" priority="28">
      <formula>J25&lt;0</formula>
    </cfRule>
  </conditionalFormatting>
  <conditionalFormatting sqref="K25:K38">
    <cfRule type="expression" dxfId="3251" priority="25">
      <formula>K25&gt;0</formula>
    </cfRule>
    <cfRule type="expression" dxfId="3250" priority="26">
      <formula>K25&lt;0</formula>
    </cfRule>
  </conditionalFormatting>
  <conditionalFormatting sqref="L25 L38">
    <cfRule type="expression" dxfId="3249" priority="23">
      <formula>L25&gt;0</formula>
    </cfRule>
    <cfRule type="expression" dxfId="3248" priority="24">
      <formula>L25&lt;0</formula>
    </cfRule>
  </conditionalFormatting>
  <conditionalFormatting sqref="F89:F110">
    <cfRule type="expression" dxfId="3247" priority="21">
      <formula>F89&gt;0</formula>
    </cfRule>
    <cfRule type="expression" dxfId="3246" priority="22">
      <formula>F89&lt;0</formula>
    </cfRule>
  </conditionalFormatting>
  <conditionalFormatting sqref="H89:H110">
    <cfRule type="expression" dxfId="3245" priority="19">
      <formula>H89&gt;0</formula>
    </cfRule>
    <cfRule type="expression" dxfId="3244" priority="20">
      <formula>H89&lt;0</formula>
    </cfRule>
  </conditionalFormatting>
  <conditionalFormatting sqref="J89:J102">
    <cfRule type="expression" dxfId="3243" priority="17">
      <formula>J89&gt;0</formula>
    </cfRule>
    <cfRule type="expression" dxfId="3242" priority="18">
      <formula>J89&lt;0</formula>
    </cfRule>
  </conditionalFormatting>
  <conditionalFormatting sqref="K89:K102">
    <cfRule type="expression" dxfId="3241" priority="15">
      <formula>K89&gt;0</formula>
    </cfRule>
    <cfRule type="expression" dxfId="3240" priority="16">
      <formula>K89&lt;0</formula>
    </cfRule>
  </conditionalFormatting>
  <conditionalFormatting sqref="L89:L102">
    <cfRule type="expression" dxfId="3239" priority="13">
      <formula>L89&gt;0</formula>
    </cfRule>
    <cfRule type="expression" dxfId="3238" priority="14">
      <formula>L89&lt;0</formula>
    </cfRule>
  </conditionalFormatting>
  <conditionalFormatting sqref="F25">
    <cfRule type="expression" dxfId="3237" priority="11">
      <formula>F25&gt;0</formula>
    </cfRule>
    <cfRule type="expression" dxfId="3236" priority="12">
      <formula>F25&lt;0</formula>
    </cfRule>
  </conditionalFormatting>
  <conditionalFormatting sqref="H25:H26">
    <cfRule type="expression" dxfId="3235" priority="9">
      <formula>H25&gt;0</formula>
    </cfRule>
    <cfRule type="expression" dxfId="3234" priority="10">
      <formula>H25&lt;0</formula>
    </cfRule>
  </conditionalFormatting>
  <conditionalFormatting sqref="F26">
    <cfRule type="expression" dxfId="3233" priority="7">
      <formula>F26&gt;0</formula>
    </cfRule>
    <cfRule type="expression" dxfId="3232" priority="8">
      <formula>F26&lt;0</formula>
    </cfRule>
  </conditionalFormatting>
  <conditionalFormatting sqref="F27:F29">
    <cfRule type="expression" dxfId="3231" priority="3">
      <formula>F27&gt;0</formula>
    </cfRule>
    <cfRule type="expression" dxfId="3230" priority="4">
      <formula>F27&lt;0</formula>
    </cfRule>
  </conditionalFormatting>
  <conditionalFormatting sqref="H27:H29">
    <cfRule type="expression" dxfId="3229" priority="1">
      <formula>H27&gt;0</formula>
    </cfRule>
    <cfRule type="expression" dxfId="3228"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7" priority="35">
      <formula>F47&gt;0</formula>
    </cfRule>
    <cfRule type="expression" dxfId="3226" priority="36">
      <formula>F47&lt;0</formula>
    </cfRule>
  </conditionalFormatting>
  <conditionalFormatting sqref="Q7">
    <cfRule type="expression" dxfId="3225" priority="33">
      <formula>Q7&gt;0</formula>
    </cfRule>
    <cfRule type="expression" dxfId="3224" priority="34">
      <formula>Q7&lt;0</formula>
    </cfRule>
  </conditionalFormatting>
  <conditionalFormatting sqref="Q8">
    <cfRule type="expression" dxfId="3223" priority="31">
      <formula>Q8&gt;0</formula>
    </cfRule>
    <cfRule type="expression" dxfId="3222" priority="32">
      <formula>Q8&lt;0</formula>
    </cfRule>
  </conditionalFormatting>
  <conditionalFormatting sqref="F30:F46">
    <cfRule type="expression" dxfId="3221" priority="29">
      <formula>F30&gt;0</formula>
    </cfRule>
    <cfRule type="expression" dxfId="3220" priority="30">
      <formula>F30&lt;0</formula>
    </cfRule>
  </conditionalFormatting>
  <conditionalFormatting sqref="H30:H46">
    <cfRule type="expression" dxfId="3219" priority="27">
      <formula>H30&gt;0</formula>
    </cfRule>
    <cfRule type="expression" dxfId="3218" priority="28">
      <formula>H30&lt;0</formula>
    </cfRule>
  </conditionalFormatting>
  <conditionalFormatting sqref="Q10">
    <cfRule type="expression" dxfId="3217" priority="25">
      <formula>Q10&gt;0</formula>
    </cfRule>
    <cfRule type="expression" dxfId="3216" priority="26">
      <formula>Q10&lt;0</formula>
    </cfRule>
  </conditionalFormatting>
  <conditionalFormatting sqref="J25:J38">
    <cfRule type="expression" dxfId="3215" priority="23">
      <formula>J25&gt;0</formula>
    </cfRule>
    <cfRule type="expression" dxfId="3214" priority="24">
      <formula>J25&lt;0</formula>
    </cfRule>
  </conditionalFormatting>
  <conditionalFormatting sqref="K25:K38">
    <cfRule type="expression" dxfId="3213" priority="21">
      <formula>K25&gt;0</formula>
    </cfRule>
    <cfRule type="expression" dxfId="3212" priority="22">
      <formula>K25&lt;0</formula>
    </cfRule>
  </conditionalFormatting>
  <conditionalFormatting sqref="L25 L38">
    <cfRule type="expression" dxfId="3211" priority="19">
      <formula>L25&gt;0</formula>
    </cfRule>
    <cfRule type="expression" dxfId="3210" priority="20">
      <formula>L25&lt;0</formula>
    </cfRule>
  </conditionalFormatting>
  <conditionalFormatting sqref="F89:F110">
    <cfRule type="expression" dxfId="3209" priority="17">
      <formula>F89&gt;0</formula>
    </cfRule>
    <cfRule type="expression" dxfId="3208" priority="18">
      <formula>F89&lt;0</formula>
    </cfRule>
  </conditionalFormatting>
  <conditionalFormatting sqref="H89:H110">
    <cfRule type="expression" dxfId="3207" priority="15">
      <formula>H89&gt;0</formula>
    </cfRule>
    <cfRule type="expression" dxfId="3206" priority="16">
      <formula>H89&lt;0</formula>
    </cfRule>
  </conditionalFormatting>
  <conditionalFormatting sqref="J89:J102">
    <cfRule type="expression" dxfId="3205" priority="13">
      <formula>J89&gt;0</formula>
    </cfRule>
    <cfRule type="expression" dxfId="3204" priority="14">
      <formula>J89&lt;0</formula>
    </cfRule>
  </conditionalFormatting>
  <conditionalFormatting sqref="K89:K102">
    <cfRule type="expression" dxfId="3203" priority="11">
      <formula>K89&gt;0</formula>
    </cfRule>
    <cfRule type="expression" dxfId="3202" priority="12">
      <formula>K89&lt;0</formula>
    </cfRule>
  </conditionalFormatting>
  <conditionalFormatting sqref="L89:L102">
    <cfRule type="expression" dxfId="3201" priority="9">
      <formula>L89&gt;0</formula>
    </cfRule>
    <cfRule type="expression" dxfId="3200" priority="10">
      <formula>L89&lt;0</formula>
    </cfRule>
  </conditionalFormatting>
  <conditionalFormatting sqref="F29 F25:F26">
    <cfRule type="expression" dxfId="3199" priority="7">
      <formula>F25&gt;0</formula>
    </cfRule>
    <cfRule type="expression" dxfId="3198" priority="8">
      <formula>F25&lt;0</formula>
    </cfRule>
  </conditionalFormatting>
  <conditionalFormatting sqref="H29 H25:H27">
    <cfRule type="expression" dxfId="3197" priority="5">
      <formula>H25&gt;0</formula>
    </cfRule>
    <cfRule type="expression" dxfId="3196" priority="6">
      <formula>H25&lt;0</formula>
    </cfRule>
  </conditionalFormatting>
  <conditionalFormatting sqref="F27:F28">
    <cfRule type="expression" dxfId="3195" priority="3">
      <formula>F27&gt;0</formula>
    </cfRule>
    <cfRule type="expression" dxfId="3194" priority="4">
      <formula>F27&lt;0</formula>
    </cfRule>
  </conditionalFormatting>
  <conditionalFormatting sqref="H28">
    <cfRule type="expression" dxfId="3193" priority="1">
      <formula>H28&gt;0</formula>
    </cfRule>
    <cfRule type="expression" dxfId="3192"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1" priority="43">
      <formula>F54&gt;0</formula>
    </cfRule>
    <cfRule type="expression" dxfId="3190" priority="44">
      <formula>F54&lt;0</formula>
    </cfRule>
  </conditionalFormatting>
  <conditionalFormatting sqref="Q7">
    <cfRule type="expression" dxfId="3189" priority="41">
      <formula>Q7&gt;0</formula>
    </cfRule>
    <cfRule type="expression" dxfId="3188" priority="42">
      <formula>Q7&lt;0</formula>
    </cfRule>
  </conditionalFormatting>
  <conditionalFormatting sqref="Q8">
    <cfRule type="expression" dxfId="3187" priority="39">
      <formula>Q8&gt;0</formula>
    </cfRule>
    <cfRule type="expression" dxfId="3186" priority="40">
      <formula>Q8&lt;0</formula>
    </cfRule>
  </conditionalFormatting>
  <conditionalFormatting sqref="F33:F36 F38:F53">
    <cfRule type="expression" dxfId="3185" priority="37">
      <formula>F33&gt;0</formula>
    </cfRule>
    <cfRule type="expression" dxfId="3184" priority="38">
      <formula>F33&lt;0</formula>
    </cfRule>
  </conditionalFormatting>
  <conditionalFormatting sqref="H33:H36 H38:H53">
    <cfRule type="expression" dxfId="3183" priority="35">
      <formula>H33&gt;0</formula>
    </cfRule>
    <cfRule type="expression" dxfId="3182" priority="36">
      <formula>H33&lt;0</formula>
    </cfRule>
  </conditionalFormatting>
  <conditionalFormatting sqref="Q10">
    <cfRule type="expression" dxfId="3181" priority="33">
      <formula>Q10&gt;0</formula>
    </cfRule>
    <cfRule type="expression" dxfId="3180" priority="34">
      <formula>Q10&lt;0</formula>
    </cfRule>
  </conditionalFormatting>
  <conditionalFormatting sqref="J25:J37">
    <cfRule type="expression" dxfId="3179" priority="31">
      <formula>J25&gt;0</formula>
    </cfRule>
    <cfRule type="expression" dxfId="3178" priority="32">
      <formula>J25&lt;0</formula>
    </cfRule>
  </conditionalFormatting>
  <conditionalFormatting sqref="K25:K38">
    <cfRule type="expression" dxfId="3177" priority="29">
      <formula>K25&gt;0</formula>
    </cfRule>
    <cfRule type="expression" dxfId="3176" priority="30">
      <formula>K25&lt;0</formula>
    </cfRule>
  </conditionalFormatting>
  <conditionalFormatting sqref="L25">
    <cfRule type="expression" dxfId="3175" priority="27">
      <formula>L25&gt;0</formula>
    </cfRule>
    <cfRule type="expression" dxfId="3174" priority="28">
      <formula>L25&lt;0</formula>
    </cfRule>
  </conditionalFormatting>
  <conditionalFormatting sqref="F89:F110">
    <cfRule type="expression" dxfId="3173" priority="25">
      <formula>F89&gt;0</formula>
    </cfRule>
    <cfRule type="expression" dxfId="3172" priority="26">
      <formula>F89&lt;0</formula>
    </cfRule>
  </conditionalFormatting>
  <conditionalFormatting sqref="H89:H110">
    <cfRule type="expression" dxfId="3171" priority="23">
      <formula>H89&gt;0</formula>
    </cfRule>
    <cfRule type="expression" dxfId="3170" priority="24">
      <formula>H89&lt;0</formula>
    </cfRule>
  </conditionalFormatting>
  <conditionalFormatting sqref="J89:J102">
    <cfRule type="expression" dxfId="3169" priority="21">
      <formula>J89&gt;0</formula>
    </cfRule>
    <cfRule type="expression" dxfId="3168" priority="22">
      <formula>J89&lt;0</formula>
    </cfRule>
  </conditionalFormatting>
  <conditionalFormatting sqref="K89:K102">
    <cfRule type="expression" dxfId="3167" priority="19">
      <formula>K89&gt;0</formula>
    </cfRule>
    <cfRule type="expression" dxfId="3166" priority="20">
      <formula>K89&lt;0</formula>
    </cfRule>
  </conditionalFormatting>
  <conditionalFormatting sqref="L89:L102">
    <cfRule type="expression" dxfId="3165" priority="17">
      <formula>L89&gt;0</formula>
    </cfRule>
    <cfRule type="expression" dxfId="3164" priority="18">
      <formula>L89&lt;0</formula>
    </cfRule>
  </conditionalFormatting>
  <conditionalFormatting sqref="F29:F32">
    <cfRule type="expression" dxfId="3163" priority="15">
      <formula>F29&gt;0</formula>
    </cfRule>
    <cfRule type="expression" dxfId="3162" priority="16">
      <formula>F29&lt;0</formula>
    </cfRule>
  </conditionalFormatting>
  <conditionalFormatting sqref="H29:H32">
    <cfRule type="expression" dxfId="3161" priority="13">
      <formula>H29&gt;0</formula>
    </cfRule>
    <cfRule type="expression" dxfId="3160" priority="14">
      <formula>H29&lt;0</formula>
    </cfRule>
  </conditionalFormatting>
  <conditionalFormatting sqref="F25:F28">
    <cfRule type="expression" dxfId="3159" priority="11">
      <formula>F25&gt;0</formula>
    </cfRule>
    <cfRule type="expression" dxfId="3158" priority="12">
      <formula>F25&lt;0</formula>
    </cfRule>
  </conditionalFormatting>
  <conditionalFormatting sqref="H25:H28">
    <cfRule type="expression" dxfId="3157" priority="9">
      <formula>H25&gt;0</formula>
    </cfRule>
    <cfRule type="expression" dxfId="3156" priority="10">
      <formula>H25&lt;0</formula>
    </cfRule>
  </conditionalFormatting>
  <conditionalFormatting sqref="F37">
    <cfRule type="expression" dxfId="3155" priority="7">
      <formula>F37&gt;0</formula>
    </cfRule>
    <cfRule type="expression" dxfId="3154" priority="8">
      <formula>F37&lt;0</formula>
    </cfRule>
  </conditionalFormatting>
  <conditionalFormatting sqref="H37">
    <cfRule type="expression" dxfId="3153" priority="5">
      <formula>H37&gt;0</formula>
    </cfRule>
    <cfRule type="expression" dxfId="3152" priority="6">
      <formula>H37&lt;0</formula>
    </cfRule>
  </conditionalFormatting>
  <conditionalFormatting sqref="J49">
    <cfRule type="expression" dxfId="3151" priority="3">
      <formula>J49&gt;0</formula>
    </cfRule>
    <cfRule type="expression" dxfId="3150" priority="4">
      <formula>J49&lt;0</formula>
    </cfRule>
  </conditionalFormatting>
  <conditionalFormatting sqref="J38:J48">
    <cfRule type="expression" dxfId="3149" priority="1">
      <formula>J38&gt;0</formula>
    </cfRule>
    <cfRule type="expression" dxfId="3148"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4" t="s">
        <v>78</v>
      </c>
      <c r="P16" s="894"/>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7" priority="43">
      <formula>F54&gt;0</formula>
    </cfRule>
    <cfRule type="expression" dxfId="3146" priority="44">
      <formula>F54&lt;0</formula>
    </cfRule>
  </conditionalFormatting>
  <conditionalFormatting sqref="Q7">
    <cfRule type="expression" dxfId="3145" priority="41">
      <formula>Q7&gt;0</formula>
    </cfRule>
    <cfRule type="expression" dxfId="3144" priority="42">
      <formula>Q7&lt;0</formula>
    </cfRule>
  </conditionalFormatting>
  <conditionalFormatting sqref="Q8">
    <cfRule type="expression" dxfId="3143" priority="39">
      <formula>Q8&gt;0</formula>
    </cfRule>
    <cfRule type="expression" dxfId="3142" priority="40">
      <formula>Q8&lt;0</formula>
    </cfRule>
  </conditionalFormatting>
  <conditionalFormatting sqref="F33:F36 F38:F53">
    <cfRule type="expression" dxfId="3141" priority="37">
      <formula>F33&gt;0</formula>
    </cfRule>
    <cfRule type="expression" dxfId="3140" priority="38">
      <formula>F33&lt;0</formula>
    </cfRule>
  </conditionalFormatting>
  <conditionalFormatting sqref="H33:H36 H38:H53">
    <cfRule type="expression" dxfId="3139" priority="35">
      <formula>H33&gt;0</formula>
    </cfRule>
    <cfRule type="expression" dxfId="3138" priority="36">
      <formula>H33&lt;0</formula>
    </cfRule>
  </conditionalFormatting>
  <conditionalFormatting sqref="Q10">
    <cfRule type="expression" dxfId="3137" priority="33">
      <formula>Q10&gt;0</formula>
    </cfRule>
    <cfRule type="expression" dxfId="3136" priority="34">
      <formula>Q10&lt;0</formula>
    </cfRule>
  </conditionalFormatting>
  <conditionalFormatting sqref="J25:J37">
    <cfRule type="expression" dxfId="3135" priority="31">
      <formula>J25&gt;0</formula>
    </cfRule>
    <cfRule type="expression" dxfId="3134" priority="32">
      <formula>J25&lt;0</formula>
    </cfRule>
  </conditionalFormatting>
  <conditionalFormatting sqref="K25:K38">
    <cfRule type="expression" dxfId="3133" priority="29">
      <formula>K25&gt;0</formula>
    </cfRule>
    <cfRule type="expression" dxfId="3132" priority="30">
      <formula>K25&lt;0</formula>
    </cfRule>
  </conditionalFormatting>
  <conditionalFormatting sqref="L25">
    <cfRule type="expression" dxfId="3131" priority="27">
      <formula>L25&gt;0</formula>
    </cfRule>
    <cfRule type="expression" dxfId="3130" priority="28">
      <formula>L25&lt;0</formula>
    </cfRule>
  </conditionalFormatting>
  <conditionalFormatting sqref="F89:F110">
    <cfRule type="expression" dxfId="3129" priority="25">
      <formula>F89&gt;0</formula>
    </cfRule>
    <cfRule type="expression" dxfId="3128" priority="26">
      <formula>F89&lt;0</formula>
    </cfRule>
  </conditionalFormatting>
  <conditionalFormatting sqref="H89:H110">
    <cfRule type="expression" dxfId="3127" priority="23">
      <formula>H89&gt;0</formula>
    </cfRule>
    <cfRule type="expression" dxfId="3126" priority="24">
      <formula>H89&lt;0</formula>
    </cfRule>
  </conditionalFormatting>
  <conditionalFormatting sqref="J89:J102">
    <cfRule type="expression" dxfId="3125" priority="21">
      <formula>J89&gt;0</formula>
    </cfRule>
    <cfRule type="expression" dxfId="3124" priority="22">
      <formula>J89&lt;0</formula>
    </cfRule>
  </conditionalFormatting>
  <conditionalFormatting sqref="K89:K102">
    <cfRule type="expression" dxfId="3123" priority="19">
      <formula>K89&gt;0</formula>
    </cfRule>
    <cfRule type="expression" dxfId="3122" priority="20">
      <formula>K89&lt;0</formula>
    </cfRule>
  </conditionalFormatting>
  <conditionalFormatting sqref="L89:L102">
    <cfRule type="expression" dxfId="3121" priority="17">
      <formula>L89&gt;0</formula>
    </cfRule>
    <cfRule type="expression" dxfId="3120" priority="18">
      <formula>L89&lt;0</formula>
    </cfRule>
  </conditionalFormatting>
  <conditionalFormatting sqref="F29:F32">
    <cfRule type="expression" dxfId="3119" priority="15">
      <formula>F29&gt;0</formula>
    </cfRule>
    <cfRule type="expression" dxfId="3118" priority="16">
      <formula>F29&lt;0</formula>
    </cfRule>
  </conditionalFormatting>
  <conditionalFormatting sqref="H29:H32">
    <cfRule type="expression" dxfId="3117" priority="13">
      <formula>H29&gt;0</formula>
    </cfRule>
    <cfRule type="expression" dxfId="3116" priority="14">
      <formula>H29&lt;0</formula>
    </cfRule>
  </conditionalFormatting>
  <conditionalFormatting sqref="F25:F28">
    <cfRule type="expression" dxfId="3115" priority="11">
      <formula>F25&gt;0</formula>
    </cfRule>
    <cfRule type="expression" dxfId="3114" priority="12">
      <formula>F25&lt;0</formula>
    </cfRule>
  </conditionalFormatting>
  <conditionalFormatting sqref="H25:H28">
    <cfRule type="expression" dxfId="3113" priority="9">
      <formula>H25&gt;0</formula>
    </cfRule>
    <cfRule type="expression" dxfId="3112" priority="10">
      <formula>H25&lt;0</formula>
    </cfRule>
  </conditionalFormatting>
  <conditionalFormatting sqref="F37">
    <cfRule type="expression" dxfId="3111" priority="7">
      <formula>F37&gt;0</formula>
    </cfRule>
    <cfRule type="expression" dxfId="3110" priority="8">
      <formula>F37&lt;0</formula>
    </cfRule>
  </conditionalFormatting>
  <conditionalFormatting sqref="H37">
    <cfRule type="expression" dxfId="3109" priority="5">
      <formula>H37&gt;0</formula>
    </cfRule>
    <cfRule type="expression" dxfId="3108" priority="6">
      <formula>H37&lt;0</formula>
    </cfRule>
  </conditionalFormatting>
  <conditionalFormatting sqref="J49">
    <cfRule type="expression" dxfId="3107" priority="3">
      <formula>J49&gt;0</formula>
    </cfRule>
    <cfRule type="expression" dxfId="3106" priority="4">
      <formula>J49&lt;0</formula>
    </cfRule>
  </conditionalFormatting>
  <conditionalFormatting sqref="J38:J48">
    <cfRule type="expression" dxfId="3105" priority="1">
      <formula>J38&gt;0</formula>
    </cfRule>
    <cfRule type="expression" dxfId="3104"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3" priority="43">
      <formula>F54&gt;0</formula>
    </cfRule>
    <cfRule type="expression" dxfId="3102" priority="44">
      <formula>F54&lt;0</formula>
    </cfRule>
  </conditionalFormatting>
  <conditionalFormatting sqref="Q7">
    <cfRule type="expression" dxfId="3101" priority="41">
      <formula>Q7&gt;0</formula>
    </cfRule>
    <cfRule type="expression" dxfId="3100" priority="42">
      <formula>Q7&lt;0</formula>
    </cfRule>
  </conditionalFormatting>
  <conditionalFormatting sqref="Q8">
    <cfRule type="expression" dxfId="3099" priority="39">
      <formula>Q8&gt;0</formula>
    </cfRule>
    <cfRule type="expression" dxfId="3098" priority="40">
      <formula>Q8&lt;0</formula>
    </cfRule>
  </conditionalFormatting>
  <conditionalFormatting sqref="F33:F36 F38:F53">
    <cfRule type="expression" dxfId="3097" priority="37">
      <formula>F33&gt;0</formula>
    </cfRule>
    <cfRule type="expression" dxfId="3096" priority="38">
      <formula>F33&lt;0</formula>
    </cfRule>
  </conditionalFormatting>
  <conditionalFormatting sqref="H33:H36 H38:H53">
    <cfRule type="expression" dxfId="3095" priority="35">
      <formula>H33&gt;0</formula>
    </cfRule>
    <cfRule type="expression" dxfId="3094" priority="36">
      <formula>H33&lt;0</formula>
    </cfRule>
  </conditionalFormatting>
  <conditionalFormatting sqref="Q10">
    <cfRule type="expression" dxfId="3093" priority="33">
      <formula>Q10&gt;0</formula>
    </cfRule>
    <cfRule type="expression" dxfId="3092" priority="34">
      <formula>Q10&lt;0</formula>
    </cfRule>
  </conditionalFormatting>
  <conditionalFormatting sqref="J25:J37">
    <cfRule type="expression" dxfId="3091" priority="31">
      <formula>J25&gt;0</formula>
    </cfRule>
    <cfRule type="expression" dxfId="3090" priority="32">
      <formula>J25&lt;0</formula>
    </cfRule>
  </conditionalFormatting>
  <conditionalFormatting sqref="K25:K38">
    <cfRule type="expression" dxfId="3089" priority="29">
      <formula>K25&gt;0</formula>
    </cfRule>
    <cfRule type="expression" dxfId="3088" priority="30">
      <formula>K25&lt;0</formula>
    </cfRule>
  </conditionalFormatting>
  <conditionalFormatting sqref="L25">
    <cfRule type="expression" dxfId="3087" priority="27">
      <formula>L25&gt;0</formula>
    </cfRule>
    <cfRule type="expression" dxfId="3086" priority="28">
      <formula>L25&lt;0</formula>
    </cfRule>
  </conditionalFormatting>
  <conditionalFormatting sqref="F89:F110">
    <cfRule type="expression" dxfId="3085" priority="25">
      <formula>F89&gt;0</formula>
    </cfRule>
    <cfRule type="expression" dxfId="3084" priority="26">
      <formula>F89&lt;0</formula>
    </cfRule>
  </conditionalFormatting>
  <conditionalFormatting sqref="H89:H110">
    <cfRule type="expression" dxfId="3083" priority="23">
      <formula>H89&gt;0</formula>
    </cfRule>
    <cfRule type="expression" dxfId="3082" priority="24">
      <formula>H89&lt;0</formula>
    </cfRule>
  </conditionalFormatting>
  <conditionalFormatting sqref="J89:J102">
    <cfRule type="expression" dxfId="3081" priority="21">
      <formula>J89&gt;0</formula>
    </cfRule>
    <cfRule type="expression" dxfId="3080" priority="22">
      <formula>J89&lt;0</formula>
    </cfRule>
  </conditionalFormatting>
  <conditionalFormatting sqref="K89:K102">
    <cfRule type="expression" dxfId="3079" priority="19">
      <formula>K89&gt;0</formula>
    </cfRule>
    <cfRule type="expression" dxfId="3078" priority="20">
      <formula>K89&lt;0</formula>
    </cfRule>
  </conditionalFormatting>
  <conditionalFormatting sqref="L89:L102">
    <cfRule type="expression" dxfId="3077" priority="17">
      <formula>L89&gt;0</formula>
    </cfRule>
    <cfRule type="expression" dxfId="3076" priority="18">
      <formula>L89&lt;0</formula>
    </cfRule>
  </conditionalFormatting>
  <conditionalFormatting sqref="F29:F32">
    <cfRule type="expression" dxfId="3075" priority="15">
      <formula>F29&gt;0</formula>
    </cfRule>
    <cfRule type="expression" dxfId="3074" priority="16">
      <formula>F29&lt;0</formula>
    </cfRule>
  </conditionalFormatting>
  <conditionalFormatting sqref="H29:H32">
    <cfRule type="expression" dxfId="3073" priority="13">
      <formula>H29&gt;0</formula>
    </cfRule>
    <cfRule type="expression" dxfId="3072" priority="14">
      <formula>H29&lt;0</formula>
    </cfRule>
  </conditionalFormatting>
  <conditionalFormatting sqref="F25:F28">
    <cfRule type="expression" dxfId="3071" priority="11">
      <formula>F25&gt;0</formula>
    </cfRule>
    <cfRule type="expression" dxfId="3070" priority="12">
      <formula>F25&lt;0</formula>
    </cfRule>
  </conditionalFormatting>
  <conditionalFormatting sqref="H25:H28">
    <cfRule type="expression" dxfId="3069" priority="9">
      <formula>H25&gt;0</formula>
    </cfRule>
    <cfRule type="expression" dxfId="3068" priority="10">
      <formula>H25&lt;0</formula>
    </cfRule>
  </conditionalFormatting>
  <conditionalFormatting sqref="F37">
    <cfRule type="expression" dxfId="3067" priority="7">
      <formula>F37&gt;0</formula>
    </cfRule>
    <cfRule type="expression" dxfId="3066" priority="8">
      <formula>F37&lt;0</formula>
    </cfRule>
  </conditionalFormatting>
  <conditionalFormatting sqref="H37">
    <cfRule type="expression" dxfId="3065" priority="5">
      <formula>H37&gt;0</formula>
    </cfRule>
    <cfRule type="expression" dxfId="3064" priority="6">
      <formula>H37&lt;0</formula>
    </cfRule>
  </conditionalFormatting>
  <conditionalFormatting sqref="J49">
    <cfRule type="expression" dxfId="3063" priority="3">
      <formula>J49&gt;0</formula>
    </cfRule>
    <cfRule type="expression" dxfId="3062" priority="4">
      <formula>J49&lt;0</formula>
    </cfRule>
  </conditionalFormatting>
  <conditionalFormatting sqref="J38:J48">
    <cfRule type="expression" dxfId="3061" priority="1">
      <formula>J38&gt;0</formula>
    </cfRule>
    <cfRule type="expression" dxfId="306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67.88</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6788</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-1186.6200000000008</v>
      </c>
      <c r="R7">
        <v>66</v>
      </c>
    </row>
    <row r="8" spans="1:21" x14ac:dyDescent="0.25">
      <c r="B8" s="402"/>
      <c r="C8" s="4"/>
      <c r="D8" s="3"/>
      <c r="E8" s="3"/>
      <c r="F8" s="3"/>
      <c r="G8" s="402"/>
      <c r="H8" s="159"/>
      <c r="I8" s="3"/>
      <c r="J8" s="3"/>
      <c r="K8" s="3"/>
      <c r="L8" s="4"/>
      <c r="M8" s="4"/>
      <c r="O8" s="11" t="s">
        <v>179</v>
      </c>
      <c r="P8" s="33"/>
      <c r="Q8" s="2">
        <f>K18+M18-F18+Q2*Q4</f>
        <v>-1186.6200000000008</v>
      </c>
      <c r="T8" s="1"/>
      <c r="U8" s="736"/>
    </row>
    <row r="9" spans="1:21" x14ac:dyDescent="0.25">
      <c r="B9" s="402"/>
      <c r="C9" s="4"/>
      <c r="D9" s="3"/>
      <c r="E9" s="3"/>
      <c r="F9" s="3"/>
      <c r="G9" s="402"/>
      <c r="H9" s="159"/>
      <c r="I9" s="3"/>
      <c r="J9" s="3"/>
      <c r="K9" s="3"/>
      <c r="L9" s="4"/>
      <c r="M9" s="4"/>
      <c r="O9" s="11" t="s">
        <v>204</v>
      </c>
      <c r="Q9" s="132">
        <f>IF(Q2=0, 0, Q8/Q6)</f>
        <v>-0.14879956662511828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74.668000000000006</v>
      </c>
    </row>
    <row r="20" spans="1:20" x14ac:dyDescent="0.25">
      <c r="O20" s="79">
        <v>1.0900000000000001</v>
      </c>
      <c r="P20" s="79">
        <f t="shared" ref="P20:P39" si="1">O20*$Q$4</f>
        <v>73.989199999999997</v>
      </c>
    </row>
    <row r="21" spans="1:20" x14ac:dyDescent="0.25">
      <c r="O21" s="79">
        <v>1.08</v>
      </c>
      <c r="P21" s="79">
        <f t="shared" si="1"/>
        <v>73.310400000000001</v>
      </c>
      <c r="T21" s="1"/>
    </row>
    <row r="22" spans="1:20" x14ac:dyDescent="0.25">
      <c r="O22" s="79">
        <v>1.07</v>
      </c>
      <c r="P22" s="79">
        <f t="shared" si="1"/>
        <v>72.631600000000006</v>
      </c>
    </row>
    <row r="23" spans="1:20" x14ac:dyDescent="0.25">
      <c r="O23" s="79">
        <v>1.06</v>
      </c>
      <c r="P23" s="79">
        <f t="shared" si="1"/>
        <v>71.952799999999996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71.274000000000001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70.595199999999991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69.916399999999996</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69.2376</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68.558799999999991</v>
      </c>
      <c r="T28" s="154"/>
    </row>
    <row r="29" spans="1:20" x14ac:dyDescent="0.25">
      <c r="B29" s="162"/>
      <c r="C29" s="10"/>
      <c r="D29" s="39"/>
      <c r="E29" s="39"/>
      <c r="F29" s="39"/>
      <c r="G29" s="39"/>
      <c r="H29" s="177"/>
      <c r="I29" s="39"/>
      <c r="J29" s="39"/>
      <c r="K29" s="39"/>
      <c r="L29" s="39"/>
      <c r="O29" s="79">
        <v>1</v>
      </c>
      <c r="P29" s="79">
        <f t="shared" si="1"/>
        <v>67.88</v>
      </c>
      <c r="T29" s="154"/>
    </row>
    <row r="30" spans="1:20" x14ac:dyDescent="0.25">
      <c r="B30" s="162"/>
      <c r="C30" s="10"/>
      <c r="D30" s="39"/>
      <c r="E30" s="39"/>
      <c r="F30" s="39"/>
      <c r="G30" s="39"/>
      <c r="H30" s="177"/>
      <c r="I30" s="39"/>
      <c r="J30" s="39"/>
      <c r="K30" s="39"/>
      <c r="L30" s="39"/>
      <c r="O30" s="79">
        <v>0.99</v>
      </c>
      <c r="P30" s="79">
        <f t="shared" si="1"/>
        <v>67.2012</v>
      </c>
      <c r="T30" s="154"/>
    </row>
    <row r="31" spans="1:20" x14ac:dyDescent="0.25">
      <c r="B31" s="162"/>
      <c r="C31" s="10"/>
      <c r="D31" s="39"/>
      <c r="E31" s="39"/>
      <c r="F31" s="39"/>
      <c r="G31" s="39"/>
      <c r="H31" s="177"/>
      <c r="I31" s="39"/>
      <c r="J31" s="39"/>
      <c r="K31" s="39"/>
      <c r="L31" s="39"/>
      <c r="O31" s="79">
        <v>0.98</v>
      </c>
      <c r="P31" s="79">
        <f t="shared" si="1"/>
        <v>66.52239999999999</v>
      </c>
    </row>
    <row r="32" spans="1:20" x14ac:dyDescent="0.25">
      <c r="B32" s="162"/>
      <c r="C32" s="10"/>
      <c r="D32" s="39"/>
      <c r="E32" s="39"/>
      <c r="F32" s="39"/>
      <c r="G32" s="39"/>
      <c r="H32" s="177"/>
      <c r="I32" s="39"/>
      <c r="J32" s="39"/>
      <c r="K32" s="39"/>
      <c r="L32" s="39"/>
      <c r="O32" s="79">
        <v>0.97</v>
      </c>
      <c r="P32" s="79">
        <f t="shared" si="1"/>
        <v>65.843599999999995</v>
      </c>
    </row>
    <row r="33" spans="1:17" x14ac:dyDescent="0.25">
      <c r="B33" s="162"/>
      <c r="C33" s="10"/>
      <c r="D33" s="39"/>
      <c r="E33" s="39"/>
      <c r="F33" s="39"/>
      <c r="G33" s="39"/>
      <c r="H33" s="177"/>
      <c r="I33" s="39"/>
      <c r="J33" s="39"/>
      <c r="K33" s="39"/>
      <c r="L33" s="39"/>
      <c r="O33" s="79">
        <v>0.96</v>
      </c>
      <c r="P33" s="79">
        <f t="shared" si="1"/>
        <v>65.1648</v>
      </c>
    </row>
    <row r="34" spans="1:17" x14ac:dyDescent="0.25">
      <c r="B34" s="162"/>
      <c r="C34" s="10"/>
      <c r="D34" s="39"/>
      <c r="E34" s="39"/>
      <c r="F34" s="39"/>
      <c r="G34" s="39"/>
      <c r="H34" s="177"/>
      <c r="I34" s="39"/>
      <c r="J34" s="39"/>
      <c r="K34" s="39"/>
      <c r="L34" s="39"/>
      <c r="O34" s="79">
        <v>0.95</v>
      </c>
      <c r="P34" s="79">
        <f t="shared" si="1"/>
        <v>64.48599999999999</v>
      </c>
    </row>
    <row r="35" spans="1:17" x14ac:dyDescent="0.25">
      <c r="B35" s="162"/>
      <c r="C35" s="10"/>
      <c r="D35" s="39"/>
      <c r="E35" s="39"/>
      <c r="F35" s="39"/>
      <c r="G35" s="39"/>
      <c r="H35" s="177"/>
      <c r="I35" s="39"/>
      <c r="J35" s="39"/>
      <c r="K35" s="39"/>
      <c r="L35" s="39"/>
      <c r="O35" s="79">
        <v>0.94</v>
      </c>
      <c r="P35" s="79">
        <f t="shared" si="1"/>
        <v>63.807199999999995</v>
      </c>
    </row>
    <row r="36" spans="1:17" x14ac:dyDescent="0.25">
      <c r="B36" s="162"/>
      <c r="C36" s="10"/>
      <c r="D36" s="39"/>
      <c r="E36" s="39"/>
      <c r="F36" s="39"/>
      <c r="G36" s="39"/>
      <c r="H36" s="177"/>
      <c r="I36" s="39"/>
      <c r="J36" s="39"/>
      <c r="K36" s="39"/>
      <c r="L36" s="39"/>
      <c r="O36" s="79">
        <v>0.93</v>
      </c>
      <c r="P36" s="79">
        <f t="shared" si="1"/>
        <v>63.128399999999999</v>
      </c>
    </row>
    <row r="37" spans="1:17" x14ac:dyDescent="0.25">
      <c r="B37" s="162"/>
      <c r="C37" s="10"/>
      <c r="D37" s="39"/>
      <c r="E37" s="39"/>
      <c r="F37" s="39"/>
      <c r="G37" s="39"/>
      <c r="H37" s="177"/>
      <c r="I37" s="39"/>
      <c r="J37" s="39"/>
      <c r="K37" s="39"/>
      <c r="L37" s="39"/>
      <c r="O37" s="79">
        <v>0.92</v>
      </c>
      <c r="P37" s="79">
        <f t="shared" si="1"/>
        <v>62.449599999999997</v>
      </c>
    </row>
    <row r="38" spans="1:17" x14ac:dyDescent="0.25">
      <c r="B38" s="162"/>
      <c r="C38" s="10"/>
      <c r="D38" s="39"/>
      <c r="E38" s="39"/>
      <c r="F38" s="39"/>
      <c r="G38" s="39"/>
      <c r="H38" s="177"/>
      <c r="I38" s="39"/>
      <c r="J38" s="39"/>
      <c r="K38" s="39"/>
      <c r="L38" s="39"/>
      <c r="O38" s="79">
        <v>0.91</v>
      </c>
      <c r="P38" s="79">
        <f t="shared" si="1"/>
        <v>61.770800000000001</v>
      </c>
    </row>
    <row r="39" spans="1:17" x14ac:dyDescent="0.25">
      <c r="B39" s="162"/>
      <c r="C39" s="10"/>
      <c r="D39" s="39"/>
      <c r="E39" s="39"/>
      <c r="F39" s="39"/>
      <c r="G39" s="39"/>
      <c r="H39" s="177"/>
      <c r="I39" s="39"/>
      <c r="J39" s="39"/>
      <c r="K39" s="39"/>
      <c r="L39" s="39"/>
      <c r="O39" s="79">
        <v>0.9</v>
      </c>
      <c r="P39" s="79">
        <f t="shared" si="1"/>
        <v>61.091999999999999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059" priority="37">
      <formula>F7&gt;0</formula>
    </cfRule>
    <cfRule type="expression" dxfId="3058" priority="38">
      <formula>F7&lt;0</formula>
    </cfRule>
  </conditionalFormatting>
  <conditionalFormatting sqref="Q8">
    <cfRule type="expression" dxfId="3057" priority="35">
      <formula>Q8&gt;0</formula>
    </cfRule>
    <cfRule type="expression" dxfId="3056" priority="36">
      <formula>Q8&lt;0</formula>
    </cfRule>
  </conditionalFormatting>
  <conditionalFormatting sqref="F46:F51">
    <cfRule type="expression" dxfId="3055" priority="33">
      <formula>F46&gt;0</formula>
    </cfRule>
    <cfRule type="expression" dxfId="3054" priority="34">
      <formula>F46&lt;0</formula>
    </cfRule>
  </conditionalFormatting>
  <conditionalFormatting sqref="H46:H51">
    <cfRule type="expression" dxfId="3053" priority="31">
      <formula>H46&gt;0</formula>
    </cfRule>
    <cfRule type="expression" dxfId="3052" priority="32">
      <formula>H46&lt;0</formula>
    </cfRule>
  </conditionalFormatting>
  <conditionalFormatting sqref="Q10">
    <cfRule type="expression" dxfId="3051" priority="29">
      <formula>Q10&gt;0</formula>
    </cfRule>
    <cfRule type="expression" dxfId="3050" priority="30">
      <formula>Q10&lt;0</formula>
    </cfRule>
  </conditionalFormatting>
  <conditionalFormatting sqref="K25:K26">
    <cfRule type="expression" dxfId="3049" priority="25">
      <formula>K25&gt;0</formula>
    </cfRule>
    <cfRule type="expression" dxfId="3048" priority="26">
      <formula>K25&lt;0</formula>
    </cfRule>
  </conditionalFormatting>
  <conditionalFormatting sqref="F77:F98">
    <cfRule type="expression" dxfId="3047" priority="21">
      <formula>F77&gt;0</formula>
    </cfRule>
    <cfRule type="expression" dxfId="3046" priority="22">
      <formula>F77&lt;0</formula>
    </cfRule>
  </conditionalFormatting>
  <conditionalFormatting sqref="H77:H98">
    <cfRule type="expression" dxfId="3045" priority="19">
      <formula>H77&gt;0</formula>
    </cfRule>
    <cfRule type="expression" dxfId="3044" priority="20">
      <formula>H77&lt;0</formula>
    </cfRule>
  </conditionalFormatting>
  <conditionalFormatting sqref="J77:J90">
    <cfRule type="expression" dxfId="3043" priority="17">
      <formula>J77&gt;0</formula>
    </cfRule>
    <cfRule type="expression" dxfId="3042" priority="18">
      <formula>J77&lt;0</formula>
    </cfRule>
  </conditionalFormatting>
  <conditionalFormatting sqref="K77:K90">
    <cfRule type="expression" dxfId="3041" priority="15">
      <formula>K77&gt;0</formula>
    </cfRule>
    <cfRule type="expression" dxfId="3040" priority="16">
      <formula>K77&lt;0</formula>
    </cfRule>
  </conditionalFormatting>
  <conditionalFormatting sqref="L77:L90">
    <cfRule type="expression" dxfId="3039" priority="13">
      <formula>L77&gt;0</formula>
    </cfRule>
    <cfRule type="expression" dxfId="3038" priority="14">
      <formula>L77&lt;0</formula>
    </cfRule>
  </conditionalFormatting>
  <conditionalFormatting sqref="J42">
    <cfRule type="expression" dxfId="3037" priority="7">
      <formula>J42&gt;0</formula>
    </cfRule>
    <cfRule type="expression" dxfId="3036" priority="8">
      <formula>J42&lt;0</formula>
    </cfRule>
  </conditionalFormatting>
  <conditionalFormatting sqref="F43:F45">
    <cfRule type="expression" dxfId="3035" priority="5">
      <formula>F43&gt;0</formula>
    </cfRule>
    <cfRule type="expression" dxfId="3034" priority="6">
      <formula>F43&lt;0</formula>
    </cfRule>
  </conditionalFormatting>
  <conditionalFormatting sqref="H43:H45">
    <cfRule type="expression" dxfId="3033" priority="3">
      <formula>H43&gt;0</formula>
    </cfRule>
    <cfRule type="expression" dxfId="3032" priority="4">
      <formula>H43&lt;0</formula>
    </cfRule>
  </conditionalFormatting>
  <conditionalFormatting sqref="F26:F28 H26:H28">
    <cfRule type="expression" dxfId="3031" priority="1">
      <formula>F26&gt;0</formula>
    </cfRule>
    <cfRule type="expression" dxfId="303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45.64</v>
      </c>
      <c r="R4" s="420">
        <v>-3.2000000000000002E-3</v>
      </c>
      <c r="T4" s="1"/>
    </row>
    <row r="5" spans="1:21" x14ac:dyDescent="0.25">
      <c r="B5" s="70"/>
      <c r="C5" s="4"/>
      <c r="D5" s="3"/>
      <c r="E5" s="3"/>
      <c r="F5" s="3"/>
      <c r="G5" s="70"/>
      <c r="H5" s="159"/>
      <c r="I5" s="3"/>
      <c r="J5" s="3"/>
      <c r="K5" s="3"/>
      <c r="L5" s="4"/>
      <c r="M5" s="4"/>
      <c r="O5" s="11" t="s">
        <v>67</v>
      </c>
      <c r="Q5" s="3">
        <f>Q4*Q2</f>
        <v>3012.2400000000002</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-712.14000000000033</v>
      </c>
      <c r="R7">
        <v>66</v>
      </c>
    </row>
    <row r="8" spans="1:21" x14ac:dyDescent="0.25">
      <c r="B8" s="70"/>
      <c r="C8" s="4"/>
      <c r="D8" s="3"/>
      <c r="E8" s="3"/>
      <c r="F8" s="3"/>
      <c r="G8" s="70"/>
      <c r="H8" s="159"/>
      <c r="I8" s="3"/>
      <c r="J8" s="3"/>
      <c r="K8" s="3"/>
      <c r="L8" s="4"/>
      <c r="M8" s="4"/>
      <c r="O8" s="11" t="s">
        <v>179</v>
      </c>
      <c r="P8" s="33"/>
      <c r="Q8" s="2">
        <f>K18+M18-F18+Q2*Q4</f>
        <v>-712.14000000000033</v>
      </c>
      <c r="T8" s="1"/>
      <c r="U8" s="736"/>
    </row>
    <row r="9" spans="1:21" x14ac:dyDescent="0.25">
      <c r="B9" s="70"/>
      <c r="C9" s="4"/>
      <c r="D9" s="3"/>
      <c r="E9" s="3"/>
      <c r="F9" s="3"/>
      <c r="G9" s="4"/>
      <c r="H9" s="159"/>
      <c r="I9" s="3"/>
      <c r="J9" s="3"/>
      <c r="K9" s="3"/>
      <c r="L9" s="4"/>
      <c r="M9" s="4"/>
      <c r="O9" s="11" t="s">
        <v>204</v>
      </c>
      <c r="Q9" s="177">
        <f>IF(Q2=0, 0, Q8/Q6)</f>
        <v>-0.191210349105086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50.204000000000008</v>
      </c>
    </row>
    <row r="20" spans="1:20" x14ac:dyDescent="0.25">
      <c r="O20" s="79">
        <v>1.0900000000000001</v>
      </c>
      <c r="P20" s="79">
        <f t="shared" ref="P20:P39" si="0">O20*$Q$4</f>
        <v>49.747600000000006</v>
      </c>
    </row>
    <row r="21" spans="1:20" x14ac:dyDescent="0.25">
      <c r="O21" s="79">
        <v>1.08</v>
      </c>
      <c r="P21" s="79">
        <f t="shared" si="0"/>
        <v>49.291200000000003</v>
      </c>
      <c r="T21" s="1"/>
    </row>
    <row r="22" spans="1:20" x14ac:dyDescent="0.25">
      <c r="O22" s="79">
        <v>1.07</v>
      </c>
      <c r="P22" s="79">
        <f t="shared" si="0"/>
        <v>48.834800000000001</v>
      </c>
    </row>
    <row r="23" spans="1:20" x14ac:dyDescent="0.25">
      <c r="O23" s="79">
        <v>1.06</v>
      </c>
      <c r="P23" s="79">
        <f t="shared" si="0"/>
        <v>48.378400000000006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47.922000000000004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47.465600000000002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47.0092</v>
      </c>
      <c r="T26" s="154"/>
    </row>
    <row r="27" spans="1:20" x14ac:dyDescent="0.25">
      <c r="B27" s="162"/>
      <c r="C27" s="10"/>
      <c r="D27" s="39"/>
      <c r="E27" s="39"/>
      <c r="F27" s="39"/>
      <c r="G27" s="39"/>
      <c r="H27" s="177"/>
      <c r="I27" s="39"/>
      <c r="J27" s="39"/>
      <c r="K27" s="39"/>
      <c r="L27" s="39"/>
      <c r="O27" s="79">
        <v>1.02</v>
      </c>
      <c r="P27" s="79">
        <f t="shared" si="0"/>
        <v>46.552800000000005</v>
      </c>
      <c r="T27" s="65"/>
    </row>
    <row r="28" spans="1:20" x14ac:dyDescent="0.25">
      <c r="B28" s="162"/>
      <c r="C28" s="10"/>
      <c r="D28" s="39"/>
      <c r="E28" s="39"/>
      <c r="F28" s="39"/>
      <c r="G28" s="39"/>
      <c r="H28" s="177"/>
      <c r="I28" s="39"/>
      <c r="J28" s="39"/>
      <c r="K28" s="39"/>
      <c r="L28" s="39"/>
      <c r="O28" s="79">
        <v>1.01</v>
      </c>
      <c r="P28" s="79">
        <f t="shared" si="0"/>
        <v>46.096400000000003</v>
      </c>
      <c r="T28" s="154"/>
    </row>
    <row r="29" spans="1:20" x14ac:dyDescent="0.25">
      <c r="B29" s="162"/>
      <c r="C29" s="10"/>
      <c r="D29" s="39"/>
      <c r="E29" s="39"/>
      <c r="F29" s="39"/>
      <c r="G29" s="39"/>
      <c r="H29" s="177"/>
      <c r="I29" s="39"/>
      <c r="J29" s="39"/>
      <c r="K29" s="39"/>
      <c r="L29" s="39"/>
      <c r="O29" s="79">
        <v>1</v>
      </c>
      <c r="P29" s="79">
        <f t="shared" si="0"/>
        <v>45.64</v>
      </c>
      <c r="T29" s="154"/>
    </row>
    <row r="30" spans="1:20" x14ac:dyDescent="0.25">
      <c r="B30" s="162"/>
      <c r="C30" s="10"/>
      <c r="D30" s="39"/>
      <c r="E30" s="39"/>
      <c r="F30" s="39"/>
      <c r="G30" s="39"/>
      <c r="H30" s="177"/>
      <c r="I30" s="39"/>
      <c r="J30" s="39"/>
      <c r="K30" s="39"/>
      <c r="L30" s="39"/>
      <c r="O30" s="79">
        <v>0.99</v>
      </c>
      <c r="P30" s="79">
        <f t="shared" si="0"/>
        <v>45.183599999999998</v>
      </c>
      <c r="T30" s="154"/>
    </row>
    <row r="31" spans="1:20" x14ac:dyDescent="0.25">
      <c r="B31" s="162"/>
      <c r="C31" s="10"/>
      <c r="D31" s="39"/>
      <c r="E31" s="39"/>
      <c r="F31" s="39"/>
      <c r="G31" s="39"/>
      <c r="H31" s="177"/>
      <c r="I31" s="39"/>
      <c r="J31" s="39"/>
      <c r="K31" s="39"/>
      <c r="L31" s="39"/>
      <c r="O31" s="79">
        <v>0.98</v>
      </c>
      <c r="P31" s="79">
        <f t="shared" si="0"/>
        <v>44.727199999999996</v>
      </c>
    </row>
    <row r="32" spans="1:20" x14ac:dyDescent="0.25">
      <c r="B32" s="162"/>
      <c r="C32" s="10"/>
      <c r="D32" s="39"/>
      <c r="E32" s="39"/>
      <c r="F32" s="39"/>
      <c r="G32" s="39"/>
      <c r="H32" s="177"/>
      <c r="I32" s="39"/>
      <c r="J32" s="39"/>
      <c r="K32" s="39"/>
      <c r="L32" s="39"/>
      <c r="O32" s="79">
        <v>0.97</v>
      </c>
      <c r="P32" s="79">
        <f t="shared" si="0"/>
        <v>44.270800000000001</v>
      </c>
    </row>
    <row r="33" spans="2:17" x14ac:dyDescent="0.25">
      <c r="B33" s="162"/>
      <c r="C33" s="10"/>
      <c r="D33" s="39"/>
      <c r="E33" s="39"/>
      <c r="F33" s="39"/>
      <c r="G33" s="39"/>
      <c r="H33" s="177"/>
      <c r="I33" s="39"/>
      <c r="J33" s="39"/>
      <c r="K33" s="39"/>
      <c r="L33" s="39"/>
      <c r="O33" s="79">
        <v>0.96</v>
      </c>
      <c r="P33" s="79">
        <f t="shared" si="0"/>
        <v>43.814399999999999</v>
      </c>
    </row>
    <row r="34" spans="2:17" x14ac:dyDescent="0.25">
      <c r="B34" s="162"/>
      <c r="C34" s="10"/>
      <c r="D34" s="39"/>
      <c r="E34" s="39"/>
      <c r="F34" s="39"/>
      <c r="G34" s="39"/>
      <c r="H34" s="177"/>
      <c r="I34" s="39"/>
      <c r="J34" s="39"/>
      <c r="K34" s="39"/>
      <c r="L34" s="39"/>
      <c r="O34" s="79">
        <v>0.95</v>
      </c>
      <c r="P34" s="79">
        <f t="shared" si="0"/>
        <v>43.357999999999997</v>
      </c>
    </row>
    <row r="35" spans="2:17" x14ac:dyDescent="0.25">
      <c r="B35" s="162"/>
      <c r="C35" s="10"/>
      <c r="D35" s="39"/>
      <c r="E35" s="39"/>
      <c r="F35" s="39"/>
      <c r="G35" s="39"/>
      <c r="H35" s="177"/>
      <c r="I35" s="39"/>
      <c r="J35" s="39"/>
      <c r="K35" s="39"/>
      <c r="L35" s="39"/>
      <c r="O35" s="79">
        <v>0.94</v>
      </c>
      <c r="P35" s="79">
        <f t="shared" si="0"/>
        <v>42.901599999999995</v>
      </c>
    </row>
    <row r="36" spans="2:17" x14ac:dyDescent="0.25">
      <c r="B36" s="162"/>
      <c r="C36" s="10"/>
      <c r="D36" s="39"/>
      <c r="E36" s="39"/>
      <c r="F36" s="39"/>
      <c r="G36" s="39"/>
      <c r="H36" s="177"/>
      <c r="I36" s="39"/>
      <c r="J36" s="39"/>
      <c r="K36" s="39"/>
      <c r="L36" s="39"/>
      <c r="O36" s="79">
        <v>0.93</v>
      </c>
      <c r="P36" s="79">
        <f t="shared" si="0"/>
        <v>42.4452</v>
      </c>
    </row>
    <row r="37" spans="2:17" x14ac:dyDescent="0.25">
      <c r="B37" s="162"/>
      <c r="C37" s="10"/>
      <c r="D37" s="39"/>
      <c r="E37" s="39"/>
      <c r="F37" s="39"/>
      <c r="G37" s="39"/>
      <c r="H37" s="177"/>
      <c r="I37" s="39"/>
      <c r="J37" s="39"/>
      <c r="K37" s="39"/>
      <c r="L37" s="39"/>
      <c r="O37" s="79">
        <v>0.92</v>
      </c>
      <c r="P37" s="79">
        <f t="shared" si="0"/>
        <v>41.988800000000005</v>
      </c>
    </row>
    <row r="38" spans="2:17" x14ac:dyDescent="0.25">
      <c r="B38" s="162"/>
      <c r="C38" s="10"/>
      <c r="D38" s="39"/>
      <c r="E38" s="39"/>
      <c r="F38" s="39"/>
      <c r="G38" s="39"/>
      <c r="H38" s="177"/>
      <c r="I38" s="39"/>
      <c r="J38" s="39"/>
      <c r="K38" s="39"/>
      <c r="L38" s="39"/>
      <c r="O38" s="79">
        <v>0.91</v>
      </c>
      <c r="P38" s="79">
        <f t="shared" si="0"/>
        <v>41.532400000000003</v>
      </c>
    </row>
    <row r="39" spans="2:17" x14ac:dyDescent="0.25">
      <c r="B39" s="162"/>
      <c r="C39" s="10"/>
      <c r="D39" s="39"/>
      <c r="E39" s="39"/>
      <c r="F39" s="39"/>
      <c r="G39" s="39"/>
      <c r="H39" s="177"/>
      <c r="I39" s="39"/>
      <c r="J39" s="39"/>
      <c r="K39" s="39"/>
      <c r="L39" s="39"/>
      <c r="O39" s="79">
        <v>0.9</v>
      </c>
      <c r="P39" s="79">
        <f t="shared" si="0"/>
        <v>41.076000000000001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29" priority="35">
      <formula>Q7&gt;0</formula>
    </cfRule>
    <cfRule type="expression" dxfId="3028" priority="36">
      <formula>Q7&lt;0</formula>
    </cfRule>
  </conditionalFormatting>
  <conditionalFormatting sqref="Q8">
    <cfRule type="expression" dxfId="3027" priority="33">
      <formula>Q8&gt;0</formula>
    </cfRule>
    <cfRule type="expression" dxfId="3026" priority="34">
      <formula>Q8&lt;0</formula>
    </cfRule>
  </conditionalFormatting>
  <conditionalFormatting sqref="F34:F54 F58:F63">
    <cfRule type="expression" dxfId="3025" priority="31">
      <formula>F34&gt;0</formula>
    </cfRule>
    <cfRule type="expression" dxfId="3024" priority="32">
      <formula>F34&lt;0</formula>
    </cfRule>
  </conditionalFormatting>
  <conditionalFormatting sqref="H34:H54 H58:H63">
    <cfRule type="expression" dxfId="3023" priority="29">
      <formula>H34&gt;0</formula>
    </cfRule>
    <cfRule type="expression" dxfId="3022" priority="30">
      <formula>H34&lt;0</formula>
    </cfRule>
  </conditionalFormatting>
  <conditionalFormatting sqref="Q10">
    <cfRule type="expression" dxfId="3021" priority="27">
      <formula>Q10&gt;0</formula>
    </cfRule>
    <cfRule type="expression" dxfId="3020" priority="28">
      <formula>Q10&lt;0</formula>
    </cfRule>
  </conditionalFormatting>
  <conditionalFormatting sqref="J25:J38">
    <cfRule type="expression" dxfId="3019" priority="25">
      <formula>J25&gt;0</formula>
    </cfRule>
    <cfRule type="expression" dxfId="3018" priority="26">
      <formula>J25&lt;0</formula>
    </cfRule>
  </conditionalFormatting>
  <conditionalFormatting sqref="K25:K35 K37:K38">
    <cfRule type="expression" dxfId="3017" priority="23">
      <formula>K25&gt;0</formula>
    </cfRule>
    <cfRule type="expression" dxfId="3016" priority="24">
      <formula>K25&lt;0</formula>
    </cfRule>
  </conditionalFormatting>
  <conditionalFormatting sqref="F89:F110">
    <cfRule type="expression" dxfId="3015" priority="21">
      <formula>F89&gt;0</formula>
    </cfRule>
    <cfRule type="expression" dxfId="3014" priority="22">
      <formula>F89&lt;0</formula>
    </cfRule>
  </conditionalFormatting>
  <conditionalFormatting sqref="H89:H110">
    <cfRule type="expression" dxfId="3013" priority="19">
      <formula>H89&gt;0</formula>
    </cfRule>
    <cfRule type="expression" dxfId="3012" priority="20">
      <formula>H89&lt;0</formula>
    </cfRule>
  </conditionalFormatting>
  <conditionalFormatting sqref="J89:J102">
    <cfRule type="expression" dxfId="3011" priority="17">
      <formula>J89&gt;0</formula>
    </cfRule>
    <cfRule type="expression" dxfId="3010" priority="18">
      <formula>J89&lt;0</formula>
    </cfRule>
  </conditionalFormatting>
  <conditionalFormatting sqref="K89:K102">
    <cfRule type="expression" dxfId="3009" priority="15">
      <formula>K89&gt;0</formula>
    </cfRule>
    <cfRule type="expression" dxfId="3008" priority="16">
      <formula>K89&lt;0</formula>
    </cfRule>
  </conditionalFormatting>
  <conditionalFormatting sqref="L89:L102">
    <cfRule type="expression" dxfId="3007" priority="13">
      <formula>L89&gt;0</formula>
    </cfRule>
    <cfRule type="expression" dxfId="3006" priority="14">
      <formula>L89&lt;0</formula>
    </cfRule>
  </conditionalFormatting>
  <conditionalFormatting sqref="F25:F33">
    <cfRule type="expression" dxfId="3005" priority="11">
      <formula>F25&gt;0</formula>
    </cfRule>
    <cfRule type="expression" dxfId="3004" priority="12">
      <formula>F25&lt;0</formula>
    </cfRule>
  </conditionalFormatting>
  <conditionalFormatting sqref="H25:H33">
    <cfRule type="expression" dxfId="3003" priority="9">
      <formula>H25&gt;0</formula>
    </cfRule>
    <cfRule type="expression" dxfId="3002" priority="10">
      <formula>H25&lt;0</formula>
    </cfRule>
  </conditionalFormatting>
  <conditionalFormatting sqref="J54">
    <cfRule type="expression" dxfId="3001" priority="7">
      <formula>J54&gt;0</formula>
    </cfRule>
    <cfRule type="expression" dxfId="3000" priority="8">
      <formula>J54&lt;0</formula>
    </cfRule>
  </conditionalFormatting>
  <conditionalFormatting sqref="F55:F57">
    <cfRule type="expression" dxfId="2999" priority="5">
      <formula>F55&gt;0</formula>
    </cfRule>
    <cfRule type="expression" dxfId="2998" priority="6">
      <formula>F55&lt;0</formula>
    </cfRule>
  </conditionalFormatting>
  <conditionalFormatting sqref="H55:H57">
    <cfRule type="expression" dxfId="2997" priority="3">
      <formula>H55&gt;0</formula>
    </cfRule>
    <cfRule type="expression" dxfId="2996" priority="4">
      <formula>H55&lt;0</formula>
    </cfRule>
  </conditionalFormatting>
  <conditionalFormatting sqref="Q9">
    <cfRule type="expression" dxfId="2995" priority="1">
      <formula>Q9&gt;0</formula>
    </cfRule>
    <cfRule type="expression" dxfId="299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3" priority="53">
      <formula>F54&gt;0</formula>
    </cfRule>
    <cfRule type="expression" dxfId="2992" priority="54">
      <formula>F54&lt;0</formula>
    </cfRule>
  </conditionalFormatting>
  <conditionalFormatting sqref="Q7">
    <cfRule type="expression" dxfId="2991" priority="51">
      <formula>Q7&gt;0</formula>
    </cfRule>
    <cfRule type="expression" dxfId="2990" priority="52">
      <formula>Q7&lt;0</formula>
    </cfRule>
  </conditionalFormatting>
  <conditionalFormatting sqref="Q8">
    <cfRule type="expression" dxfId="2989" priority="49">
      <formula>Q8&gt;0</formula>
    </cfRule>
    <cfRule type="expression" dxfId="2988" priority="50">
      <formula>Q8&lt;0</formula>
    </cfRule>
  </conditionalFormatting>
  <conditionalFormatting sqref="F33:F36 F38:F53">
    <cfRule type="expression" dxfId="2987" priority="47">
      <formula>F33&gt;0</formula>
    </cfRule>
    <cfRule type="expression" dxfId="2986" priority="48">
      <formula>F33&lt;0</formula>
    </cfRule>
  </conditionalFormatting>
  <conditionalFormatting sqref="H38:H53 H33:H36">
    <cfRule type="expression" dxfId="2985" priority="45">
      <formula>H33&gt;0</formula>
    </cfRule>
    <cfRule type="expression" dxfId="2984" priority="46">
      <formula>H33&lt;0</formula>
    </cfRule>
  </conditionalFormatting>
  <conditionalFormatting sqref="Q10">
    <cfRule type="expression" dxfId="2983" priority="43">
      <formula>Q10&gt;0</formula>
    </cfRule>
    <cfRule type="expression" dxfId="2982" priority="44">
      <formula>Q10&lt;0</formula>
    </cfRule>
  </conditionalFormatting>
  <conditionalFormatting sqref="J25:J27 J34:J37">
    <cfRule type="expression" dxfId="2981" priority="41">
      <formula>J25&gt;0</formula>
    </cfRule>
    <cfRule type="expression" dxfId="2980" priority="42">
      <formula>J25&lt;0</formula>
    </cfRule>
  </conditionalFormatting>
  <conditionalFormatting sqref="K25:K38">
    <cfRule type="expression" dxfId="2979" priority="39">
      <formula>K25&gt;0</formula>
    </cfRule>
    <cfRule type="expression" dxfId="2978" priority="40">
      <formula>K25&lt;0</formula>
    </cfRule>
  </conditionalFormatting>
  <conditionalFormatting sqref="L25">
    <cfRule type="expression" dxfId="2977" priority="37">
      <formula>L25&gt;0</formula>
    </cfRule>
    <cfRule type="expression" dxfId="2976" priority="38">
      <formula>L25&lt;0</formula>
    </cfRule>
  </conditionalFormatting>
  <conditionalFormatting sqref="F89:F110">
    <cfRule type="expression" dxfId="2975" priority="35">
      <formula>F89&gt;0</formula>
    </cfRule>
    <cfRule type="expression" dxfId="2974" priority="36">
      <formula>F89&lt;0</formula>
    </cfRule>
  </conditionalFormatting>
  <conditionalFormatting sqref="H89:H110">
    <cfRule type="expression" dxfId="2973" priority="33">
      <formula>H89&gt;0</formula>
    </cfRule>
    <cfRule type="expression" dxfId="2972" priority="34">
      <formula>H89&lt;0</formula>
    </cfRule>
  </conditionalFormatting>
  <conditionalFormatting sqref="J89:J102">
    <cfRule type="expression" dxfId="2971" priority="31">
      <formula>J89&gt;0</formula>
    </cfRule>
    <cfRule type="expression" dxfId="2970" priority="32">
      <formula>J89&lt;0</formula>
    </cfRule>
  </conditionalFormatting>
  <conditionalFormatting sqref="K89:K102">
    <cfRule type="expression" dxfId="2969" priority="29">
      <formula>K89&gt;0</formula>
    </cfRule>
    <cfRule type="expression" dxfId="2968" priority="30">
      <formula>K89&lt;0</formula>
    </cfRule>
  </conditionalFormatting>
  <conditionalFormatting sqref="L89:L102">
    <cfRule type="expression" dxfId="2967" priority="27">
      <formula>L89&gt;0</formula>
    </cfRule>
    <cfRule type="expression" dxfId="2966" priority="28">
      <formula>L89&lt;0</formula>
    </cfRule>
  </conditionalFormatting>
  <conditionalFormatting sqref="F31:F32">
    <cfRule type="expression" dxfId="2965" priority="25">
      <formula>F31&gt;0</formula>
    </cfRule>
    <cfRule type="expression" dxfId="2964" priority="26">
      <formula>F31&lt;0</formula>
    </cfRule>
  </conditionalFormatting>
  <conditionalFormatting sqref="H31:H32">
    <cfRule type="expression" dxfId="2963" priority="23">
      <formula>H31&gt;0</formula>
    </cfRule>
    <cfRule type="expression" dxfId="2962" priority="24">
      <formula>H31&lt;0</formula>
    </cfRule>
  </conditionalFormatting>
  <conditionalFormatting sqref="F25:F26">
    <cfRule type="expression" dxfId="2961" priority="21">
      <formula>F25&gt;0</formula>
    </cfRule>
    <cfRule type="expression" dxfId="2960" priority="22">
      <formula>F25&lt;0</formula>
    </cfRule>
  </conditionalFormatting>
  <conditionalFormatting sqref="H25:H26">
    <cfRule type="expression" dxfId="2959" priority="19">
      <formula>H25&gt;0</formula>
    </cfRule>
    <cfRule type="expression" dxfId="2958" priority="20">
      <formula>H25&lt;0</formula>
    </cfRule>
  </conditionalFormatting>
  <conditionalFormatting sqref="F37">
    <cfRule type="expression" dxfId="2957" priority="17">
      <formula>F37&gt;0</formula>
    </cfRule>
    <cfRule type="expression" dxfId="2956" priority="18">
      <formula>F37&lt;0</formula>
    </cfRule>
  </conditionalFormatting>
  <conditionalFormatting sqref="H37">
    <cfRule type="expression" dxfId="2955" priority="15">
      <formula>H37&gt;0</formula>
    </cfRule>
    <cfRule type="expression" dxfId="2954" priority="16">
      <formula>H37&lt;0</formula>
    </cfRule>
  </conditionalFormatting>
  <conditionalFormatting sqref="J49">
    <cfRule type="expression" dxfId="2953" priority="13">
      <formula>J49&gt;0</formula>
    </cfRule>
    <cfRule type="expression" dxfId="2952" priority="14">
      <formula>J49&lt;0</formula>
    </cfRule>
  </conditionalFormatting>
  <conditionalFormatting sqref="J38:J48">
    <cfRule type="expression" dxfId="2951" priority="11">
      <formula>J38&gt;0</formula>
    </cfRule>
    <cfRule type="expression" dxfId="2950" priority="12">
      <formula>J38&lt;0</formula>
    </cfRule>
  </conditionalFormatting>
  <conditionalFormatting sqref="F27:F30">
    <cfRule type="expression" dxfId="2949" priority="9">
      <formula>F27&gt;0</formula>
    </cfRule>
    <cfRule type="expression" dxfId="2948" priority="10">
      <formula>F27&lt;0</formula>
    </cfRule>
  </conditionalFormatting>
  <conditionalFormatting sqref="H27:H30">
    <cfRule type="expression" dxfId="2947" priority="7">
      <formula>H27&gt;0</formula>
    </cfRule>
    <cfRule type="expression" dxfId="2946" priority="8">
      <formula>H27&lt;0</formula>
    </cfRule>
  </conditionalFormatting>
  <conditionalFormatting sqref="J33">
    <cfRule type="expression" dxfId="2945" priority="5">
      <formula>J33&gt;0</formula>
    </cfRule>
    <cfRule type="expression" dxfId="2944" priority="6">
      <formula>J33&lt;0</formula>
    </cfRule>
  </conditionalFormatting>
  <conditionalFormatting sqref="J31:J32">
    <cfRule type="expression" dxfId="2943" priority="3">
      <formula>J31&gt;0</formula>
    </cfRule>
    <cfRule type="expression" dxfId="2942" priority="4">
      <formula>J31&lt;0</formula>
    </cfRule>
  </conditionalFormatting>
  <conditionalFormatting sqref="J28:J30">
    <cfRule type="expression" dxfId="2941" priority="1">
      <formula>J28&gt;0</formula>
    </cfRule>
    <cfRule type="expression" dxfId="2940"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9" priority="35">
      <formula>F47&gt;0</formula>
    </cfRule>
    <cfRule type="expression" dxfId="2938" priority="36">
      <formula>F47&lt;0</formula>
    </cfRule>
  </conditionalFormatting>
  <conditionalFormatting sqref="Q7">
    <cfRule type="expression" dxfId="2937" priority="33">
      <formula>Q7&gt;0</formula>
    </cfRule>
    <cfRule type="expression" dxfId="2936" priority="34">
      <formula>Q7&lt;0</formula>
    </cfRule>
  </conditionalFormatting>
  <conditionalFormatting sqref="Q8">
    <cfRule type="expression" dxfId="2935" priority="31">
      <formula>Q8&gt;0</formula>
    </cfRule>
    <cfRule type="expression" dxfId="2934" priority="32">
      <formula>Q8&lt;0</formula>
    </cfRule>
  </conditionalFormatting>
  <conditionalFormatting sqref="F30:F46">
    <cfRule type="expression" dxfId="2933" priority="29">
      <formula>F30&gt;0</formula>
    </cfRule>
    <cfRule type="expression" dxfId="2932" priority="30">
      <formula>F30&lt;0</formula>
    </cfRule>
  </conditionalFormatting>
  <conditionalFormatting sqref="H30:H46">
    <cfRule type="expression" dxfId="2931" priority="27">
      <formula>H30&gt;0</formula>
    </cfRule>
    <cfRule type="expression" dxfId="2930" priority="28">
      <formula>H30&lt;0</formula>
    </cfRule>
  </conditionalFormatting>
  <conditionalFormatting sqref="Q10">
    <cfRule type="expression" dxfId="2929" priority="25">
      <formula>Q10&gt;0</formula>
    </cfRule>
    <cfRule type="expression" dxfId="2928" priority="26">
      <formula>Q10&lt;0</formula>
    </cfRule>
  </conditionalFormatting>
  <conditionalFormatting sqref="J25:J38">
    <cfRule type="expression" dxfId="2927" priority="23">
      <formula>J25&gt;0</formula>
    </cfRule>
    <cfRule type="expression" dxfId="2926" priority="24">
      <formula>J25&lt;0</formula>
    </cfRule>
  </conditionalFormatting>
  <conditionalFormatting sqref="K25:K38">
    <cfRule type="expression" dxfId="2925" priority="21">
      <formula>K25&gt;0</formula>
    </cfRule>
    <cfRule type="expression" dxfId="2924" priority="22">
      <formula>K25&lt;0</formula>
    </cfRule>
  </conditionalFormatting>
  <conditionalFormatting sqref="L25 L38">
    <cfRule type="expression" dxfId="2923" priority="19">
      <formula>L25&gt;0</formula>
    </cfRule>
    <cfRule type="expression" dxfId="2922" priority="20">
      <formula>L25&lt;0</formula>
    </cfRule>
  </conditionalFormatting>
  <conditionalFormatting sqref="F89:F110">
    <cfRule type="expression" dxfId="2921" priority="17">
      <formula>F89&gt;0</formula>
    </cfRule>
    <cfRule type="expression" dxfId="2920" priority="18">
      <formula>F89&lt;0</formula>
    </cfRule>
  </conditionalFormatting>
  <conditionalFormatting sqref="H89:H110">
    <cfRule type="expression" dxfId="2919" priority="15">
      <formula>H89&gt;0</formula>
    </cfRule>
    <cfRule type="expression" dxfId="2918" priority="16">
      <formula>H89&lt;0</formula>
    </cfRule>
  </conditionalFormatting>
  <conditionalFormatting sqref="J89:J102">
    <cfRule type="expression" dxfId="2917" priority="13">
      <formula>J89&gt;0</formula>
    </cfRule>
    <cfRule type="expression" dxfId="2916" priority="14">
      <formula>J89&lt;0</formula>
    </cfRule>
  </conditionalFormatting>
  <conditionalFormatting sqref="K89:K102">
    <cfRule type="expression" dxfId="2915" priority="11">
      <formula>K89&gt;0</formula>
    </cfRule>
    <cfRule type="expression" dxfId="2914" priority="12">
      <formula>K89&lt;0</formula>
    </cfRule>
  </conditionalFormatting>
  <conditionalFormatting sqref="L89:L102">
    <cfRule type="expression" dxfId="2913" priority="9">
      <formula>L89&gt;0</formula>
    </cfRule>
    <cfRule type="expression" dxfId="2912" priority="10">
      <formula>L89&lt;0</formula>
    </cfRule>
  </conditionalFormatting>
  <conditionalFormatting sqref="F29 F25:F26">
    <cfRule type="expression" dxfId="2911" priority="7">
      <formula>F25&gt;0</formula>
    </cfRule>
    <cfRule type="expression" dxfId="2910" priority="8">
      <formula>F25&lt;0</formula>
    </cfRule>
  </conditionalFormatting>
  <conditionalFormatting sqref="H29 H25:H27">
    <cfRule type="expression" dxfId="2909" priority="5">
      <formula>H25&gt;0</formula>
    </cfRule>
    <cfRule type="expression" dxfId="2908" priority="6">
      <formula>H25&lt;0</formula>
    </cfRule>
  </conditionalFormatting>
  <conditionalFormatting sqref="F27:F28">
    <cfRule type="expression" dxfId="2907" priority="3">
      <formula>F27&gt;0</formula>
    </cfRule>
    <cfRule type="expression" dxfId="2906" priority="4">
      <formula>F27&lt;0</formula>
    </cfRule>
  </conditionalFormatting>
  <conditionalFormatting sqref="H28">
    <cfRule type="expression" dxfId="2905" priority="1">
      <formula>H28&gt;0</formula>
    </cfRule>
    <cfRule type="expression" dxfId="2904"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38.909999999999997</v>
      </c>
      <c r="R4" s="420">
        <v>-1.61E-2</v>
      </c>
      <c r="T4" s="688"/>
      <c r="U4" s="30"/>
    </row>
    <row r="5" spans="1:21" x14ac:dyDescent="0.25">
      <c r="B5" s="70"/>
      <c r="C5" s="4"/>
      <c r="D5" s="3"/>
      <c r="E5" s="3"/>
      <c r="F5" s="3"/>
      <c r="G5" s="4"/>
      <c r="H5" s="159"/>
      <c r="I5" s="3"/>
      <c r="J5" s="3"/>
      <c r="K5" s="3"/>
      <c r="L5" s="4"/>
      <c r="M5" s="4"/>
      <c r="O5" s="11" t="s">
        <v>67</v>
      </c>
      <c r="Q5" s="3">
        <f>Q4*Q2</f>
        <v>3890.9999999999995</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388.42999999999847</v>
      </c>
      <c r="R7" s="29">
        <v>43712</v>
      </c>
    </row>
    <row r="8" spans="1:21" x14ac:dyDescent="0.25">
      <c r="B8" s="70"/>
      <c r="C8" s="4"/>
      <c r="D8" s="3"/>
      <c r="E8" s="3"/>
      <c r="F8" s="3"/>
      <c r="G8" s="4"/>
      <c r="H8" s="159"/>
      <c r="I8" s="3"/>
      <c r="J8" s="3"/>
      <c r="K8" s="3"/>
      <c r="L8" s="4"/>
      <c r="M8" s="4"/>
      <c r="O8" s="11" t="s">
        <v>179</v>
      </c>
      <c r="P8" s="33"/>
      <c r="Q8" s="2">
        <f>K18+M18-F18+Q2*Q4</f>
        <v>40.999999999999545</v>
      </c>
      <c r="T8" s="1"/>
    </row>
    <row r="9" spans="1:21" x14ac:dyDescent="0.25">
      <c r="B9" s="4"/>
      <c r="C9" s="4"/>
      <c r="D9" s="3"/>
      <c r="E9" s="3"/>
      <c r="F9" s="3"/>
      <c r="G9" s="4"/>
      <c r="H9" s="159"/>
      <c r="I9" s="3"/>
      <c r="J9" s="3"/>
      <c r="K9" s="3"/>
      <c r="L9" s="4"/>
      <c r="M9" s="4"/>
      <c r="O9" s="11" t="s">
        <v>204</v>
      </c>
      <c r="Q9" s="132">
        <f>IF(Q2=0, 0, Q8/Q6)</f>
        <v>1.0649350649350532E-2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2.968902595733745E-2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42.801000000000002</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42.411900000000003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42.022799999999997</v>
      </c>
    </row>
    <row r="20" spans="1:16" x14ac:dyDescent="0.25">
      <c r="O20" s="79">
        <v>1.07</v>
      </c>
      <c r="P20" s="79">
        <f t="shared" si="0"/>
        <v>41.633699999999997</v>
      </c>
    </row>
    <row r="21" spans="1:16" x14ac:dyDescent="0.25">
      <c r="O21" s="79">
        <v>1.06</v>
      </c>
      <c r="P21" s="79">
        <f t="shared" si="0"/>
        <v>41.244599999999998</v>
      </c>
    </row>
    <row r="22" spans="1:16" x14ac:dyDescent="0.25">
      <c r="O22" s="79">
        <v>1.05</v>
      </c>
      <c r="P22" s="79">
        <f t="shared" si="0"/>
        <v>40.855499999999999</v>
      </c>
    </row>
    <row r="23" spans="1:16" x14ac:dyDescent="0.25">
      <c r="O23" s="79">
        <v>1.04</v>
      </c>
      <c r="P23" s="79">
        <f t="shared" si="0"/>
        <v>40.4664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40.077300000000001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39.688199999999995</v>
      </c>
    </row>
    <row r="26" spans="1:16" x14ac:dyDescent="0.25">
      <c r="B26" s="162">
        <v>43483</v>
      </c>
      <c r="C26" s="10">
        <v>0</v>
      </c>
      <c r="D26" s="39">
        <v>38.43</v>
      </c>
      <c r="E26" s="39">
        <v>41.9</v>
      </c>
      <c r="F26" s="39"/>
      <c r="G26" s="39"/>
      <c r="H26" s="177"/>
      <c r="I26" s="39"/>
      <c r="J26" s="39">
        <v>347.43</v>
      </c>
      <c r="K26" s="39"/>
      <c r="L26" s="39"/>
      <c r="O26" s="79">
        <v>1.01</v>
      </c>
      <c r="P26" s="79">
        <f t="shared" si="0"/>
        <v>39.299099999999996</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38.909999999999997</v>
      </c>
    </row>
    <row r="28" spans="1:16" x14ac:dyDescent="0.25">
      <c r="B28" s="162"/>
      <c r="C28" s="10"/>
      <c r="D28" s="39"/>
      <c r="E28" s="39"/>
      <c r="F28" s="39"/>
      <c r="G28" s="39"/>
      <c r="H28" s="177"/>
      <c r="I28" s="39"/>
      <c r="J28" s="39"/>
      <c r="K28" s="39"/>
      <c r="L28" s="39"/>
      <c r="O28" s="79">
        <v>0.99</v>
      </c>
      <c r="P28" s="79">
        <f t="shared" si="0"/>
        <v>38.520899999999997</v>
      </c>
    </row>
    <row r="29" spans="1:16" x14ac:dyDescent="0.25">
      <c r="B29" s="162"/>
      <c r="C29" s="10"/>
      <c r="D29" s="39"/>
      <c r="E29" s="39"/>
      <c r="F29" s="39"/>
      <c r="G29" s="39"/>
      <c r="H29" s="177"/>
      <c r="I29" s="39"/>
      <c r="J29" s="39"/>
      <c r="K29" s="39"/>
      <c r="L29" s="39"/>
      <c r="O29" s="79">
        <v>0.98</v>
      </c>
      <c r="P29" s="79">
        <f t="shared" si="0"/>
        <v>38.131799999999998</v>
      </c>
    </row>
    <row r="30" spans="1:16" x14ac:dyDescent="0.25">
      <c r="B30" s="162"/>
      <c r="C30" s="10"/>
      <c r="D30" s="39"/>
      <c r="E30" s="39"/>
      <c r="F30" s="39"/>
      <c r="G30" s="39"/>
      <c r="H30" s="177"/>
      <c r="I30" s="39"/>
      <c r="J30" s="39"/>
      <c r="K30" s="39"/>
      <c r="L30" s="39"/>
      <c r="O30" s="79">
        <v>0.97</v>
      </c>
      <c r="P30" s="79">
        <f t="shared" si="0"/>
        <v>37.742699999999992</v>
      </c>
    </row>
    <row r="31" spans="1:16" x14ac:dyDescent="0.25">
      <c r="B31" s="162"/>
      <c r="C31" s="10"/>
      <c r="D31" s="39"/>
      <c r="E31" s="39"/>
      <c r="F31" s="39"/>
      <c r="G31" s="39"/>
      <c r="H31" s="177"/>
      <c r="I31" s="39"/>
      <c r="J31" s="39"/>
      <c r="K31" s="39"/>
      <c r="L31" s="39"/>
      <c r="O31" s="79">
        <v>0.96</v>
      </c>
      <c r="P31" s="79">
        <f t="shared" si="0"/>
        <v>37.353599999999993</v>
      </c>
    </row>
    <row r="32" spans="1:16" x14ac:dyDescent="0.25">
      <c r="B32" s="162"/>
      <c r="C32" s="10"/>
      <c r="D32" s="39"/>
      <c r="E32" s="39"/>
      <c r="F32" s="39"/>
      <c r="G32" s="39"/>
      <c r="H32" s="177"/>
      <c r="I32" s="39"/>
      <c r="J32" s="39"/>
      <c r="K32" s="39"/>
      <c r="L32" s="39"/>
      <c r="O32" s="79">
        <v>0.95</v>
      </c>
      <c r="P32" s="79">
        <f t="shared" si="0"/>
        <v>36.964499999999994</v>
      </c>
    </row>
    <row r="33" spans="2:17" x14ac:dyDescent="0.25">
      <c r="B33" s="162"/>
      <c r="C33" s="10"/>
      <c r="D33" s="39"/>
      <c r="E33" s="39"/>
      <c r="F33" s="39"/>
      <c r="G33" s="39"/>
      <c r="H33" s="177"/>
      <c r="I33" s="39"/>
      <c r="J33" s="39"/>
      <c r="K33" s="39"/>
      <c r="L33" s="39"/>
      <c r="O33" s="79">
        <v>0.94</v>
      </c>
      <c r="P33" s="79">
        <f t="shared" si="0"/>
        <v>36.575399999999995</v>
      </c>
    </row>
    <row r="34" spans="2:17" x14ac:dyDescent="0.25">
      <c r="B34" s="162"/>
      <c r="C34" s="10"/>
      <c r="D34" s="39"/>
      <c r="E34" s="39"/>
      <c r="F34" s="39"/>
      <c r="G34" s="39"/>
      <c r="H34" s="177"/>
      <c r="I34" s="39"/>
      <c r="J34" s="39"/>
      <c r="K34" s="39"/>
      <c r="L34" s="39"/>
      <c r="O34" s="79">
        <v>0.93</v>
      </c>
      <c r="P34" s="79">
        <f t="shared" si="0"/>
        <v>36.186299999999996</v>
      </c>
    </row>
    <row r="35" spans="2:17" x14ac:dyDescent="0.25">
      <c r="B35" s="162"/>
      <c r="C35" s="10"/>
      <c r="D35" s="39"/>
      <c r="E35" s="39"/>
      <c r="F35" s="39"/>
      <c r="G35" s="39"/>
      <c r="H35" s="177"/>
      <c r="I35" s="39"/>
      <c r="J35" s="39"/>
      <c r="K35" s="39"/>
      <c r="L35" s="39"/>
      <c r="O35" s="79">
        <v>0.92</v>
      </c>
      <c r="P35" s="79">
        <f t="shared" si="0"/>
        <v>35.797199999999997</v>
      </c>
    </row>
    <row r="36" spans="2:17" x14ac:dyDescent="0.25">
      <c r="B36" s="162"/>
      <c r="C36" s="10"/>
      <c r="D36" s="39"/>
      <c r="E36" s="39"/>
      <c r="F36" s="39"/>
      <c r="G36" s="39"/>
      <c r="H36" s="177"/>
      <c r="I36" s="39"/>
      <c r="J36" s="39"/>
      <c r="K36" s="39"/>
      <c r="L36" s="39"/>
      <c r="O36" s="79">
        <v>0.91</v>
      </c>
      <c r="P36" s="79">
        <f t="shared" si="0"/>
        <v>35.408099999999997</v>
      </c>
    </row>
    <row r="37" spans="2:17" x14ac:dyDescent="0.25">
      <c r="B37" s="162"/>
      <c r="C37" s="10"/>
      <c r="D37" s="39"/>
      <c r="E37" s="39"/>
      <c r="F37" s="39"/>
      <c r="G37" s="39"/>
      <c r="H37" s="177"/>
      <c r="I37" s="39"/>
      <c r="J37" s="39"/>
      <c r="K37" s="39"/>
      <c r="L37" s="39"/>
      <c r="O37" s="79">
        <v>0.9</v>
      </c>
      <c r="P37" s="79">
        <f t="shared" si="0"/>
        <v>35.018999999999998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03" priority="39">
      <formula>F47&gt;0</formula>
    </cfRule>
    <cfRule type="expression" dxfId="2902" priority="40">
      <formula>F47&lt;0</formula>
    </cfRule>
  </conditionalFormatting>
  <conditionalFormatting sqref="Q7">
    <cfRule type="expression" dxfId="2901" priority="37">
      <formula>Q7&gt;0</formula>
    </cfRule>
    <cfRule type="expression" dxfId="2900" priority="38">
      <formula>Q7&lt;0</formula>
    </cfRule>
  </conditionalFormatting>
  <conditionalFormatting sqref="Q8">
    <cfRule type="expression" dxfId="2899" priority="35">
      <formula>Q8&gt;0</formula>
    </cfRule>
    <cfRule type="expression" dxfId="2898" priority="36">
      <formula>Q8&lt;0</formula>
    </cfRule>
  </conditionalFormatting>
  <conditionalFormatting sqref="F30:F46">
    <cfRule type="expression" dxfId="2897" priority="33">
      <formula>F30&gt;0</formula>
    </cfRule>
    <cfRule type="expression" dxfId="2896" priority="34">
      <formula>F30&lt;0</formula>
    </cfRule>
  </conditionalFormatting>
  <conditionalFormatting sqref="H30:H46">
    <cfRule type="expression" dxfId="2895" priority="31">
      <formula>H30&gt;0</formula>
    </cfRule>
    <cfRule type="expression" dxfId="2894" priority="32">
      <formula>H30&lt;0</formula>
    </cfRule>
  </conditionalFormatting>
  <conditionalFormatting sqref="Q10">
    <cfRule type="expression" dxfId="2893" priority="29">
      <formula>Q10&gt;0</formula>
    </cfRule>
    <cfRule type="expression" dxfId="2892" priority="30">
      <formula>Q10&lt;0</formula>
    </cfRule>
  </conditionalFormatting>
  <conditionalFormatting sqref="J25:J38">
    <cfRule type="expression" dxfId="2891" priority="27">
      <formula>J25&gt;0</formula>
    </cfRule>
    <cfRule type="expression" dxfId="2890" priority="28">
      <formula>J25&lt;0</formula>
    </cfRule>
  </conditionalFormatting>
  <conditionalFormatting sqref="K25:K38">
    <cfRule type="expression" dxfId="2889" priority="25">
      <formula>K25&gt;0</formula>
    </cfRule>
    <cfRule type="expression" dxfId="2888" priority="26">
      <formula>K25&lt;0</formula>
    </cfRule>
  </conditionalFormatting>
  <conditionalFormatting sqref="L25 L38">
    <cfRule type="expression" dxfId="2887" priority="23">
      <formula>L25&gt;0</formula>
    </cfRule>
    <cfRule type="expression" dxfId="2886" priority="24">
      <formula>L25&lt;0</formula>
    </cfRule>
  </conditionalFormatting>
  <conditionalFormatting sqref="F89:F110">
    <cfRule type="expression" dxfId="2885" priority="21">
      <formula>F89&gt;0</formula>
    </cfRule>
    <cfRule type="expression" dxfId="2884" priority="22">
      <formula>F89&lt;0</formula>
    </cfRule>
  </conditionalFormatting>
  <conditionalFormatting sqref="H89:H110">
    <cfRule type="expression" dxfId="2883" priority="19">
      <formula>H89&gt;0</formula>
    </cfRule>
    <cfRule type="expression" dxfId="2882" priority="20">
      <formula>H89&lt;0</formula>
    </cfRule>
  </conditionalFormatting>
  <conditionalFormatting sqref="J89:J102">
    <cfRule type="expression" dxfId="2881" priority="17">
      <formula>J89&gt;0</formula>
    </cfRule>
    <cfRule type="expression" dxfId="2880" priority="18">
      <formula>J89&lt;0</formula>
    </cfRule>
  </conditionalFormatting>
  <conditionalFormatting sqref="K89:K102">
    <cfRule type="expression" dxfId="2879" priority="15">
      <formula>K89&gt;0</formula>
    </cfRule>
    <cfRule type="expression" dxfId="2878" priority="16">
      <formula>K89&lt;0</formula>
    </cfRule>
  </conditionalFormatting>
  <conditionalFormatting sqref="L89:L102">
    <cfRule type="expression" dxfId="2877" priority="13">
      <formula>L89&gt;0</formula>
    </cfRule>
    <cfRule type="expression" dxfId="2876" priority="14">
      <formula>L89&lt;0</formula>
    </cfRule>
  </conditionalFormatting>
  <conditionalFormatting sqref="F29 F25:F26">
    <cfRule type="expression" dxfId="2875" priority="11">
      <formula>F25&gt;0</formula>
    </cfRule>
    <cfRule type="expression" dxfId="2874" priority="12">
      <formula>F25&lt;0</formula>
    </cfRule>
  </conditionalFormatting>
  <conditionalFormatting sqref="H29 H25:H26">
    <cfRule type="expression" dxfId="2873" priority="9">
      <formula>H25&gt;0</formula>
    </cfRule>
    <cfRule type="expression" dxfId="2872" priority="10">
      <formula>H25&lt;0</formula>
    </cfRule>
  </conditionalFormatting>
  <conditionalFormatting sqref="F28">
    <cfRule type="expression" dxfId="2871" priority="7">
      <formula>F28&gt;0</formula>
    </cfRule>
    <cfRule type="expression" dxfId="2870" priority="8">
      <formula>F28&lt;0</formula>
    </cfRule>
  </conditionalFormatting>
  <conditionalFormatting sqref="H28">
    <cfRule type="expression" dxfId="2869" priority="5">
      <formula>H28&gt;0</formula>
    </cfRule>
    <cfRule type="expression" dxfId="2868" priority="6">
      <formula>H28&lt;0</formula>
    </cfRule>
  </conditionalFormatting>
  <conditionalFormatting sqref="F27">
    <cfRule type="expression" dxfId="2867" priority="3">
      <formula>F27&gt;0</formula>
    </cfRule>
    <cfRule type="expression" dxfId="2866" priority="4">
      <formula>F27&lt;0</formula>
    </cfRule>
  </conditionalFormatting>
  <conditionalFormatting sqref="H27">
    <cfRule type="expression" dxfId="2865" priority="1">
      <formula>H27&gt;0</formula>
    </cfRule>
    <cfRule type="expression" dxfId="2864"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594</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4" t="s">
        <v>78</v>
      </c>
      <c r="P20" s="894"/>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63" priority="27">
      <formula>Q7&gt;0</formula>
    </cfRule>
    <cfRule type="expression" dxfId="2862" priority="28">
      <formula>Q7&lt;0</formula>
    </cfRule>
  </conditionalFormatting>
  <conditionalFormatting sqref="Q8">
    <cfRule type="expression" dxfId="2861" priority="25">
      <formula>Q8&gt;0</formula>
    </cfRule>
    <cfRule type="expression" dxfId="2860" priority="26">
      <formula>Q8&lt;0</formula>
    </cfRule>
  </conditionalFormatting>
  <conditionalFormatting sqref="F25:F30 F34:F64">
    <cfRule type="expression" dxfId="2859" priority="23">
      <formula>F25&gt;0</formula>
    </cfRule>
    <cfRule type="expression" dxfId="2858" priority="24">
      <formula>F25&lt;0</formula>
    </cfRule>
  </conditionalFormatting>
  <conditionalFormatting sqref="H25:H30 H34:H64">
    <cfRule type="expression" dxfId="2857" priority="21">
      <formula>H25&gt;0</formula>
    </cfRule>
    <cfRule type="expression" dxfId="2856" priority="22">
      <formula>H25&lt;0</formula>
    </cfRule>
  </conditionalFormatting>
  <conditionalFormatting sqref="F89:F110">
    <cfRule type="expression" dxfId="2855" priority="19">
      <formula>F89&gt;0</formula>
    </cfRule>
    <cfRule type="expression" dxfId="2854" priority="20">
      <formula>F89&lt;0</formula>
    </cfRule>
  </conditionalFormatting>
  <conditionalFormatting sqref="H89:H110">
    <cfRule type="expression" dxfId="2853" priority="17">
      <formula>H89&gt;0</formula>
    </cfRule>
    <cfRule type="expression" dxfId="2852" priority="18">
      <formula>H89&lt;0</formula>
    </cfRule>
  </conditionalFormatting>
  <conditionalFormatting sqref="Q10">
    <cfRule type="expression" dxfId="2851" priority="15">
      <formula>Q10&gt;0</formula>
    </cfRule>
    <cfRule type="expression" dxfId="2850" priority="16">
      <formula>Q10&lt;0</formula>
    </cfRule>
  </conditionalFormatting>
  <conditionalFormatting sqref="J25:J38">
    <cfRule type="expression" dxfId="2849" priority="13">
      <formula>J25&gt;0</formula>
    </cfRule>
    <cfRule type="expression" dxfId="2848" priority="14">
      <formula>J25&lt;0</formula>
    </cfRule>
  </conditionalFormatting>
  <conditionalFormatting sqref="K25:K38">
    <cfRule type="expression" dxfId="2847" priority="11">
      <formula>K25&gt;0</formula>
    </cfRule>
    <cfRule type="expression" dxfId="2846" priority="12">
      <formula>K25&lt;0</formula>
    </cfRule>
  </conditionalFormatting>
  <conditionalFormatting sqref="L25:L38">
    <cfRule type="expression" dxfId="2845" priority="9">
      <formula>L25&gt;0</formula>
    </cfRule>
    <cfRule type="expression" dxfId="284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43" priority="7">
      <formula>F31&gt;0</formula>
    </cfRule>
    <cfRule type="expression" dxfId="2842" priority="8">
      <formula>F31&lt;0</formula>
    </cfRule>
  </conditionalFormatting>
  <conditionalFormatting sqref="H31:H33">
    <cfRule type="expression" dxfId="2841" priority="5">
      <formula>H31&gt;0</formula>
    </cfRule>
    <cfRule type="expression" dxfId="2840" priority="6">
      <formula>H31&lt;0</formula>
    </cfRule>
  </conditionalFormatting>
  <conditionalFormatting sqref="J61">
    <cfRule type="expression" dxfId="2839" priority="3">
      <formula>J61&gt;0</formula>
    </cfRule>
    <cfRule type="expression" dxfId="2838" priority="4">
      <formula>J61&lt;0</formula>
    </cfRule>
  </conditionalFormatting>
  <conditionalFormatting sqref="J62">
    <cfRule type="expression" dxfId="2837" priority="1">
      <formula>J62&gt;0</formula>
    </cfRule>
    <cfRule type="expression" dxfId="283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35" priority="39">
      <formula>F51&gt;0</formula>
    </cfRule>
    <cfRule type="expression" dxfId="2834" priority="40">
      <formula>F51&lt;0</formula>
    </cfRule>
  </conditionalFormatting>
  <conditionalFormatting sqref="Q7">
    <cfRule type="expression" dxfId="2833" priority="37">
      <formula>Q7&gt;0</formula>
    </cfRule>
    <cfRule type="expression" dxfId="2832" priority="38">
      <formula>Q7&lt;0</formula>
    </cfRule>
  </conditionalFormatting>
  <conditionalFormatting sqref="Q8">
    <cfRule type="expression" dxfId="2831" priority="35">
      <formula>Q8&gt;0</formula>
    </cfRule>
    <cfRule type="expression" dxfId="2830" priority="36">
      <formula>Q8&lt;0</formula>
    </cfRule>
  </conditionalFormatting>
  <conditionalFormatting sqref="F31:F49">
    <cfRule type="expression" dxfId="2829" priority="33">
      <formula>F31&gt;0</formula>
    </cfRule>
    <cfRule type="expression" dxfId="2828" priority="34">
      <formula>F31&lt;0</formula>
    </cfRule>
  </conditionalFormatting>
  <conditionalFormatting sqref="H31:H49">
    <cfRule type="expression" dxfId="2827" priority="31">
      <formula>H31&gt;0</formula>
    </cfRule>
    <cfRule type="expression" dxfId="2826" priority="32">
      <formula>H31&lt;0</formula>
    </cfRule>
  </conditionalFormatting>
  <conditionalFormatting sqref="Q10">
    <cfRule type="expression" dxfId="2825" priority="29">
      <formula>Q10&gt;0</formula>
    </cfRule>
    <cfRule type="expression" dxfId="2824" priority="30">
      <formula>Q10&lt;0</formula>
    </cfRule>
  </conditionalFormatting>
  <conditionalFormatting sqref="J25:J38">
    <cfRule type="expression" dxfId="2823" priority="27">
      <formula>J25&gt;0</formula>
    </cfRule>
    <cfRule type="expression" dxfId="2822" priority="28">
      <formula>J25&lt;0</formula>
    </cfRule>
  </conditionalFormatting>
  <conditionalFormatting sqref="K38">
    <cfRule type="expression" dxfId="2821" priority="25">
      <formula>K38&gt;0</formula>
    </cfRule>
    <cfRule type="expression" dxfId="2820" priority="26">
      <formula>K38&lt;0</formula>
    </cfRule>
  </conditionalFormatting>
  <conditionalFormatting sqref="L25:L38">
    <cfRule type="expression" dxfId="2819" priority="23">
      <formula>L25&gt;0</formula>
    </cfRule>
    <cfRule type="expression" dxfId="2818" priority="24">
      <formula>L25&lt;0</formula>
    </cfRule>
  </conditionalFormatting>
  <conditionalFormatting sqref="F95:F116">
    <cfRule type="expression" dxfId="2817" priority="21">
      <formula>F95&gt;0</formula>
    </cfRule>
    <cfRule type="expression" dxfId="2816" priority="22">
      <formula>F95&lt;0</formula>
    </cfRule>
  </conditionalFormatting>
  <conditionalFormatting sqref="H95:H116">
    <cfRule type="expression" dxfId="2815" priority="19">
      <formula>H95&gt;0</formula>
    </cfRule>
    <cfRule type="expression" dxfId="2814" priority="20">
      <formula>H95&lt;0</formula>
    </cfRule>
  </conditionalFormatting>
  <conditionalFormatting sqref="J95:J108">
    <cfRule type="expression" dxfId="2813" priority="17">
      <formula>J95&gt;0</formula>
    </cfRule>
    <cfRule type="expression" dxfId="2812" priority="18">
      <formula>J95&lt;0</formula>
    </cfRule>
  </conditionalFormatting>
  <conditionalFormatting sqref="K95:K108">
    <cfRule type="expression" dxfId="2811" priority="15">
      <formula>K95&gt;0</formula>
    </cfRule>
    <cfRule type="expression" dxfId="2810" priority="16">
      <formula>K95&lt;0</formula>
    </cfRule>
  </conditionalFormatting>
  <conditionalFormatting sqref="L95:L108">
    <cfRule type="expression" dxfId="2809" priority="13">
      <formula>L95&gt;0</formula>
    </cfRule>
    <cfRule type="expression" dxfId="2808" priority="14">
      <formula>L95&lt;0</formula>
    </cfRule>
  </conditionalFormatting>
  <conditionalFormatting sqref="F25:F30">
    <cfRule type="expression" dxfId="2807" priority="11">
      <formula>F25&gt;0</formula>
    </cfRule>
    <cfRule type="expression" dxfId="2806" priority="12">
      <formula>F25&lt;0</formula>
    </cfRule>
  </conditionalFormatting>
  <conditionalFormatting sqref="H25:H30">
    <cfRule type="expression" dxfId="2805" priority="9">
      <formula>H25&gt;0</formula>
    </cfRule>
    <cfRule type="expression" dxfId="2804" priority="10">
      <formula>H25&lt;0</formula>
    </cfRule>
  </conditionalFormatting>
  <conditionalFormatting sqref="F50">
    <cfRule type="expression" dxfId="2803" priority="7">
      <formula>F50&gt;0</formula>
    </cfRule>
    <cfRule type="expression" dxfId="2802" priority="8">
      <formula>F50&lt;0</formula>
    </cfRule>
  </conditionalFormatting>
  <conditionalFormatting sqref="H50">
    <cfRule type="expression" dxfId="2801" priority="5">
      <formula>H50&gt;0</formula>
    </cfRule>
    <cfRule type="expression" dxfId="2800" priority="6">
      <formula>H50&lt;0</formula>
    </cfRule>
  </conditionalFormatting>
  <conditionalFormatting sqref="H62:H63 F62:F63">
    <cfRule type="expression" dxfId="2799" priority="3">
      <formula>F62&gt;0</formula>
    </cfRule>
    <cfRule type="expression" dxfId="2798" priority="4">
      <formula>F62&lt;0</formula>
    </cfRule>
  </conditionalFormatting>
  <conditionalFormatting sqref="J60">
    <cfRule type="expression" dxfId="2797" priority="1">
      <formula>J60&gt;0</formula>
    </cfRule>
    <cfRule type="expression" dxfId="279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5" priority="35">
      <formula>F47&gt;0</formula>
    </cfRule>
    <cfRule type="expression" dxfId="2794" priority="36">
      <formula>F47&lt;0</formula>
    </cfRule>
  </conditionalFormatting>
  <conditionalFormatting sqref="Q7">
    <cfRule type="expression" dxfId="2793" priority="33">
      <formula>Q7&gt;0</formula>
    </cfRule>
    <cfRule type="expression" dxfId="2792" priority="34">
      <formula>Q7&lt;0</formula>
    </cfRule>
  </conditionalFormatting>
  <conditionalFormatting sqref="Q8">
    <cfRule type="expression" dxfId="2791" priority="31">
      <formula>Q8&gt;0</formula>
    </cfRule>
    <cfRule type="expression" dxfId="2790" priority="32">
      <formula>Q8&lt;0</formula>
    </cfRule>
  </conditionalFormatting>
  <conditionalFormatting sqref="F30:F46">
    <cfRule type="expression" dxfId="2789" priority="29">
      <formula>F30&gt;0</formula>
    </cfRule>
    <cfRule type="expression" dxfId="2788" priority="30">
      <formula>F30&lt;0</formula>
    </cfRule>
  </conditionalFormatting>
  <conditionalFormatting sqref="H30:H46">
    <cfRule type="expression" dxfId="2787" priority="27">
      <formula>H30&gt;0</formula>
    </cfRule>
    <cfRule type="expression" dxfId="2786" priority="28">
      <formula>H30&lt;0</formula>
    </cfRule>
  </conditionalFormatting>
  <conditionalFormatting sqref="Q10">
    <cfRule type="expression" dxfId="2785" priority="25">
      <formula>Q10&gt;0</formula>
    </cfRule>
    <cfRule type="expression" dxfId="2784" priority="26">
      <formula>Q10&lt;0</formula>
    </cfRule>
  </conditionalFormatting>
  <conditionalFormatting sqref="J25:J38">
    <cfRule type="expression" dxfId="2783" priority="23">
      <formula>J25&gt;0</formula>
    </cfRule>
    <cfRule type="expression" dxfId="2782" priority="24">
      <formula>J25&lt;0</formula>
    </cfRule>
  </conditionalFormatting>
  <conditionalFormatting sqref="K25:K38">
    <cfRule type="expression" dxfId="2781" priority="21">
      <formula>K25&gt;0</formula>
    </cfRule>
    <cfRule type="expression" dxfId="2780" priority="22">
      <formula>K25&lt;0</formula>
    </cfRule>
  </conditionalFormatting>
  <conditionalFormatting sqref="L25 L38">
    <cfRule type="expression" dxfId="2779" priority="19">
      <formula>L25&gt;0</formula>
    </cfRule>
    <cfRule type="expression" dxfId="2778" priority="20">
      <formula>L25&lt;0</formula>
    </cfRule>
  </conditionalFormatting>
  <conditionalFormatting sqref="F89:F110">
    <cfRule type="expression" dxfId="2777" priority="17">
      <formula>F89&gt;0</formula>
    </cfRule>
    <cfRule type="expression" dxfId="2776" priority="18">
      <formula>F89&lt;0</formula>
    </cfRule>
  </conditionalFormatting>
  <conditionalFormatting sqref="H89:H110">
    <cfRule type="expression" dxfId="2775" priority="15">
      <formula>H89&gt;0</formula>
    </cfRule>
    <cfRule type="expression" dxfId="2774" priority="16">
      <formula>H89&lt;0</formula>
    </cfRule>
  </conditionalFormatting>
  <conditionalFormatting sqref="J89:J102">
    <cfRule type="expression" dxfId="2773" priority="13">
      <formula>J89&gt;0</formula>
    </cfRule>
    <cfRule type="expression" dxfId="2772" priority="14">
      <formula>J89&lt;0</formula>
    </cfRule>
  </conditionalFormatting>
  <conditionalFormatting sqref="K89:K102">
    <cfRule type="expression" dxfId="2771" priority="11">
      <formula>K89&gt;0</formula>
    </cfRule>
    <cfRule type="expression" dxfId="2770" priority="12">
      <formula>K89&lt;0</formula>
    </cfRule>
  </conditionalFormatting>
  <conditionalFormatting sqref="L89:L102">
    <cfRule type="expression" dxfId="2769" priority="9">
      <formula>L89&gt;0</formula>
    </cfRule>
    <cfRule type="expression" dxfId="2768" priority="10">
      <formula>L89&lt;0</formula>
    </cfRule>
  </conditionalFormatting>
  <conditionalFormatting sqref="F25:F29">
    <cfRule type="expression" dxfId="2767" priority="7">
      <formula>F25&gt;0</formula>
    </cfRule>
    <cfRule type="expression" dxfId="2766" priority="8">
      <formula>F25&lt;0</formula>
    </cfRule>
  </conditionalFormatting>
  <conditionalFormatting sqref="H25:H29">
    <cfRule type="expression" dxfId="2765" priority="5">
      <formula>H25&gt;0</formula>
    </cfRule>
    <cfRule type="expression" dxfId="2764"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3" priority="35">
      <formula>F47&gt;0</formula>
    </cfRule>
    <cfRule type="expression" dxfId="2762" priority="36">
      <formula>F47&lt;0</formula>
    </cfRule>
  </conditionalFormatting>
  <conditionalFormatting sqref="Q7">
    <cfRule type="expression" dxfId="2761" priority="33">
      <formula>Q7&gt;0</formula>
    </cfRule>
    <cfRule type="expression" dxfId="2760" priority="34">
      <formula>Q7&lt;0</formula>
    </cfRule>
  </conditionalFormatting>
  <conditionalFormatting sqref="Q8">
    <cfRule type="expression" dxfId="2759" priority="31">
      <formula>Q8&gt;0</formula>
    </cfRule>
    <cfRule type="expression" dxfId="2758" priority="32">
      <formula>Q8&lt;0</formula>
    </cfRule>
  </conditionalFormatting>
  <conditionalFormatting sqref="F30:F46">
    <cfRule type="expression" dxfId="2757" priority="29">
      <formula>F30&gt;0</formula>
    </cfRule>
    <cfRule type="expression" dxfId="2756" priority="30">
      <formula>F30&lt;0</formula>
    </cfRule>
  </conditionalFormatting>
  <conditionalFormatting sqref="H30:H46">
    <cfRule type="expression" dxfId="2755" priority="27">
      <formula>H30&gt;0</formula>
    </cfRule>
    <cfRule type="expression" dxfId="2754" priority="28">
      <formula>H30&lt;0</formula>
    </cfRule>
  </conditionalFormatting>
  <conditionalFormatting sqref="Q10">
    <cfRule type="expression" dxfId="2753" priority="25">
      <formula>Q10&gt;0</formula>
    </cfRule>
    <cfRule type="expression" dxfId="2752" priority="26">
      <formula>Q10&lt;0</formula>
    </cfRule>
  </conditionalFormatting>
  <conditionalFormatting sqref="J25:J38">
    <cfRule type="expression" dxfId="2751" priority="23">
      <formula>J25&gt;0</formula>
    </cfRule>
    <cfRule type="expression" dxfId="2750" priority="24">
      <formula>J25&lt;0</formula>
    </cfRule>
  </conditionalFormatting>
  <conditionalFormatting sqref="K25:K38">
    <cfRule type="expression" dxfId="2749" priority="21">
      <formula>K25&gt;0</formula>
    </cfRule>
    <cfRule type="expression" dxfId="2748" priority="22">
      <formula>K25&lt;0</formula>
    </cfRule>
  </conditionalFormatting>
  <conditionalFormatting sqref="L25 L38">
    <cfRule type="expression" dxfId="2747" priority="19">
      <formula>L25&gt;0</formula>
    </cfRule>
    <cfRule type="expression" dxfId="2746" priority="20">
      <formula>L25&lt;0</formula>
    </cfRule>
  </conditionalFormatting>
  <conditionalFormatting sqref="F89:F110">
    <cfRule type="expression" dxfId="2745" priority="17">
      <formula>F89&gt;0</formula>
    </cfRule>
    <cfRule type="expression" dxfId="2744" priority="18">
      <formula>F89&lt;0</formula>
    </cfRule>
  </conditionalFormatting>
  <conditionalFormatting sqref="H89:H110">
    <cfRule type="expression" dxfId="2743" priority="15">
      <formula>H89&gt;0</formula>
    </cfRule>
    <cfRule type="expression" dxfId="2742" priority="16">
      <formula>H89&lt;0</formula>
    </cfRule>
  </conditionalFormatting>
  <conditionalFormatting sqref="J89:J102">
    <cfRule type="expression" dxfId="2741" priority="13">
      <formula>J89&gt;0</formula>
    </cfRule>
    <cfRule type="expression" dxfId="2740" priority="14">
      <formula>J89&lt;0</formula>
    </cfRule>
  </conditionalFormatting>
  <conditionalFormatting sqref="K89:K102">
    <cfRule type="expression" dxfId="2739" priority="11">
      <formula>K89&gt;0</formula>
    </cfRule>
    <cfRule type="expression" dxfId="2738" priority="12">
      <formula>K89&lt;0</formula>
    </cfRule>
  </conditionalFormatting>
  <conditionalFormatting sqref="L89:L102">
    <cfRule type="expression" dxfId="2737" priority="9">
      <formula>L89&gt;0</formula>
    </cfRule>
    <cfRule type="expression" dxfId="2736" priority="10">
      <formula>L89&lt;0</formula>
    </cfRule>
  </conditionalFormatting>
  <conditionalFormatting sqref="F29 F25:F27">
    <cfRule type="expression" dxfId="2735" priority="7">
      <formula>F25&gt;0</formula>
    </cfRule>
    <cfRule type="expression" dxfId="2734" priority="8">
      <formula>F25&lt;0</formula>
    </cfRule>
  </conditionalFormatting>
  <conditionalFormatting sqref="H25:H29">
    <cfRule type="expression" dxfId="2733" priority="5">
      <formula>H25&gt;0</formula>
    </cfRule>
    <cfRule type="expression" dxfId="2732" priority="6">
      <formula>H25&lt;0</formula>
    </cfRule>
  </conditionalFormatting>
  <conditionalFormatting sqref="F28">
    <cfRule type="expression" dxfId="2731" priority="3">
      <formula>F28&gt;0</formula>
    </cfRule>
    <cfRule type="expression" dxfId="2730"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148.66999999999999</v>
      </c>
      <c r="R4" s="420">
        <v>-1.26E-2</v>
      </c>
      <c r="T4" s="688"/>
      <c r="U4" s="30"/>
    </row>
    <row r="5" spans="1:21" x14ac:dyDescent="0.25">
      <c r="B5" s="70"/>
      <c r="C5" s="4"/>
      <c r="D5" s="3"/>
      <c r="E5" s="3"/>
      <c r="F5" s="3"/>
      <c r="G5" s="4"/>
      <c r="H5" s="159"/>
      <c r="I5" s="3"/>
      <c r="J5" s="3"/>
      <c r="K5" s="3"/>
      <c r="L5" s="4"/>
      <c r="M5" s="4"/>
      <c r="O5" s="11" t="s">
        <v>67</v>
      </c>
      <c r="Q5" s="3">
        <f>Q4*Q2</f>
        <v>3716.7499999999995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360.94999999999982</v>
      </c>
      <c r="R7" s="29">
        <v>43712</v>
      </c>
    </row>
    <row r="8" spans="1:21" x14ac:dyDescent="0.25">
      <c r="B8" s="70"/>
      <c r="C8" s="4"/>
      <c r="D8" s="3"/>
      <c r="E8" s="3"/>
      <c r="F8" s="3"/>
      <c r="G8" s="4"/>
      <c r="H8" s="159"/>
      <c r="I8" s="3"/>
      <c r="J8" s="3"/>
      <c r="K8" s="3"/>
      <c r="L8" s="4"/>
      <c r="M8" s="4"/>
      <c r="O8" s="11" t="s">
        <v>179</v>
      </c>
      <c r="P8" s="33"/>
      <c r="Q8" s="2">
        <f>K18+M18-F18+Q2*Q4</f>
        <v>103.49999999999955</v>
      </c>
      <c r="T8" s="1"/>
    </row>
    <row r="9" spans="1:21" x14ac:dyDescent="0.25">
      <c r="B9" s="4"/>
      <c r="C9" s="4"/>
      <c r="D9" s="3"/>
      <c r="E9" s="3"/>
      <c r="F9" s="3"/>
      <c r="G9" s="4"/>
      <c r="H9" s="159"/>
      <c r="I9" s="3"/>
      <c r="J9" s="3"/>
      <c r="K9" s="3"/>
      <c r="L9" s="4"/>
      <c r="M9" s="4"/>
      <c r="O9" s="11" t="s">
        <v>204</v>
      </c>
      <c r="Q9" s="132">
        <f>IF(Q2=0, 0, Q8/Q6)</f>
        <v>2.8644572061163647E-2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7.7702293670545508E-3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163.53700000000001</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162.05029999999999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160.56360000000001</v>
      </c>
    </row>
    <row r="20" spans="1:16" x14ac:dyDescent="0.25">
      <c r="O20" s="79">
        <v>1.07</v>
      </c>
      <c r="P20" s="79">
        <f t="shared" si="0"/>
        <v>159.07689999999999</v>
      </c>
    </row>
    <row r="21" spans="1:16" x14ac:dyDescent="0.25">
      <c r="O21" s="79">
        <v>1.06</v>
      </c>
      <c r="P21" s="79">
        <f t="shared" si="0"/>
        <v>157.59019999999998</v>
      </c>
    </row>
    <row r="22" spans="1:16" x14ac:dyDescent="0.25">
      <c r="O22" s="79">
        <v>1.05</v>
      </c>
      <c r="P22" s="79">
        <f t="shared" si="0"/>
        <v>156.1035</v>
      </c>
    </row>
    <row r="23" spans="1:16" x14ac:dyDescent="0.25">
      <c r="O23" s="79">
        <v>1.04</v>
      </c>
      <c r="P23" s="79">
        <f t="shared" si="0"/>
        <v>154.61679999999998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153.1301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151.64339999999999</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150.1567</v>
      </c>
    </row>
    <row r="27" spans="1:16" x14ac:dyDescent="0.25">
      <c r="B27" s="162"/>
      <c r="C27" s="10"/>
      <c r="D27" s="39"/>
      <c r="E27" s="39"/>
      <c r="F27" s="39"/>
      <c r="G27" s="39"/>
      <c r="H27" s="177"/>
      <c r="I27" s="39"/>
      <c r="J27" s="39"/>
      <c r="K27" s="39"/>
      <c r="L27" s="39"/>
      <c r="O27" s="79">
        <v>1</v>
      </c>
      <c r="P27" s="79">
        <f t="shared" si="0"/>
        <v>148.66999999999999</v>
      </c>
    </row>
    <row r="28" spans="1:16" x14ac:dyDescent="0.25">
      <c r="B28" s="162"/>
      <c r="C28" s="10"/>
      <c r="D28" s="39"/>
      <c r="E28" s="39"/>
      <c r="F28" s="39"/>
      <c r="G28" s="39"/>
      <c r="H28" s="177"/>
      <c r="I28" s="39"/>
      <c r="J28" s="39"/>
      <c r="K28" s="39"/>
      <c r="L28" s="39"/>
      <c r="O28" s="79">
        <v>0.99</v>
      </c>
      <c r="P28" s="79">
        <f t="shared" si="0"/>
        <v>147.18329999999997</v>
      </c>
    </row>
    <row r="29" spans="1:16" x14ac:dyDescent="0.25">
      <c r="B29" s="162"/>
      <c r="C29" s="10"/>
      <c r="D29" s="39"/>
      <c r="E29" s="39"/>
      <c r="F29" s="39"/>
      <c r="G29" s="39"/>
      <c r="H29" s="177"/>
      <c r="I29" s="39"/>
      <c r="J29" s="39"/>
      <c r="K29" s="39"/>
      <c r="L29" s="39"/>
      <c r="O29" s="79">
        <v>0.98</v>
      </c>
      <c r="P29" s="79">
        <f t="shared" si="0"/>
        <v>145.69659999999999</v>
      </c>
    </row>
    <row r="30" spans="1:16" x14ac:dyDescent="0.25">
      <c r="B30" s="162"/>
      <c r="C30" s="10"/>
      <c r="D30" s="39"/>
      <c r="E30" s="39"/>
      <c r="F30" s="39"/>
      <c r="G30" s="39"/>
      <c r="H30" s="177"/>
      <c r="I30" s="39"/>
      <c r="J30" s="39"/>
      <c r="K30" s="39"/>
      <c r="L30" s="39"/>
      <c r="O30" s="79">
        <v>0.97</v>
      </c>
      <c r="P30" s="79">
        <f t="shared" si="0"/>
        <v>144.20989999999998</v>
      </c>
    </row>
    <row r="31" spans="1:16" x14ac:dyDescent="0.25">
      <c r="B31" s="162"/>
      <c r="C31" s="10"/>
      <c r="D31" s="39"/>
      <c r="E31" s="39"/>
      <c r="F31" s="39"/>
      <c r="G31" s="39"/>
      <c r="H31" s="177"/>
      <c r="I31" s="39"/>
      <c r="J31" s="39"/>
      <c r="K31" s="39"/>
      <c r="L31" s="39"/>
      <c r="O31" s="79">
        <v>0.96</v>
      </c>
      <c r="P31" s="79">
        <f t="shared" si="0"/>
        <v>142.72319999999999</v>
      </c>
    </row>
    <row r="32" spans="1:16" x14ac:dyDescent="0.25">
      <c r="B32" s="162"/>
      <c r="C32" s="10"/>
      <c r="D32" s="39"/>
      <c r="E32" s="39"/>
      <c r="F32" s="39"/>
      <c r="G32" s="39"/>
      <c r="H32" s="177"/>
      <c r="I32" s="39"/>
      <c r="J32" s="39"/>
      <c r="K32" s="39"/>
      <c r="L32" s="39"/>
      <c r="O32" s="79">
        <v>0.95</v>
      </c>
      <c r="P32" s="79">
        <f t="shared" si="0"/>
        <v>141.23649999999998</v>
      </c>
    </row>
    <row r="33" spans="2:17" x14ac:dyDescent="0.25">
      <c r="B33" s="162"/>
      <c r="C33" s="10"/>
      <c r="D33" s="39"/>
      <c r="E33" s="39"/>
      <c r="F33" s="39"/>
      <c r="G33" s="39"/>
      <c r="H33" s="177"/>
      <c r="I33" s="39"/>
      <c r="J33" s="39"/>
      <c r="K33" s="39"/>
      <c r="L33" s="39"/>
      <c r="O33" s="79">
        <v>0.94</v>
      </c>
      <c r="P33" s="79">
        <f t="shared" si="0"/>
        <v>139.74979999999999</v>
      </c>
    </row>
    <row r="34" spans="2:17" x14ac:dyDescent="0.25">
      <c r="B34" s="162"/>
      <c r="C34" s="10"/>
      <c r="D34" s="39"/>
      <c r="E34" s="39"/>
      <c r="F34" s="39"/>
      <c r="G34" s="39"/>
      <c r="H34" s="177"/>
      <c r="I34" s="39"/>
      <c r="J34" s="39"/>
      <c r="K34" s="39"/>
      <c r="L34" s="39"/>
      <c r="O34" s="79">
        <v>0.93</v>
      </c>
      <c r="P34" s="79">
        <f t="shared" si="0"/>
        <v>138.26310000000001</v>
      </c>
    </row>
    <row r="35" spans="2:17" x14ac:dyDescent="0.25">
      <c r="B35" s="162"/>
      <c r="C35" s="10"/>
      <c r="D35" s="39"/>
      <c r="E35" s="39"/>
      <c r="F35" s="39"/>
      <c r="G35" s="39"/>
      <c r="H35" s="177"/>
      <c r="I35" s="39"/>
      <c r="J35" s="39"/>
      <c r="K35" s="39"/>
      <c r="L35" s="39"/>
      <c r="O35" s="79">
        <v>0.92</v>
      </c>
      <c r="P35" s="79">
        <f t="shared" si="0"/>
        <v>136.7764</v>
      </c>
    </row>
    <row r="36" spans="2:17" x14ac:dyDescent="0.25">
      <c r="B36" s="162"/>
      <c r="C36" s="10"/>
      <c r="D36" s="39"/>
      <c r="E36" s="39"/>
      <c r="F36" s="39"/>
      <c r="G36" s="39"/>
      <c r="H36" s="177"/>
      <c r="I36" s="39"/>
      <c r="J36" s="39"/>
      <c r="K36" s="39"/>
      <c r="L36" s="39"/>
      <c r="O36" s="79">
        <v>0.91</v>
      </c>
      <c r="P36" s="79">
        <f t="shared" si="0"/>
        <v>135.28969999999998</v>
      </c>
    </row>
    <row r="37" spans="2:17" x14ac:dyDescent="0.25">
      <c r="B37" s="162"/>
      <c r="C37" s="10"/>
      <c r="D37" s="39"/>
      <c r="E37" s="39"/>
      <c r="F37" s="39"/>
      <c r="G37" s="39"/>
      <c r="H37" s="177"/>
      <c r="I37" s="39"/>
      <c r="J37" s="39"/>
      <c r="K37" s="39"/>
      <c r="L37" s="39"/>
      <c r="O37" s="79">
        <v>0.9</v>
      </c>
      <c r="P37" s="79">
        <f t="shared" si="0"/>
        <v>133.803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29" priority="37">
      <formula>F47&gt;0</formula>
    </cfRule>
    <cfRule type="expression" dxfId="2728" priority="38">
      <formula>F47&lt;0</formula>
    </cfRule>
  </conditionalFormatting>
  <conditionalFormatting sqref="Q7">
    <cfRule type="expression" dxfId="2727" priority="35">
      <formula>Q7&gt;0</formula>
    </cfRule>
    <cfRule type="expression" dxfId="2726" priority="36">
      <formula>Q7&lt;0</formula>
    </cfRule>
  </conditionalFormatting>
  <conditionalFormatting sqref="Q8">
    <cfRule type="expression" dxfId="2725" priority="33">
      <formula>Q8&gt;0</formula>
    </cfRule>
    <cfRule type="expression" dxfId="2724" priority="34">
      <formula>Q8&lt;0</formula>
    </cfRule>
  </conditionalFormatting>
  <conditionalFormatting sqref="F30:F46">
    <cfRule type="expression" dxfId="2723" priority="31">
      <formula>F30&gt;0</formula>
    </cfRule>
    <cfRule type="expression" dxfId="2722" priority="32">
      <formula>F30&lt;0</formula>
    </cfRule>
  </conditionalFormatting>
  <conditionalFormatting sqref="H30:H46">
    <cfRule type="expression" dxfId="2721" priority="29">
      <formula>H30&gt;0</formula>
    </cfRule>
    <cfRule type="expression" dxfId="2720" priority="30">
      <formula>H30&lt;0</formula>
    </cfRule>
  </conditionalFormatting>
  <conditionalFormatting sqref="Q10">
    <cfRule type="expression" dxfId="2719" priority="27">
      <formula>Q10&gt;0</formula>
    </cfRule>
    <cfRule type="expression" dxfId="2718" priority="28">
      <formula>Q10&lt;0</formula>
    </cfRule>
  </conditionalFormatting>
  <conditionalFormatting sqref="J25:J38">
    <cfRule type="expression" dxfId="2717" priority="25">
      <formula>J25&gt;0</formula>
    </cfRule>
    <cfRule type="expression" dxfId="2716" priority="26">
      <formula>J25&lt;0</formula>
    </cfRule>
  </conditionalFormatting>
  <conditionalFormatting sqref="K25:K38">
    <cfRule type="expression" dxfId="2715" priority="23">
      <formula>K25&gt;0</formula>
    </cfRule>
    <cfRule type="expression" dxfId="2714" priority="24">
      <formula>K25&lt;0</formula>
    </cfRule>
  </conditionalFormatting>
  <conditionalFormatting sqref="L25 L38">
    <cfRule type="expression" dxfId="2713" priority="21">
      <formula>L25&gt;0</formula>
    </cfRule>
    <cfRule type="expression" dxfId="2712" priority="22">
      <formula>L25&lt;0</formula>
    </cfRule>
  </conditionalFormatting>
  <conditionalFormatting sqref="F89:F110">
    <cfRule type="expression" dxfId="2711" priority="19">
      <formula>F89&gt;0</formula>
    </cfRule>
    <cfRule type="expression" dxfId="2710" priority="20">
      <formula>F89&lt;0</formula>
    </cfRule>
  </conditionalFormatting>
  <conditionalFormatting sqref="H89:H110">
    <cfRule type="expression" dxfId="2709" priority="17">
      <formula>H89&gt;0</formula>
    </cfRule>
    <cfRule type="expression" dxfId="2708" priority="18">
      <formula>H89&lt;0</formula>
    </cfRule>
  </conditionalFormatting>
  <conditionalFormatting sqref="J89:J102">
    <cfRule type="expression" dxfId="2707" priority="15">
      <formula>J89&gt;0</formula>
    </cfRule>
    <cfRule type="expression" dxfId="2706" priority="16">
      <formula>J89&lt;0</formula>
    </cfRule>
  </conditionalFormatting>
  <conditionalFormatting sqref="K89:K102">
    <cfRule type="expression" dxfId="2705" priority="13">
      <formula>K89&gt;0</formula>
    </cfRule>
    <cfRule type="expression" dxfId="2704" priority="14">
      <formula>K89&lt;0</formula>
    </cfRule>
  </conditionalFormatting>
  <conditionalFormatting sqref="L89:L102">
    <cfRule type="expression" dxfId="2703" priority="11">
      <formula>L89&gt;0</formula>
    </cfRule>
    <cfRule type="expression" dxfId="2702" priority="12">
      <formula>L89&lt;0</formula>
    </cfRule>
  </conditionalFormatting>
  <conditionalFormatting sqref="F29">
    <cfRule type="expression" dxfId="2701" priority="9">
      <formula>F29&gt;0</formula>
    </cfRule>
    <cfRule type="expression" dxfId="2700" priority="10">
      <formula>F29&lt;0</formula>
    </cfRule>
  </conditionalFormatting>
  <conditionalFormatting sqref="H29 H27">
    <cfRule type="expression" dxfId="2699" priority="7">
      <formula>H27&gt;0</formula>
    </cfRule>
    <cfRule type="expression" dxfId="2698" priority="8">
      <formula>H27&lt;0</formula>
    </cfRule>
  </conditionalFormatting>
  <conditionalFormatting sqref="F27:F28">
    <cfRule type="expression" dxfId="2697" priority="5">
      <formula>F27&gt;0</formula>
    </cfRule>
    <cfRule type="expression" dxfId="2696" priority="6">
      <formula>F27&lt;0</formula>
    </cfRule>
  </conditionalFormatting>
  <conditionalFormatting sqref="H28">
    <cfRule type="expression" dxfId="2695" priority="3">
      <formula>H28&gt;0</formula>
    </cfRule>
    <cfRule type="expression" dxfId="2694" priority="4">
      <formula>H28&lt;0</formula>
    </cfRule>
  </conditionalFormatting>
  <conditionalFormatting sqref="F25:F26 H25:H26">
    <cfRule type="expression" dxfId="2693" priority="1">
      <formula>F25&gt;0</formula>
    </cfRule>
    <cfRule type="expression" dxfId="2692"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91" priority="43">
      <formula>F54&gt;0</formula>
    </cfRule>
    <cfRule type="expression" dxfId="2690" priority="44">
      <formula>F54&lt;0</formula>
    </cfRule>
  </conditionalFormatting>
  <conditionalFormatting sqref="Q7">
    <cfRule type="expression" dxfId="2689" priority="41">
      <formula>Q7&gt;0</formula>
    </cfRule>
    <cfRule type="expression" dxfId="2688" priority="42">
      <formula>Q7&lt;0</formula>
    </cfRule>
  </conditionalFormatting>
  <conditionalFormatting sqref="Q8">
    <cfRule type="expression" dxfId="2687" priority="39">
      <formula>Q8&gt;0</formula>
    </cfRule>
    <cfRule type="expression" dxfId="2686" priority="40">
      <formula>Q8&lt;0</formula>
    </cfRule>
  </conditionalFormatting>
  <conditionalFormatting sqref="F33:F36 F38:F53">
    <cfRule type="expression" dxfId="2685" priority="37">
      <formula>F33&gt;0</formula>
    </cfRule>
    <cfRule type="expression" dxfId="2684" priority="38">
      <formula>F33&lt;0</formula>
    </cfRule>
  </conditionalFormatting>
  <conditionalFormatting sqref="H33:H36 H38:H53">
    <cfRule type="expression" dxfId="2683" priority="35">
      <formula>H33&gt;0</formula>
    </cfRule>
    <cfRule type="expression" dxfId="2682" priority="36">
      <formula>H33&lt;0</formula>
    </cfRule>
  </conditionalFormatting>
  <conditionalFormatting sqref="Q10">
    <cfRule type="expression" dxfId="2681" priority="33">
      <formula>Q10&gt;0</formula>
    </cfRule>
    <cfRule type="expression" dxfId="2680" priority="34">
      <formula>Q10&lt;0</formula>
    </cfRule>
  </conditionalFormatting>
  <conditionalFormatting sqref="J25:J37">
    <cfRule type="expression" dxfId="2679" priority="31">
      <formula>J25&gt;0</formula>
    </cfRule>
    <cfRule type="expression" dxfId="2678" priority="32">
      <formula>J25&lt;0</formula>
    </cfRule>
  </conditionalFormatting>
  <conditionalFormatting sqref="K25:K38">
    <cfRule type="expression" dxfId="2677" priority="29">
      <formula>K25&gt;0</formula>
    </cfRule>
    <cfRule type="expression" dxfId="2676" priority="30">
      <formula>K25&lt;0</formula>
    </cfRule>
  </conditionalFormatting>
  <conditionalFormatting sqref="L25">
    <cfRule type="expression" dxfId="2675" priority="27">
      <formula>L25&gt;0</formula>
    </cfRule>
    <cfRule type="expression" dxfId="2674" priority="28">
      <formula>L25&lt;0</formula>
    </cfRule>
  </conditionalFormatting>
  <conditionalFormatting sqref="F89:F110">
    <cfRule type="expression" dxfId="2673" priority="25">
      <formula>F89&gt;0</formula>
    </cfRule>
    <cfRule type="expression" dxfId="2672" priority="26">
      <formula>F89&lt;0</formula>
    </cfRule>
  </conditionalFormatting>
  <conditionalFormatting sqref="H89:H110">
    <cfRule type="expression" dxfId="2671" priority="23">
      <formula>H89&gt;0</formula>
    </cfRule>
    <cfRule type="expression" dxfId="2670" priority="24">
      <formula>H89&lt;0</formula>
    </cfRule>
  </conditionalFormatting>
  <conditionalFormatting sqref="J89:J102">
    <cfRule type="expression" dxfId="2669" priority="21">
      <formula>J89&gt;0</formula>
    </cfRule>
    <cfRule type="expression" dxfId="2668" priority="22">
      <formula>J89&lt;0</formula>
    </cfRule>
  </conditionalFormatting>
  <conditionalFormatting sqref="K89:K102">
    <cfRule type="expression" dxfId="2667" priority="19">
      <formula>K89&gt;0</formula>
    </cfRule>
    <cfRule type="expression" dxfId="2666" priority="20">
      <formula>K89&lt;0</formula>
    </cfRule>
  </conditionalFormatting>
  <conditionalFormatting sqref="L89:L102">
    <cfRule type="expression" dxfId="2665" priority="17">
      <formula>L89&gt;0</formula>
    </cfRule>
    <cfRule type="expression" dxfId="2664" priority="18">
      <formula>L89&lt;0</formula>
    </cfRule>
  </conditionalFormatting>
  <conditionalFormatting sqref="F29:F32">
    <cfRule type="expression" dxfId="2663" priority="15">
      <formula>F29&gt;0</formula>
    </cfRule>
    <cfRule type="expression" dxfId="2662" priority="16">
      <formula>F29&lt;0</formula>
    </cfRule>
  </conditionalFormatting>
  <conditionalFormatting sqref="H29:H32">
    <cfRule type="expression" dxfId="2661" priority="13">
      <formula>H29&gt;0</formula>
    </cfRule>
    <cfRule type="expression" dxfId="2660" priority="14">
      <formula>H29&lt;0</formula>
    </cfRule>
  </conditionalFormatting>
  <conditionalFormatting sqref="F25:F28">
    <cfRule type="expression" dxfId="2659" priority="11">
      <formula>F25&gt;0</formula>
    </cfRule>
    <cfRule type="expression" dxfId="2658" priority="12">
      <formula>F25&lt;0</formula>
    </cfRule>
  </conditionalFormatting>
  <conditionalFormatting sqref="H25:H28">
    <cfRule type="expression" dxfId="2657" priority="9">
      <formula>H25&gt;0</formula>
    </cfRule>
    <cfRule type="expression" dxfId="2656" priority="10">
      <formula>H25&lt;0</formula>
    </cfRule>
  </conditionalFormatting>
  <conditionalFormatting sqref="F37">
    <cfRule type="expression" dxfId="2655" priority="7">
      <formula>F37&gt;0</formula>
    </cfRule>
    <cfRule type="expression" dxfId="2654" priority="8">
      <formula>F37&lt;0</formula>
    </cfRule>
  </conditionalFormatting>
  <conditionalFormatting sqref="H37">
    <cfRule type="expression" dxfId="2653" priority="5">
      <formula>H37&gt;0</formula>
    </cfRule>
    <cfRule type="expression" dxfId="2652" priority="6">
      <formula>H37&lt;0</formula>
    </cfRule>
  </conditionalFormatting>
  <conditionalFormatting sqref="J49">
    <cfRule type="expression" dxfId="2651" priority="3">
      <formula>J49&gt;0</formula>
    </cfRule>
    <cfRule type="expression" dxfId="2650" priority="4">
      <formula>J49&lt;0</formula>
    </cfRule>
  </conditionalFormatting>
  <conditionalFormatting sqref="J38:J48">
    <cfRule type="expression" dxfId="2649" priority="1">
      <formula>J38&gt;0</formula>
    </cfRule>
    <cfRule type="expression" dxfId="2648"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118.62</v>
      </c>
      <c r="R4" s="420">
        <v>-2.4299999999999999E-2</v>
      </c>
      <c r="T4" s="688"/>
      <c r="U4" s="30"/>
    </row>
    <row r="5" spans="1:21" x14ac:dyDescent="0.25">
      <c r="B5" s="70"/>
      <c r="C5" s="4"/>
      <c r="D5" s="3"/>
      <c r="E5" s="3"/>
      <c r="F5" s="3"/>
      <c r="G5" s="4"/>
      <c r="H5" s="159"/>
      <c r="I5" s="3"/>
      <c r="J5" s="3"/>
      <c r="K5" s="3"/>
      <c r="L5" s="4"/>
      <c r="M5" s="4"/>
      <c r="O5" s="11" t="s">
        <v>67</v>
      </c>
      <c r="Q5" s="3">
        <f>Q4*Q2</f>
        <v>4744.8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1145.4299999999994</v>
      </c>
      <c r="R7" s="29">
        <v>43710</v>
      </c>
    </row>
    <row r="8" spans="1:21" x14ac:dyDescent="0.25">
      <c r="B8" s="70"/>
      <c r="C8" s="4"/>
      <c r="D8" s="3"/>
      <c r="E8" s="3"/>
      <c r="F8" s="3"/>
      <c r="G8" s="4"/>
      <c r="H8" s="159"/>
      <c r="I8" s="3"/>
      <c r="J8" s="3"/>
      <c r="K8" s="3"/>
      <c r="L8" s="4"/>
      <c r="M8" s="4"/>
      <c r="O8" s="11" t="s">
        <v>179</v>
      </c>
      <c r="P8" s="33"/>
      <c r="Q8" s="2">
        <f>K18+M18-F18+Q2*Q4</f>
        <v>-2.4000000000005457</v>
      </c>
      <c r="T8" s="1"/>
    </row>
    <row r="9" spans="1:21" x14ac:dyDescent="0.25">
      <c r="B9" s="4"/>
      <c r="C9" s="4"/>
      <c r="D9" s="3"/>
      <c r="E9" s="3"/>
      <c r="F9" s="3"/>
      <c r="G9" s="4"/>
      <c r="H9" s="159"/>
      <c r="I9" s="3"/>
      <c r="J9" s="3"/>
      <c r="K9" s="3"/>
      <c r="L9" s="4"/>
      <c r="M9" s="4"/>
      <c r="O9" s="11" t="s">
        <v>204</v>
      </c>
      <c r="Q9" s="132">
        <f>IF(Q2=0, 0, Q8/Q6)</f>
        <v>-5.0556117290203597E-4</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9.7386612712864612E-3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130.48200000000003</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129.29580000000001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128.1096</v>
      </c>
    </row>
    <row r="20" spans="1:16" x14ac:dyDescent="0.25">
      <c r="O20" s="79">
        <v>1.07</v>
      </c>
      <c r="P20" s="79">
        <f t="shared" si="0"/>
        <v>126.92340000000002</v>
      </c>
    </row>
    <row r="21" spans="1:16" x14ac:dyDescent="0.25">
      <c r="O21" s="79">
        <v>1.06</v>
      </c>
      <c r="P21" s="79">
        <f t="shared" si="0"/>
        <v>125.73720000000002</v>
      </c>
    </row>
    <row r="22" spans="1:16" x14ac:dyDescent="0.25">
      <c r="O22" s="79">
        <v>1.05</v>
      </c>
      <c r="P22" s="79">
        <f t="shared" si="0"/>
        <v>124.55100000000002</v>
      </c>
    </row>
    <row r="23" spans="1:16" x14ac:dyDescent="0.25">
      <c r="O23" s="79">
        <v>1.04</v>
      </c>
      <c r="P23" s="79">
        <f t="shared" si="0"/>
        <v>123.3648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122.1786</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120.9924</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119.8062</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118.62</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117.43380000000001</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116.24760000000001</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115.06140000000001</v>
      </c>
    </row>
    <row r="31" spans="1:16" x14ac:dyDescent="0.25">
      <c r="B31" s="162"/>
      <c r="C31" s="10"/>
      <c r="D31" s="39"/>
      <c r="E31" s="39"/>
      <c r="F31" s="39"/>
      <c r="G31" s="39"/>
      <c r="H31" s="177"/>
      <c r="I31" s="39"/>
      <c r="J31" s="39"/>
      <c r="K31" s="39"/>
      <c r="L31" s="39"/>
      <c r="O31" s="79">
        <v>0.96</v>
      </c>
      <c r="P31" s="79">
        <f t="shared" si="0"/>
        <v>113.87520000000001</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112.68899999999999</v>
      </c>
    </row>
    <row r="33" spans="2:17" x14ac:dyDescent="0.25">
      <c r="B33" s="162"/>
      <c r="C33" s="10"/>
      <c r="D33" s="39"/>
      <c r="E33" s="39"/>
      <c r="F33" s="39"/>
      <c r="G33" s="39"/>
      <c r="H33" s="177"/>
      <c r="I33" s="39"/>
      <c r="J33" s="39"/>
      <c r="K33" s="39"/>
      <c r="L33" s="39"/>
      <c r="O33" s="79">
        <v>0.94</v>
      </c>
      <c r="P33" s="79">
        <f t="shared" si="0"/>
        <v>111.50279999999999</v>
      </c>
    </row>
    <row r="34" spans="2:17" x14ac:dyDescent="0.25">
      <c r="B34" s="162"/>
      <c r="C34" s="10"/>
      <c r="D34" s="39"/>
      <c r="E34" s="39"/>
      <c r="F34" s="39"/>
      <c r="G34" s="39"/>
      <c r="H34" s="177"/>
      <c r="I34" s="39"/>
      <c r="J34" s="39"/>
      <c r="K34" s="39"/>
      <c r="L34" s="39"/>
      <c r="O34" s="79">
        <v>0.93</v>
      </c>
      <c r="P34" s="79">
        <f t="shared" si="0"/>
        <v>110.31660000000001</v>
      </c>
    </row>
    <row r="35" spans="2:17" x14ac:dyDescent="0.25">
      <c r="B35" s="162"/>
      <c r="C35" s="10"/>
      <c r="D35" s="39"/>
      <c r="E35" s="39"/>
      <c r="F35" s="39"/>
      <c r="G35" s="39"/>
      <c r="H35" s="177"/>
      <c r="I35" s="39"/>
      <c r="J35" s="39"/>
      <c r="K35" s="39"/>
      <c r="L35" s="39"/>
      <c r="O35" s="79">
        <v>0.92</v>
      </c>
      <c r="P35" s="79">
        <f t="shared" si="0"/>
        <v>109.13040000000001</v>
      </c>
    </row>
    <row r="36" spans="2:17" x14ac:dyDescent="0.25">
      <c r="B36" s="162"/>
      <c r="C36" s="10"/>
      <c r="D36" s="39"/>
      <c r="E36" s="39"/>
      <c r="F36" s="39"/>
      <c r="G36" s="39"/>
      <c r="H36" s="177"/>
      <c r="I36" s="39"/>
      <c r="J36" s="39"/>
      <c r="K36" s="39"/>
      <c r="L36" s="39"/>
      <c r="O36" s="79">
        <v>0.91</v>
      </c>
      <c r="P36" s="79">
        <f t="shared" si="0"/>
        <v>107.94420000000001</v>
      </c>
    </row>
    <row r="37" spans="2:17" x14ac:dyDescent="0.25">
      <c r="B37" s="162"/>
      <c r="C37" s="10"/>
      <c r="D37" s="39"/>
      <c r="E37" s="39"/>
      <c r="F37" s="39"/>
      <c r="G37" s="39"/>
      <c r="H37" s="177"/>
      <c r="I37" s="39"/>
      <c r="J37" s="39"/>
      <c r="K37" s="39"/>
      <c r="L37" s="39"/>
      <c r="O37" s="79">
        <v>0.9</v>
      </c>
      <c r="P37" s="79">
        <f t="shared" si="0"/>
        <v>106.75800000000001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647" priority="39">
      <formula>F47&gt;0</formula>
    </cfRule>
    <cfRule type="expression" dxfId="2646" priority="40">
      <formula>F47&lt;0</formula>
    </cfRule>
  </conditionalFormatting>
  <conditionalFormatting sqref="Q7">
    <cfRule type="expression" dxfId="2645" priority="37">
      <formula>Q7&gt;0</formula>
    </cfRule>
    <cfRule type="expression" dxfId="2644" priority="38">
      <formula>Q7&lt;0</formula>
    </cfRule>
  </conditionalFormatting>
  <conditionalFormatting sqref="Q8">
    <cfRule type="expression" dxfId="2643" priority="35">
      <formula>Q8&gt;0</formula>
    </cfRule>
    <cfRule type="expression" dxfId="2642" priority="36">
      <formula>Q8&lt;0</formula>
    </cfRule>
  </conditionalFormatting>
  <conditionalFormatting sqref="F30:F31 F33:F46">
    <cfRule type="expression" dxfId="2641" priority="33">
      <formula>F30&gt;0</formula>
    </cfRule>
    <cfRule type="expression" dxfId="2640" priority="34">
      <formula>F30&lt;0</formula>
    </cfRule>
  </conditionalFormatting>
  <conditionalFormatting sqref="H30:H31 H33:H46">
    <cfRule type="expression" dxfId="2639" priority="31">
      <formula>H30&gt;0</formula>
    </cfRule>
    <cfRule type="expression" dxfId="2638" priority="32">
      <formula>H30&lt;0</formula>
    </cfRule>
  </conditionalFormatting>
  <conditionalFormatting sqref="Q10">
    <cfRule type="expression" dxfId="2637" priority="29">
      <formula>Q10&gt;0</formula>
    </cfRule>
    <cfRule type="expression" dxfId="2636" priority="30">
      <formula>Q10&lt;0</formula>
    </cfRule>
  </conditionalFormatting>
  <conditionalFormatting sqref="J25:J38">
    <cfRule type="expression" dxfId="2635" priority="27">
      <formula>J25&gt;0</formula>
    </cfRule>
    <cfRule type="expression" dxfId="2634" priority="28">
      <formula>J25&lt;0</formula>
    </cfRule>
  </conditionalFormatting>
  <conditionalFormatting sqref="K25:K38">
    <cfRule type="expression" dxfId="2633" priority="25">
      <formula>K25&gt;0</formula>
    </cfRule>
    <cfRule type="expression" dxfId="2632" priority="26">
      <formula>K25&lt;0</formula>
    </cfRule>
  </conditionalFormatting>
  <conditionalFormatting sqref="L25 L38">
    <cfRule type="expression" dxfId="2631" priority="23">
      <formula>L25&gt;0</formula>
    </cfRule>
    <cfRule type="expression" dxfId="2630" priority="24">
      <formula>L25&lt;0</formula>
    </cfRule>
  </conditionalFormatting>
  <conditionalFormatting sqref="F89:F110">
    <cfRule type="expression" dxfId="2629" priority="21">
      <formula>F89&gt;0</formula>
    </cfRule>
    <cfRule type="expression" dxfId="2628" priority="22">
      <formula>F89&lt;0</formula>
    </cfRule>
  </conditionalFormatting>
  <conditionalFormatting sqref="H89:H110">
    <cfRule type="expression" dxfId="2627" priority="19">
      <formula>H89&gt;0</formula>
    </cfRule>
    <cfRule type="expression" dxfId="2626" priority="20">
      <formula>H89&lt;0</formula>
    </cfRule>
  </conditionalFormatting>
  <conditionalFormatting sqref="J89:J102">
    <cfRule type="expression" dxfId="2625" priority="17">
      <formula>J89&gt;0</formula>
    </cfRule>
    <cfRule type="expression" dxfId="2624" priority="18">
      <formula>J89&lt;0</formula>
    </cfRule>
  </conditionalFormatting>
  <conditionalFormatting sqref="K89:K102">
    <cfRule type="expression" dxfId="2623" priority="15">
      <formula>K89&gt;0</formula>
    </cfRule>
    <cfRule type="expression" dxfId="2622" priority="16">
      <formula>K89&lt;0</formula>
    </cfRule>
  </conditionalFormatting>
  <conditionalFormatting sqref="L89:L102">
    <cfRule type="expression" dxfId="2621" priority="13">
      <formula>L89&gt;0</formula>
    </cfRule>
    <cfRule type="expression" dxfId="2620" priority="14">
      <formula>L89&lt;0</formula>
    </cfRule>
  </conditionalFormatting>
  <conditionalFormatting sqref="F25:F29">
    <cfRule type="expression" dxfId="2619" priority="11">
      <formula>F25&gt;0</formula>
    </cfRule>
    <cfRule type="expression" dxfId="2618" priority="12">
      <formula>F25&lt;0</formula>
    </cfRule>
  </conditionalFormatting>
  <conditionalFormatting sqref="H25:H29">
    <cfRule type="expression" dxfId="2617" priority="9">
      <formula>H25&gt;0</formula>
    </cfRule>
    <cfRule type="expression" dxfId="2616" priority="10">
      <formula>H25&lt;0</formula>
    </cfRule>
  </conditionalFormatting>
  <conditionalFormatting sqref="F32">
    <cfRule type="expression" dxfId="2615" priority="3">
      <formula>F32&gt;0</formula>
    </cfRule>
    <cfRule type="expression" dxfId="2614" priority="4">
      <formula>F32&lt;0</formula>
    </cfRule>
  </conditionalFormatting>
  <conditionalFormatting sqref="H32">
    <cfRule type="expression" dxfId="2613" priority="1">
      <formula>H32&gt;0</formula>
    </cfRule>
    <cfRule type="expression" dxfId="2612"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4" t="s">
        <v>78</v>
      </c>
      <c r="P16" s="894"/>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11" priority="47">
      <formula>F54&gt;0</formula>
    </cfRule>
    <cfRule type="expression" dxfId="2610" priority="48">
      <formula>F54&lt;0</formula>
    </cfRule>
  </conditionalFormatting>
  <conditionalFormatting sqref="Q7">
    <cfRule type="expression" dxfId="2609" priority="45">
      <formula>Q7&gt;0</formula>
    </cfRule>
    <cfRule type="expression" dxfId="2608" priority="46">
      <formula>Q7&lt;0</formula>
    </cfRule>
  </conditionalFormatting>
  <conditionalFormatting sqref="Q8">
    <cfRule type="expression" dxfId="2607" priority="43">
      <formula>Q8&gt;0</formula>
    </cfRule>
    <cfRule type="expression" dxfId="2606" priority="44">
      <formula>Q8&lt;0</formula>
    </cfRule>
  </conditionalFormatting>
  <conditionalFormatting sqref="F33:F36 F38:F53">
    <cfRule type="expression" dxfId="2605" priority="41">
      <formula>F33&gt;0</formula>
    </cfRule>
    <cfRule type="expression" dxfId="2604" priority="42">
      <formula>F33&lt;0</formula>
    </cfRule>
  </conditionalFormatting>
  <conditionalFormatting sqref="H33:H36 H38:H53">
    <cfRule type="expression" dxfId="2603" priority="39">
      <formula>H33&gt;0</formula>
    </cfRule>
    <cfRule type="expression" dxfId="2602" priority="40">
      <formula>H33&lt;0</formula>
    </cfRule>
  </conditionalFormatting>
  <conditionalFormatting sqref="Q10">
    <cfRule type="expression" dxfId="2601" priority="37">
      <formula>Q10&gt;0</formula>
    </cfRule>
    <cfRule type="expression" dxfId="2600" priority="38">
      <formula>Q10&lt;0</formula>
    </cfRule>
  </conditionalFormatting>
  <conditionalFormatting sqref="J25:J37">
    <cfRule type="expression" dxfId="2599" priority="35">
      <formula>J25&gt;0</formula>
    </cfRule>
    <cfRule type="expression" dxfId="2598" priority="36">
      <formula>J25&lt;0</formula>
    </cfRule>
  </conditionalFormatting>
  <conditionalFormatting sqref="K25:K38">
    <cfRule type="expression" dxfId="2597" priority="33">
      <formula>K25&gt;0</formula>
    </cfRule>
    <cfRule type="expression" dxfId="2596" priority="34">
      <formula>K25&lt;0</formula>
    </cfRule>
  </conditionalFormatting>
  <conditionalFormatting sqref="L25">
    <cfRule type="expression" dxfId="2595" priority="31">
      <formula>L25&gt;0</formula>
    </cfRule>
    <cfRule type="expression" dxfId="2594" priority="32">
      <formula>L25&lt;0</formula>
    </cfRule>
  </conditionalFormatting>
  <conditionalFormatting sqref="F89:F110">
    <cfRule type="expression" dxfId="2593" priority="29">
      <formula>F89&gt;0</formula>
    </cfRule>
    <cfRule type="expression" dxfId="2592" priority="30">
      <formula>F89&lt;0</formula>
    </cfRule>
  </conditionalFormatting>
  <conditionalFormatting sqref="H89:H110">
    <cfRule type="expression" dxfId="2591" priority="27">
      <formula>H89&gt;0</formula>
    </cfRule>
    <cfRule type="expression" dxfId="2590" priority="28">
      <formula>H89&lt;0</formula>
    </cfRule>
  </conditionalFormatting>
  <conditionalFormatting sqref="J89:J102">
    <cfRule type="expression" dxfId="2589" priority="25">
      <formula>J89&gt;0</formula>
    </cfRule>
    <cfRule type="expression" dxfId="2588" priority="26">
      <formula>J89&lt;0</formula>
    </cfRule>
  </conditionalFormatting>
  <conditionalFormatting sqref="K89:K102">
    <cfRule type="expression" dxfId="2587" priority="23">
      <formula>K89&gt;0</formula>
    </cfRule>
    <cfRule type="expression" dxfId="2586" priority="24">
      <formula>K89&lt;0</formula>
    </cfRule>
  </conditionalFormatting>
  <conditionalFormatting sqref="L89:L102">
    <cfRule type="expression" dxfId="2585" priority="21">
      <formula>L89&gt;0</formula>
    </cfRule>
    <cfRule type="expression" dxfId="2584" priority="22">
      <formula>L89&lt;0</formula>
    </cfRule>
  </conditionalFormatting>
  <conditionalFormatting sqref="F30:F32">
    <cfRule type="expression" dxfId="2583" priority="19">
      <formula>F30&gt;0</formula>
    </cfRule>
    <cfRule type="expression" dxfId="2582" priority="20">
      <formula>F30&lt;0</formula>
    </cfRule>
  </conditionalFormatting>
  <conditionalFormatting sqref="H30:H32">
    <cfRule type="expression" dxfId="2581" priority="17">
      <formula>H30&gt;0</formula>
    </cfRule>
    <cfRule type="expression" dxfId="2580" priority="18">
      <formula>H30&lt;0</formula>
    </cfRule>
  </conditionalFormatting>
  <conditionalFormatting sqref="F25:F27">
    <cfRule type="expression" dxfId="2579" priority="15">
      <formula>F25&gt;0</formula>
    </cfRule>
    <cfRule type="expression" dxfId="2578" priority="16">
      <formula>F25&lt;0</formula>
    </cfRule>
  </conditionalFormatting>
  <conditionalFormatting sqref="H25:H27">
    <cfRule type="expression" dxfId="2577" priority="13">
      <formula>H25&gt;0</formula>
    </cfRule>
    <cfRule type="expression" dxfId="2576" priority="14">
      <formula>H25&lt;0</formula>
    </cfRule>
  </conditionalFormatting>
  <conditionalFormatting sqref="F37">
    <cfRule type="expression" dxfId="2575" priority="11">
      <formula>F37&gt;0</formula>
    </cfRule>
    <cfRule type="expression" dxfId="2574" priority="12">
      <formula>F37&lt;0</formula>
    </cfRule>
  </conditionalFormatting>
  <conditionalFormatting sqref="H37">
    <cfRule type="expression" dxfId="2573" priority="9">
      <formula>H37&gt;0</formula>
    </cfRule>
    <cfRule type="expression" dxfId="2572" priority="10">
      <formula>H37&lt;0</formula>
    </cfRule>
  </conditionalFormatting>
  <conditionalFormatting sqref="J49">
    <cfRule type="expression" dxfId="2571" priority="7">
      <formula>J49&gt;0</formula>
    </cfRule>
    <cfRule type="expression" dxfId="2570" priority="8">
      <formula>J49&lt;0</formula>
    </cfRule>
  </conditionalFormatting>
  <conditionalFormatting sqref="J38:J48">
    <cfRule type="expression" dxfId="2569" priority="5">
      <formula>J38&gt;0</formula>
    </cfRule>
    <cfRule type="expression" dxfId="2568" priority="6">
      <formula>J38&lt;0</formula>
    </cfRule>
  </conditionalFormatting>
  <conditionalFormatting sqref="F28:F29">
    <cfRule type="expression" dxfId="2567" priority="3">
      <formula>F28&gt;0</formula>
    </cfRule>
    <cfRule type="expression" dxfId="2566" priority="4">
      <formula>F28&lt;0</formula>
    </cfRule>
  </conditionalFormatting>
  <conditionalFormatting sqref="H28:H29">
    <cfRule type="expression" dxfId="2565" priority="1">
      <formula>H28&gt;0</formula>
    </cfRule>
    <cfRule type="expression" dxfId="256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3" priority="35">
      <formula>F47&gt;0</formula>
    </cfRule>
    <cfRule type="expression" dxfId="2562" priority="36">
      <formula>F47&lt;0</formula>
    </cfRule>
  </conditionalFormatting>
  <conditionalFormatting sqref="Q7">
    <cfRule type="expression" dxfId="2561" priority="33">
      <formula>Q7&gt;0</formula>
    </cfRule>
    <cfRule type="expression" dxfId="2560" priority="34">
      <formula>Q7&lt;0</formula>
    </cfRule>
  </conditionalFormatting>
  <conditionalFormatting sqref="Q8">
    <cfRule type="expression" dxfId="2559" priority="31">
      <formula>Q8&gt;0</formula>
    </cfRule>
    <cfRule type="expression" dxfId="2558" priority="32">
      <formula>Q8&lt;0</formula>
    </cfRule>
  </conditionalFormatting>
  <conditionalFormatting sqref="F30:F46">
    <cfRule type="expression" dxfId="2557" priority="29">
      <formula>F30&gt;0</formula>
    </cfRule>
    <cfRule type="expression" dxfId="2556" priority="30">
      <formula>F30&lt;0</formula>
    </cfRule>
  </conditionalFormatting>
  <conditionalFormatting sqref="H30:H46">
    <cfRule type="expression" dxfId="2555" priority="27">
      <formula>H30&gt;0</formula>
    </cfRule>
    <cfRule type="expression" dxfId="2554" priority="28">
      <formula>H30&lt;0</formula>
    </cfRule>
  </conditionalFormatting>
  <conditionalFormatting sqref="Q10">
    <cfRule type="expression" dxfId="2553" priority="25">
      <formula>Q10&gt;0</formula>
    </cfRule>
    <cfRule type="expression" dxfId="2552" priority="26">
      <formula>Q10&lt;0</formula>
    </cfRule>
  </conditionalFormatting>
  <conditionalFormatting sqref="J25:J38">
    <cfRule type="expression" dxfId="2551" priority="23">
      <formula>J25&gt;0</formula>
    </cfRule>
    <cfRule type="expression" dxfId="2550" priority="24">
      <formula>J25&lt;0</formula>
    </cfRule>
  </conditionalFormatting>
  <conditionalFormatting sqref="K25:K38">
    <cfRule type="expression" dxfId="2549" priority="21">
      <formula>K25&gt;0</formula>
    </cfRule>
    <cfRule type="expression" dxfId="2548" priority="22">
      <formula>K25&lt;0</formula>
    </cfRule>
  </conditionalFormatting>
  <conditionalFormatting sqref="L25 L38">
    <cfRule type="expression" dxfId="2547" priority="19">
      <formula>L25&gt;0</formula>
    </cfRule>
    <cfRule type="expression" dxfId="2546" priority="20">
      <formula>L25&lt;0</formula>
    </cfRule>
  </conditionalFormatting>
  <conditionalFormatting sqref="F89:F110">
    <cfRule type="expression" dxfId="2545" priority="17">
      <formula>F89&gt;0</formula>
    </cfRule>
    <cfRule type="expression" dxfId="2544" priority="18">
      <formula>F89&lt;0</formula>
    </cfRule>
  </conditionalFormatting>
  <conditionalFormatting sqref="H89:H110">
    <cfRule type="expression" dxfId="2543" priority="15">
      <formula>H89&gt;0</formula>
    </cfRule>
    <cfRule type="expression" dxfId="2542" priority="16">
      <formula>H89&lt;0</formula>
    </cfRule>
  </conditionalFormatting>
  <conditionalFormatting sqref="J89:J102">
    <cfRule type="expression" dxfId="2541" priority="13">
      <formula>J89&gt;0</formula>
    </cfRule>
    <cfRule type="expression" dxfId="2540" priority="14">
      <formula>J89&lt;0</formula>
    </cfRule>
  </conditionalFormatting>
  <conditionalFormatting sqref="K89:K102">
    <cfRule type="expression" dxfId="2539" priority="11">
      <formula>K89&gt;0</formula>
    </cfRule>
    <cfRule type="expression" dxfId="2538" priority="12">
      <formula>K89&lt;0</formula>
    </cfRule>
  </conditionalFormatting>
  <conditionalFormatting sqref="L89:L102">
    <cfRule type="expression" dxfId="2537" priority="9">
      <formula>L89&gt;0</formula>
    </cfRule>
    <cfRule type="expression" dxfId="2536" priority="10">
      <formula>L89&lt;0</formula>
    </cfRule>
  </conditionalFormatting>
  <conditionalFormatting sqref="F25 F29">
    <cfRule type="expression" dxfId="2535" priority="7">
      <formula>F25&gt;0</formula>
    </cfRule>
    <cfRule type="expression" dxfId="2534" priority="8">
      <formula>F25&lt;0</formula>
    </cfRule>
  </conditionalFormatting>
  <conditionalFormatting sqref="H29 H25:H27">
    <cfRule type="expression" dxfId="2533" priority="5">
      <formula>H25&gt;0</formula>
    </cfRule>
    <cfRule type="expression" dxfId="2532" priority="6">
      <formula>H25&lt;0</formula>
    </cfRule>
  </conditionalFormatting>
  <conditionalFormatting sqref="F26:F28">
    <cfRule type="expression" dxfId="2531" priority="3">
      <formula>F26&gt;0</formula>
    </cfRule>
    <cfRule type="expression" dxfId="2530" priority="4">
      <formula>F26&lt;0</formula>
    </cfRule>
  </conditionalFormatting>
  <conditionalFormatting sqref="H28">
    <cfRule type="expression" dxfId="2529" priority="1">
      <formula>H28&gt;0</formula>
    </cfRule>
    <cfRule type="expression" dxfId="252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4" t="s">
        <v>78</v>
      </c>
      <c r="P40" s="894"/>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27" priority="31">
      <formula>Q7&gt;0</formula>
    </cfRule>
    <cfRule type="expression" dxfId="2526" priority="32">
      <formula>Q7&lt;0</formula>
    </cfRule>
  </conditionalFormatting>
  <conditionalFormatting sqref="Q8">
    <cfRule type="expression" dxfId="2525" priority="29">
      <formula>Q8&gt;0</formula>
    </cfRule>
    <cfRule type="expression" dxfId="2524" priority="30">
      <formula>Q8&lt;0</formula>
    </cfRule>
  </conditionalFormatting>
  <conditionalFormatting sqref="F62:F65">
    <cfRule type="expression" dxfId="2523" priority="21">
      <formula>F62&gt;0</formula>
    </cfRule>
    <cfRule type="expression" dxfId="2522" priority="22">
      <formula>F62&lt;0</formula>
    </cfRule>
  </conditionalFormatting>
  <conditionalFormatting sqref="F66:F74 F78:F98 F102:F106">
    <cfRule type="expression" dxfId="2521" priority="17">
      <formula>F66&gt;0</formula>
    </cfRule>
    <cfRule type="expression" dxfId="2520" priority="18">
      <formula>F66&lt;0</formula>
    </cfRule>
  </conditionalFormatting>
  <conditionalFormatting sqref="F66:F74 F78:F98 F102:F106">
    <cfRule type="expression" dxfId="2519" priority="19">
      <formula>F66&gt;0</formula>
    </cfRule>
    <cfRule type="expression" dxfId="2518" priority="20">
      <formula>F66&lt;0</formula>
    </cfRule>
  </conditionalFormatting>
  <conditionalFormatting sqref="H62:H74 H78:H98 H102:H106">
    <cfRule type="expression" dxfId="2517" priority="15">
      <formula>H62&gt;0</formula>
    </cfRule>
    <cfRule type="expression" dxfId="2516" priority="16">
      <formula>H62&lt;0</formula>
    </cfRule>
  </conditionalFormatting>
  <conditionalFormatting sqref="F57:F61">
    <cfRule type="expression" dxfId="2515" priority="13">
      <formula>F57&gt;0</formula>
    </cfRule>
    <cfRule type="expression" dxfId="2514" priority="14">
      <formula>F57&lt;0</formula>
    </cfRule>
  </conditionalFormatting>
  <conditionalFormatting sqref="H57:H61">
    <cfRule type="expression" dxfId="2513" priority="11">
      <formula>H57&gt;0</formula>
    </cfRule>
    <cfRule type="expression" dxfId="2512" priority="12">
      <formula>H57&lt;0</formula>
    </cfRule>
  </conditionalFormatting>
  <conditionalFormatting sqref="F75:F77">
    <cfRule type="expression" dxfId="2511" priority="7">
      <formula>F75&gt;0</formula>
    </cfRule>
    <cfRule type="expression" dxfId="2510" priority="8">
      <formula>F75&lt;0</formula>
    </cfRule>
  </conditionalFormatting>
  <conditionalFormatting sqref="F75:F77">
    <cfRule type="expression" dxfId="2509" priority="9">
      <formula>F75&gt;0</formula>
    </cfRule>
    <cfRule type="expression" dxfId="2508" priority="10">
      <formula>F75&lt;0</formula>
    </cfRule>
  </conditionalFormatting>
  <conditionalFormatting sqref="H75:H77">
    <cfRule type="expression" dxfId="2507" priority="5">
      <formula>H75&gt;0</formula>
    </cfRule>
    <cfRule type="expression" dxfId="2506" priority="6">
      <formula>H75&lt;0</formula>
    </cfRule>
  </conditionalFormatting>
  <conditionalFormatting sqref="F22:F30">
    <cfRule type="expression" dxfId="2505" priority="3">
      <formula>F22&gt;0</formula>
    </cfRule>
    <cfRule type="expression" dxfId="2504" priority="4">
      <formula>F22&lt;0</formula>
    </cfRule>
  </conditionalFormatting>
  <conditionalFormatting sqref="F99:F101">
    <cfRule type="expression" dxfId="2503" priority="1">
      <formula>F99&gt;0</formula>
    </cfRule>
    <cfRule type="expression" dxfId="25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4" t="s">
        <v>78</v>
      </c>
      <c r="P40" s="894"/>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01" priority="25">
      <formula>F30&gt;0</formula>
    </cfRule>
    <cfRule type="expression" dxfId="2500" priority="26">
      <formula>F30&lt;0</formula>
    </cfRule>
  </conditionalFormatting>
  <conditionalFormatting sqref="Q7">
    <cfRule type="expression" dxfId="2499" priority="23">
      <formula>Q7&gt;0</formula>
    </cfRule>
    <cfRule type="expression" dxfId="2498" priority="24">
      <formula>Q7&lt;0</formula>
    </cfRule>
  </conditionalFormatting>
  <conditionalFormatting sqref="Q8">
    <cfRule type="expression" dxfId="2497" priority="21">
      <formula>Q8&gt;0</formula>
    </cfRule>
    <cfRule type="expression" dxfId="2496" priority="22">
      <formula>Q8&lt;0</formula>
    </cfRule>
  </conditionalFormatting>
  <conditionalFormatting sqref="M74">
    <cfRule type="expression" dxfId="2495" priority="15">
      <formula>M74&gt;0</formula>
    </cfRule>
    <cfRule type="expression" dxfId="2494" priority="16">
      <formula>M74&lt;0</formula>
    </cfRule>
  </conditionalFormatting>
  <conditionalFormatting sqref="F113:F149 H113:H149">
    <cfRule type="expression" dxfId="2493" priority="13">
      <formula>F113&gt;0</formula>
    </cfRule>
    <cfRule type="expression" dxfId="2492" priority="14">
      <formula>F113&lt;0</formula>
    </cfRule>
  </conditionalFormatting>
  <conditionalFormatting sqref="F105:F112">
    <cfRule type="expression" dxfId="2491" priority="11">
      <formula>F105&gt;0</formula>
    </cfRule>
    <cfRule type="expression" dxfId="2490" priority="12">
      <formula>F105&lt;0</formula>
    </cfRule>
  </conditionalFormatting>
  <conditionalFormatting sqref="H105:H112">
    <cfRule type="expression" dxfId="2489" priority="9">
      <formula>H105&gt;0</formula>
    </cfRule>
    <cfRule type="expression" dxfId="2488" priority="10">
      <formula>H105&lt;0</formula>
    </cfRule>
  </conditionalFormatting>
  <conditionalFormatting sqref="Q10">
    <cfRule type="expression" dxfId="2487" priority="7">
      <formula>Q10&gt;0</formula>
    </cfRule>
    <cfRule type="expression" dxfId="2486" priority="8">
      <formula>Q10&lt;0</formula>
    </cfRule>
  </conditionalFormatting>
  <conditionalFormatting sqref="F25:F29">
    <cfRule type="expression" dxfId="2485" priority="5">
      <formula>F25&gt;0</formula>
    </cfRule>
    <cfRule type="expression" dxfId="2484" priority="6">
      <formula>F25&lt;0</formula>
    </cfRule>
  </conditionalFormatting>
  <conditionalFormatting sqref="H25:H29">
    <cfRule type="expression" dxfId="2483" priority="3">
      <formula>H25&gt;0</formula>
    </cfRule>
    <cfRule type="expression" dxfId="2482" priority="4">
      <formula>H25&lt;0</formula>
    </cfRule>
  </conditionalFormatting>
  <conditionalFormatting sqref="J26:J35">
    <cfRule type="expression" dxfId="2481" priority="1">
      <formula>J26&gt;0</formula>
    </cfRule>
    <cfRule type="expression" dxfId="24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4" t="s">
        <v>78</v>
      </c>
      <c r="P19" s="894"/>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79" priority="47">
      <formula>F7&gt;0</formula>
    </cfRule>
    <cfRule type="expression" dxfId="2478" priority="48">
      <formula>F7&lt;0</formula>
    </cfRule>
  </conditionalFormatting>
  <conditionalFormatting sqref="Q8">
    <cfRule type="expression" dxfId="2477" priority="45">
      <formula>Q8&gt;0</formula>
    </cfRule>
    <cfRule type="expression" dxfId="2476" priority="46">
      <formula>Q8&lt;0</formula>
    </cfRule>
  </conditionalFormatting>
  <conditionalFormatting sqref="F41:F60">
    <cfRule type="expression" dxfId="2475" priority="43">
      <formula>F41&gt;0</formula>
    </cfRule>
    <cfRule type="expression" dxfId="2474" priority="44">
      <formula>F41&lt;0</formula>
    </cfRule>
  </conditionalFormatting>
  <conditionalFormatting sqref="H41:H60">
    <cfRule type="expression" dxfId="2473" priority="41">
      <formula>H41&gt;0</formula>
    </cfRule>
    <cfRule type="expression" dxfId="2472" priority="42">
      <formula>H41&lt;0</formula>
    </cfRule>
  </conditionalFormatting>
  <conditionalFormatting sqref="Q10">
    <cfRule type="expression" dxfId="2471" priority="35">
      <formula>Q10&gt;0</formula>
    </cfRule>
    <cfRule type="expression" dxfId="2470" priority="36">
      <formula>Q10&lt;0</formula>
    </cfRule>
  </conditionalFormatting>
  <conditionalFormatting sqref="J36:J60">
    <cfRule type="expression" dxfId="2469" priority="33">
      <formula>J36&gt;0</formula>
    </cfRule>
    <cfRule type="expression" dxfId="2468" priority="34">
      <formula>J36&lt;0</formula>
    </cfRule>
  </conditionalFormatting>
  <conditionalFormatting sqref="K36:K49">
    <cfRule type="expression" dxfId="2467" priority="31">
      <formula>K36&gt;0</formula>
    </cfRule>
    <cfRule type="expression" dxfId="2466" priority="32">
      <formula>K36&lt;0</formula>
    </cfRule>
  </conditionalFormatting>
  <conditionalFormatting sqref="L36:L49">
    <cfRule type="expression" dxfId="2465" priority="29">
      <formula>L36&gt;0</formula>
    </cfRule>
    <cfRule type="expression" dxfId="2464" priority="30">
      <formula>L36&lt;0</formula>
    </cfRule>
  </conditionalFormatting>
  <conditionalFormatting sqref="F114:F135">
    <cfRule type="expression" dxfId="2463" priority="27">
      <formula>F114&gt;0</formula>
    </cfRule>
    <cfRule type="expression" dxfId="2462" priority="28">
      <formula>F114&lt;0</formula>
    </cfRule>
  </conditionalFormatting>
  <conditionalFormatting sqref="H114:H135">
    <cfRule type="expression" dxfId="2461" priority="25">
      <formula>H114&gt;0</formula>
    </cfRule>
    <cfRule type="expression" dxfId="2460" priority="26">
      <formula>H114&lt;0</formula>
    </cfRule>
  </conditionalFormatting>
  <conditionalFormatting sqref="J114:J127">
    <cfRule type="expression" dxfId="2459" priority="23">
      <formula>J114&gt;0</formula>
    </cfRule>
    <cfRule type="expression" dxfId="2458" priority="24">
      <formula>J114&lt;0</formula>
    </cfRule>
  </conditionalFormatting>
  <conditionalFormatting sqref="K114:K127">
    <cfRule type="expression" dxfId="2457" priority="21">
      <formula>K114&gt;0</formula>
    </cfRule>
    <cfRule type="expression" dxfId="2456" priority="22">
      <formula>K114&lt;0</formula>
    </cfRule>
  </conditionalFormatting>
  <conditionalFormatting sqref="L114:L127">
    <cfRule type="expression" dxfId="2455" priority="19">
      <formula>L114&gt;0</formula>
    </cfRule>
    <cfRule type="expression" dxfId="2454" priority="20">
      <formula>L114&lt;0</formula>
    </cfRule>
  </conditionalFormatting>
  <conditionalFormatting sqref="F36:F40">
    <cfRule type="expression" dxfId="2453" priority="17">
      <formula>F36&gt;0</formula>
    </cfRule>
    <cfRule type="expression" dxfId="2452" priority="18">
      <formula>F36&lt;0</formula>
    </cfRule>
  </conditionalFormatting>
  <conditionalFormatting sqref="H36:H40">
    <cfRule type="expression" dxfId="2451" priority="15">
      <formula>H36&gt;0</formula>
    </cfRule>
    <cfRule type="expression" dxfId="2450" priority="16">
      <formula>H36&lt;0</formula>
    </cfRule>
  </conditionalFormatting>
  <conditionalFormatting sqref="F61:F62">
    <cfRule type="expression" dxfId="2449" priority="13">
      <formula>F61&gt;0</formula>
    </cfRule>
    <cfRule type="expression" dxfId="2448" priority="14">
      <formula>F61&lt;0</formula>
    </cfRule>
  </conditionalFormatting>
  <conditionalFormatting sqref="H61:H62">
    <cfRule type="expression" dxfId="2447" priority="11">
      <formula>H61&gt;0</formula>
    </cfRule>
    <cfRule type="expression" dxfId="2446" priority="12">
      <formula>H61&lt;0</formula>
    </cfRule>
  </conditionalFormatting>
  <conditionalFormatting sqref="J61:J62">
    <cfRule type="expression" dxfId="2445" priority="9">
      <formula>J61&gt;0</formula>
    </cfRule>
    <cfRule type="expression" dxfId="2444" priority="10">
      <formula>J61&lt;0</formula>
    </cfRule>
  </conditionalFormatting>
  <conditionalFormatting sqref="J74:J75 H74:H75 F74:F75">
    <cfRule type="expression" dxfId="2443" priority="7">
      <formula>F74&gt;0</formula>
    </cfRule>
    <cfRule type="expression" dxfId="2442" priority="8">
      <formula>F74&lt;0</formula>
    </cfRule>
  </conditionalFormatting>
  <conditionalFormatting sqref="J79:J82 F79:F83 H79:H83">
    <cfRule type="expression" dxfId="2441" priority="3">
      <formula>F79&gt;0</formula>
    </cfRule>
    <cfRule type="expression" dxfId="2440" priority="4">
      <formula>F79&lt;0</formula>
    </cfRule>
  </conditionalFormatting>
  <conditionalFormatting sqref="J84:J86 F84:F86 H84:H86">
    <cfRule type="expression" dxfId="2439" priority="1">
      <formula>F84&gt;0</formula>
    </cfRule>
    <cfRule type="expression" dxfId="243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4" t="s">
        <v>78</v>
      </c>
      <c r="P18" s="894"/>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37" priority="25">
      <formula>F52&gt;0</formula>
    </cfRule>
    <cfRule type="expression" dxfId="2436" priority="26">
      <formula>F52&lt;0</formula>
    </cfRule>
  </conditionalFormatting>
  <conditionalFormatting sqref="Q7">
    <cfRule type="expression" dxfId="2435" priority="23">
      <formula>Q7&gt;0</formula>
    </cfRule>
    <cfRule type="expression" dxfId="2434" priority="24">
      <formula>Q7&lt;0</formula>
    </cfRule>
  </conditionalFormatting>
  <conditionalFormatting sqref="Q8">
    <cfRule type="expression" dxfId="2433" priority="21">
      <formula>Q8&gt;0</formula>
    </cfRule>
    <cfRule type="expression" dxfId="2432" priority="22">
      <formula>Q8&lt;0</formula>
    </cfRule>
  </conditionalFormatting>
  <conditionalFormatting sqref="F25:F37 F43:F51">
    <cfRule type="expression" dxfId="2431" priority="19">
      <formula>F25&gt;0</formula>
    </cfRule>
    <cfRule type="expression" dxfId="2430" priority="20">
      <formula>F25&lt;0</formula>
    </cfRule>
  </conditionalFormatting>
  <conditionalFormatting sqref="H25:H37 H41:H51">
    <cfRule type="expression" dxfId="2429" priority="17">
      <formula>H25&gt;0</formula>
    </cfRule>
    <cfRule type="expression" dxfId="2428" priority="18">
      <formula>H25&lt;0</formula>
    </cfRule>
  </conditionalFormatting>
  <conditionalFormatting sqref="F89:F110">
    <cfRule type="expression" dxfId="2427" priority="15">
      <formula>F89&gt;0</formula>
    </cfRule>
    <cfRule type="expression" dxfId="2426" priority="16">
      <formula>F89&lt;0</formula>
    </cfRule>
  </conditionalFormatting>
  <conditionalFormatting sqref="H89:H110">
    <cfRule type="expression" dxfId="2425" priority="13">
      <formula>H89&gt;0</formula>
    </cfRule>
    <cfRule type="expression" dxfId="2424" priority="14">
      <formula>H89&lt;0</formula>
    </cfRule>
  </conditionalFormatting>
  <conditionalFormatting sqref="Q10">
    <cfRule type="expression" dxfId="2423" priority="11">
      <formula>Q10&gt;0</formula>
    </cfRule>
    <cfRule type="expression" dxfId="2422" priority="12">
      <formula>Q10&lt;0</formula>
    </cfRule>
  </conditionalFormatting>
  <conditionalFormatting sqref="J25:J38">
    <cfRule type="expression" dxfId="2421" priority="9">
      <formula>J25&gt;0</formula>
    </cfRule>
    <cfRule type="expression" dxfId="2420" priority="10">
      <formula>J25&lt;0</formula>
    </cfRule>
  </conditionalFormatting>
  <conditionalFormatting sqref="K25:K38">
    <cfRule type="expression" dxfId="2419" priority="7">
      <formula>K25&gt;0</formula>
    </cfRule>
    <cfRule type="expression" dxfId="2418" priority="8">
      <formula>K25&lt;0</formula>
    </cfRule>
  </conditionalFormatting>
  <conditionalFormatting sqref="F38:F42">
    <cfRule type="expression" dxfId="2417" priority="3">
      <formula>F38&gt;0</formula>
    </cfRule>
    <cfRule type="expression" dxfId="2416" priority="4">
      <formula>F38&lt;0</formula>
    </cfRule>
  </conditionalFormatting>
  <conditionalFormatting sqref="H38:H40">
    <cfRule type="expression" dxfId="2415" priority="1">
      <formula>H38&gt;0</formula>
    </cfRule>
    <cfRule type="expression" dxfId="241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13" priority="35">
      <formula>F62&gt;0</formula>
    </cfRule>
    <cfRule type="expression" dxfId="2412" priority="36">
      <formula>F62&lt;0</formula>
    </cfRule>
  </conditionalFormatting>
  <conditionalFormatting sqref="Q7">
    <cfRule type="expression" dxfId="2411" priority="33">
      <formula>Q7&gt;0</formula>
    </cfRule>
    <cfRule type="expression" dxfId="2410" priority="34">
      <formula>Q7&lt;0</formula>
    </cfRule>
  </conditionalFormatting>
  <conditionalFormatting sqref="Q8">
    <cfRule type="expression" dxfId="2409" priority="31">
      <formula>Q8&gt;0</formula>
    </cfRule>
    <cfRule type="expression" dxfId="2408" priority="32">
      <formula>Q8&lt;0</formula>
    </cfRule>
  </conditionalFormatting>
  <conditionalFormatting sqref="F30:F61">
    <cfRule type="expression" dxfId="2407" priority="29">
      <formula>F30&gt;0</formula>
    </cfRule>
    <cfRule type="expression" dxfId="2406" priority="30">
      <formula>F30&lt;0</formula>
    </cfRule>
  </conditionalFormatting>
  <conditionalFormatting sqref="H30:H61">
    <cfRule type="expression" dxfId="2405" priority="27">
      <formula>H30&gt;0</formula>
    </cfRule>
    <cfRule type="expression" dxfId="2404" priority="28">
      <formula>H30&lt;0</formula>
    </cfRule>
  </conditionalFormatting>
  <conditionalFormatting sqref="Q10">
    <cfRule type="expression" dxfId="2403" priority="25">
      <formula>Q10&gt;0</formula>
    </cfRule>
    <cfRule type="expression" dxfId="2402" priority="26">
      <formula>Q10&lt;0</formula>
    </cfRule>
  </conditionalFormatting>
  <conditionalFormatting sqref="J25:J38">
    <cfRule type="expression" dxfId="2401" priority="23">
      <formula>J25&gt;0</formula>
    </cfRule>
    <cfRule type="expression" dxfId="2400" priority="24">
      <formula>J25&lt;0</formula>
    </cfRule>
  </conditionalFormatting>
  <conditionalFormatting sqref="K25:K33">
    <cfRule type="expression" dxfId="2399" priority="21">
      <formula>K25&gt;0</formula>
    </cfRule>
    <cfRule type="expression" dxfId="2398" priority="22">
      <formula>K25&lt;0</formula>
    </cfRule>
  </conditionalFormatting>
  <conditionalFormatting sqref="L25:L38">
    <cfRule type="expression" dxfId="2397" priority="19">
      <formula>L25&gt;0</formula>
    </cfRule>
    <cfRule type="expression" dxfId="2396" priority="20">
      <formula>L25&lt;0</formula>
    </cfRule>
  </conditionalFormatting>
  <conditionalFormatting sqref="F89:F110">
    <cfRule type="expression" dxfId="2395" priority="17">
      <formula>F89&gt;0</formula>
    </cfRule>
    <cfRule type="expression" dxfId="2394" priority="18">
      <formula>F89&lt;0</formula>
    </cfRule>
  </conditionalFormatting>
  <conditionalFormatting sqref="H89:H110">
    <cfRule type="expression" dxfId="2393" priority="15">
      <formula>H89&gt;0</formula>
    </cfRule>
    <cfRule type="expression" dxfId="2392" priority="16">
      <formula>H89&lt;0</formula>
    </cfRule>
  </conditionalFormatting>
  <conditionalFormatting sqref="J89:J102">
    <cfRule type="expression" dxfId="2391" priority="13">
      <formula>J89&gt;0</formula>
    </cfRule>
    <cfRule type="expression" dxfId="2390" priority="14">
      <formula>J89&lt;0</formula>
    </cfRule>
  </conditionalFormatting>
  <conditionalFormatting sqref="K89:K102">
    <cfRule type="expression" dxfId="2389" priority="11">
      <formula>K89&gt;0</formula>
    </cfRule>
    <cfRule type="expression" dxfId="2388" priority="12">
      <formula>K89&lt;0</formula>
    </cfRule>
  </conditionalFormatting>
  <conditionalFormatting sqref="L89:L102">
    <cfRule type="expression" dxfId="2387" priority="9">
      <formula>L89&gt;0</formula>
    </cfRule>
    <cfRule type="expression" dxfId="2386" priority="10">
      <formula>L89&lt;0</formula>
    </cfRule>
  </conditionalFormatting>
  <conditionalFormatting sqref="F25:F29">
    <cfRule type="expression" dxfId="2385" priority="7">
      <formula>F25&gt;0</formula>
    </cfRule>
    <cfRule type="expression" dxfId="2384" priority="8">
      <formula>F25&lt;0</formula>
    </cfRule>
  </conditionalFormatting>
  <conditionalFormatting sqref="H25:H29">
    <cfRule type="expression" dxfId="2383" priority="5">
      <formula>H25&gt;0</formula>
    </cfRule>
    <cfRule type="expression" dxfId="2382" priority="6">
      <formula>H25&lt;0</formula>
    </cfRule>
  </conditionalFormatting>
  <conditionalFormatting sqref="F29">
    <cfRule type="expression" dxfId="2381" priority="3">
      <formula>F29&gt;0</formula>
    </cfRule>
    <cfRule type="expression" dxfId="2380" priority="4">
      <formula>F29&lt;0</formula>
    </cfRule>
  </conditionalFormatting>
  <conditionalFormatting sqref="J57">
    <cfRule type="expression" dxfId="2379" priority="1">
      <formula>J57&gt;0</formula>
    </cfRule>
    <cfRule type="expression" dxfId="237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77" priority="31">
      <formula>F47&gt;0</formula>
    </cfRule>
    <cfRule type="expression" dxfId="2376" priority="32">
      <formula>F47&lt;0</formula>
    </cfRule>
  </conditionalFormatting>
  <conditionalFormatting sqref="Q7">
    <cfRule type="expression" dxfId="2375" priority="29">
      <formula>Q7&gt;0</formula>
    </cfRule>
    <cfRule type="expression" dxfId="2374" priority="30">
      <formula>Q7&lt;0</formula>
    </cfRule>
  </conditionalFormatting>
  <conditionalFormatting sqref="Q8">
    <cfRule type="expression" dxfId="2373" priority="27">
      <formula>Q8&gt;0</formula>
    </cfRule>
    <cfRule type="expression" dxfId="2372" priority="28">
      <formula>Q8&lt;0</formula>
    </cfRule>
  </conditionalFormatting>
  <conditionalFormatting sqref="F30:F46">
    <cfRule type="expression" dxfId="2371" priority="25">
      <formula>F30&gt;0</formula>
    </cfRule>
    <cfRule type="expression" dxfId="2370" priority="26">
      <formula>F30&lt;0</formula>
    </cfRule>
  </conditionalFormatting>
  <conditionalFormatting sqref="H30:H46">
    <cfRule type="expression" dxfId="2369" priority="23">
      <formula>H30&gt;0</formula>
    </cfRule>
    <cfRule type="expression" dxfId="2368" priority="24">
      <formula>H30&lt;0</formula>
    </cfRule>
  </conditionalFormatting>
  <conditionalFormatting sqref="Q10">
    <cfRule type="expression" dxfId="2367" priority="21">
      <formula>Q10&gt;0</formula>
    </cfRule>
    <cfRule type="expression" dxfId="2366" priority="22">
      <formula>Q10&lt;0</formula>
    </cfRule>
  </conditionalFormatting>
  <conditionalFormatting sqref="J25:J38">
    <cfRule type="expression" dxfId="2365" priority="19">
      <formula>J25&gt;0</formula>
    </cfRule>
    <cfRule type="expression" dxfId="2364" priority="20">
      <formula>J25&lt;0</formula>
    </cfRule>
  </conditionalFormatting>
  <conditionalFormatting sqref="K25:K38">
    <cfRule type="expression" dxfId="2363" priority="17">
      <formula>K25&gt;0</formula>
    </cfRule>
    <cfRule type="expression" dxfId="2362" priority="18">
      <formula>K25&lt;0</formula>
    </cfRule>
  </conditionalFormatting>
  <conditionalFormatting sqref="L25:L38">
    <cfRule type="expression" dxfId="2361" priority="15">
      <formula>L25&gt;0</formula>
    </cfRule>
    <cfRule type="expression" dxfId="2360" priority="16">
      <formula>L25&lt;0</formula>
    </cfRule>
  </conditionalFormatting>
  <conditionalFormatting sqref="F89:F110">
    <cfRule type="expression" dxfId="2359" priority="13">
      <formula>F89&gt;0</formula>
    </cfRule>
    <cfRule type="expression" dxfId="2358" priority="14">
      <formula>F89&lt;0</formula>
    </cfRule>
  </conditionalFormatting>
  <conditionalFormatting sqref="H89:H110">
    <cfRule type="expression" dxfId="2357" priority="11">
      <formula>H89&gt;0</formula>
    </cfRule>
    <cfRule type="expression" dxfId="2356" priority="12">
      <formula>H89&lt;0</formula>
    </cfRule>
  </conditionalFormatting>
  <conditionalFormatting sqref="J89:J102">
    <cfRule type="expression" dxfId="2355" priority="9">
      <formula>J89&gt;0</formula>
    </cfRule>
    <cfRule type="expression" dxfId="2354" priority="10">
      <formula>J89&lt;0</formula>
    </cfRule>
  </conditionalFormatting>
  <conditionalFormatting sqref="K89:K102">
    <cfRule type="expression" dxfId="2353" priority="7">
      <formula>K89&gt;0</formula>
    </cfRule>
    <cfRule type="expression" dxfId="2352" priority="8">
      <formula>K89&lt;0</formula>
    </cfRule>
  </conditionalFormatting>
  <conditionalFormatting sqref="L89:L102">
    <cfRule type="expression" dxfId="2351" priority="5">
      <formula>L89&gt;0</formula>
    </cfRule>
    <cfRule type="expression" dxfId="2350" priority="6">
      <formula>L89&lt;0</formula>
    </cfRule>
  </conditionalFormatting>
  <conditionalFormatting sqref="F25:F29">
    <cfRule type="expression" dxfId="2349" priority="3">
      <formula>F25&gt;0</formula>
    </cfRule>
    <cfRule type="expression" dxfId="2348" priority="4">
      <formula>F25&lt;0</formula>
    </cfRule>
  </conditionalFormatting>
  <conditionalFormatting sqref="H25:H29">
    <cfRule type="expression" dxfId="2347" priority="1">
      <formula>H25&gt;0</formula>
    </cfRule>
    <cfRule type="expression" dxfId="2346"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45" priority="74">
      <formula>F12&gt;0</formula>
    </cfRule>
    <cfRule type="expression" dxfId="234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43" priority="67">
      <formula>F124&gt;0</formula>
    </cfRule>
    <cfRule type="expression" dxfId="2342" priority="68">
      <formula>F124&lt;0</formula>
    </cfRule>
  </conditionalFormatting>
  <conditionalFormatting sqref="H124:H130">
    <cfRule type="expression" dxfId="2341" priority="55">
      <formula>H124&gt;0</formula>
    </cfRule>
    <cfRule type="expression" dxfId="2340" priority="56">
      <formula>H124&lt;0</formula>
    </cfRule>
  </conditionalFormatting>
  <conditionalFormatting sqref="H131">
    <cfRule type="expression" dxfId="2339" priority="53">
      <formula>H131&gt;0</formula>
    </cfRule>
    <cfRule type="expression" dxfId="2338" priority="54">
      <formula>H131&lt;0</formula>
    </cfRule>
  </conditionalFormatting>
  <conditionalFormatting sqref="H132">
    <cfRule type="expression" dxfId="2337" priority="51">
      <formula>H132&gt;0</formula>
    </cfRule>
    <cfRule type="expression" dxfId="2336" priority="52">
      <formula>H132&lt;0</formula>
    </cfRule>
  </conditionalFormatting>
  <conditionalFormatting sqref="H133:H135">
    <cfRule type="expression" dxfId="2335" priority="49">
      <formula>H133&gt;0</formula>
    </cfRule>
    <cfRule type="expression" dxfId="2334" priority="50">
      <formula>H133&lt;0</formula>
    </cfRule>
  </conditionalFormatting>
  <conditionalFormatting sqref="H136">
    <cfRule type="expression" dxfId="2333" priority="45">
      <formula>H136&gt;0</formula>
    </cfRule>
    <cfRule type="expression" dxfId="2332" priority="46">
      <formula>H136&lt;0</formula>
    </cfRule>
  </conditionalFormatting>
  <conditionalFormatting sqref="Q7">
    <cfRule type="expression" dxfId="2331" priority="39">
      <formula>Q7&gt;0</formula>
    </cfRule>
    <cfRule type="expression" dxfId="2330" priority="40">
      <formula>Q7&lt;0</formula>
    </cfRule>
  </conditionalFormatting>
  <conditionalFormatting sqref="Q8">
    <cfRule type="expression" dxfId="2329" priority="37">
      <formula>Q8&gt;0</formula>
    </cfRule>
    <cfRule type="expression" dxfId="2328" priority="38">
      <formula>Q8&lt;0</formula>
    </cfRule>
  </conditionalFormatting>
  <conditionalFormatting sqref="F167:F178 H167:H178">
    <cfRule type="expression" dxfId="2327" priority="35">
      <formula>F167&gt;0</formula>
    </cfRule>
    <cfRule type="expression" dxfId="2326" priority="36">
      <formula>F167&lt;0</formula>
    </cfRule>
  </conditionalFormatting>
  <conditionalFormatting sqref="F183:F197 H183:H197">
    <cfRule type="expression" dxfId="2325" priority="33">
      <formula>F183&gt;0</formula>
    </cfRule>
    <cfRule type="expression" dxfId="2324" priority="34">
      <formula>F183&lt;0</formula>
    </cfRule>
  </conditionalFormatting>
  <conditionalFormatting sqref="F198:F206 H198:H206">
    <cfRule type="expression" dxfId="2323" priority="31">
      <formula>F198&gt;0</formula>
    </cfRule>
    <cfRule type="expression" dxfId="2322" priority="32">
      <formula>F198&lt;0</formula>
    </cfRule>
  </conditionalFormatting>
  <conditionalFormatting sqref="F141:F147 H141:H147">
    <cfRule type="expression" dxfId="2321" priority="29">
      <formula>F141&gt;0</formula>
    </cfRule>
    <cfRule type="expression" dxfId="2320" priority="30">
      <formula>F141&lt;0</formula>
    </cfRule>
  </conditionalFormatting>
  <conditionalFormatting sqref="H149:H152 F149:F152">
    <cfRule type="expression" dxfId="2319" priority="27">
      <formula>F149&gt;0</formula>
    </cfRule>
    <cfRule type="expression" dxfId="2318" priority="28">
      <formula>F149&lt;0</formula>
    </cfRule>
  </conditionalFormatting>
  <conditionalFormatting sqref="F226 H215:H218 H257:H260 F257:F260 H226 H231:H233 F231:F233 F235:F244 H235:H244">
    <cfRule type="expression" dxfId="2317" priority="25">
      <formula>F215&gt;0</formula>
    </cfRule>
    <cfRule type="expression" dxfId="2316" priority="26">
      <formula>F215&lt;0</formula>
    </cfRule>
  </conditionalFormatting>
  <conditionalFormatting sqref="F207:F218">
    <cfRule type="expression" dxfId="2315" priority="23">
      <formula>F207&gt;0</formula>
    </cfRule>
    <cfRule type="expression" dxfId="2314" priority="24">
      <formula>F207&lt;0</formula>
    </cfRule>
  </conditionalFormatting>
  <conditionalFormatting sqref="H207:H208">
    <cfRule type="expression" dxfId="2313" priority="21">
      <formula>H207&gt;0</formula>
    </cfRule>
    <cfRule type="expression" dxfId="2312" priority="22">
      <formula>H207&lt;0</formula>
    </cfRule>
  </conditionalFormatting>
  <conditionalFormatting sqref="H209">
    <cfRule type="expression" dxfId="2311" priority="19">
      <formula>H209&gt;0</formula>
    </cfRule>
    <cfRule type="expression" dxfId="2310" priority="20">
      <formula>H209&lt;0</formula>
    </cfRule>
  </conditionalFormatting>
  <conditionalFormatting sqref="H210">
    <cfRule type="expression" dxfId="2309" priority="17">
      <formula>H210&gt;0</formula>
    </cfRule>
    <cfRule type="expression" dxfId="2308" priority="18">
      <formula>H210&lt;0</formula>
    </cfRule>
  </conditionalFormatting>
  <conditionalFormatting sqref="H211:H213">
    <cfRule type="expression" dxfId="2307" priority="15">
      <formula>H211&gt;0</formula>
    </cfRule>
    <cfRule type="expression" dxfId="2306" priority="16">
      <formula>H211&lt;0</formula>
    </cfRule>
  </conditionalFormatting>
  <conditionalFormatting sqref="H214">
    <cfRule type="expression" dxfId="2305" priority="13">
      <formula>H214&gt;0</formula>
    </cfRule>
    <cfRule type="expression" dxfId="2304" priority="14">
      <formula>H214&lt;0</formula>
    </cfRule>
  </conditionalFormatting>
  <conditionalFormatting sqref="F245:F256 H245:H256">
    <cfRule type="expression" dxfId="2303" priority="11">
      <formula>F245&gt;0</formula>
    </cfRule>
    <cfRule type="expression" dxfId="2302" priority="12">
      <formula>F245&lt;0</formula>
    </cfRule>
  </conditionalFormatting>
  <conditionalFormatting sqref="F261:F275 H261:H275">
    <cfRule type="expression" dxfId="2301" priority="9">
      <formula>F261&gt;0</formula>
    </cfRule>
    <cfRule type="expression" dxfId="2300" priority="10">
      <formula>F261&lt;0</formula>
    </cfRule>
  </conditionalFormatting>
  <conditionalFormatting sqref="F276:F283 H276:H283">
    <cfRule type="expression" dxfId="2299" priority="7">
      <formula>F276&gt;0</formula>
    </cfRule>
    <cfRule type="expression" dxfId="2298" priority="8">
      <formula>F276&lt;0</formula>
    </cfRule>
  </conditionalFormatting>
  <conditionalFormatting sqref="F219:F225 H219:H225">
    <cfRule type="expression" dxfId="2297" priority="5">
      <formula>F219&gt;0</formula>
    </cfRule>
    <cfRule type="expression" dxfId="2296" priority="6">
      <formula>F219&lt;0</formula>
    </cfRule>
  </conditionalFormatting>
  <conditionalFormatting sqref="H227:H230 F227:F230">
    <cfRule type="expression" dxfId="2295" priority="3">
      <formula>F227&gt;0</formula>
    </cfRule>
    <cfRule type="expression" dxfId="2294" priority="4">
      <formula>F227&lt;0</formula>
    </cfRule>
  </conditionalFormatting>
  <conditionalFormatting sqref="H234 F234">
    <cfRule type="expression" dxfId="2293" priority="1">
      <formula>F234&gt;0</formula>
    </cfRule>
    <cfRule type="expression" dxfId="229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91" priority="31">
      <formula>F60&gt;0</formula>
    </cfRule>
    <cfRule type="expression" dxfId="2290" priority="32">
      <formula>F60&lt;0</formula>
    </cfRule>
  </conditionalFormatting>
  <conditionalFormatting sqref="Q7">
    <cfRule type="expression" dxfId="2289" priority="29">
      <formula>Q7&gt;0</formula>
    </cfRule>
    <cfRule type="expression" dxfId="2288" priority="30">
      <formula>Q7&lt;0</formula>
    </cfRule>
  </conditionalFormatting>
  <conditionalFormatting sqref="Q8">
    <cfRule type="expression" dxfId="2287" priority="27">
      <formula>Q8&gt;0</formula>
    </cfRule>
    <cfRule type="expression" dxfId="2286" priority="28">
      <formula>Q8&lt;0</formula>
    </cfRule>
  </conditionalFormatting>
  <conditionalFormatting sqref="F32:F59">
    <cfRule type="expression" dxfId="2285" priority="25">
      <formula>F32&gt;0</formula>
    </cfRule>
    <cfRule type="expression" dxfId="2284" priority="26">
      <formula>F32&lt;0</formula>
    </cfRule>
  </conditionalFormatting>
  <conditionalFormatting sqref="H32:H59">
    <cfRule type="expression" dxfId="2283" priority="23">
      <formula>H32&gt;0</formula>
    </cfRule>
    <cfRule type="expression" dxfId="2282" priority="24">
      <formula>H32&lt;0</formula>
    </cfRule>
  </conditionalFormatting>
  <conditionalFormatting sqref="Q10">
    <cfRule type="expression" dxfId="2281" priority="21">
      <formula>Q10&gt;0</formula>
    </cfRule>
    <cfRule type="expression" dxfId="2280" priority="22">
      <formula>Q10&lt;0</formula>
    </cfRule>
  </conditionalFormatting>
  <conditionalFormatting sqref="J25:J38">
    <cfRule type="expression" dxfId="2279" priority="19">
      <formula>J25&gt;0</formula>
    </cfRule>
    <cfRule type="expression" dxfId="2278" priority="20">
      <formula>J25&lt;0</formula>
    </cfRule>
  </conditionalFormatting>
  <conditionalFormatting sqref="K25:K38">
    <cfRule type="expression" dxfId="2277" priority="17">
      <formula>K25&gt;0</formula>
    </cfRule>
    <cfRule type="expression" dxfId="2276" priority="18">
      <formula>K25&lt;0</formula>
    </cfRule>
  </conditionalFormatting>
  <conditionalFormatting sqref="L25:L38">
    <cfRule type="expression" dxfId="2275" priority="15">
      <formula>L25&gt;0</formula>
    </cfRule>
    <cfRule type="expression" dxfId="2274" priority="16">
      <formula>L25&lt;0</formula>
    </cfRule>
  </conditionalFormatting>
  <conditionalFormatting sqref="F89:F110">
    <cfRule type="expression" dxfId="2273" priority="13">
      <formula>F89&gt;0</formula>
    </cfRule>
    <cfRule type="expression" dxfId="2272" priority="14">
      <formula>F89&lt;0</formula>
    </cfRule>
  </conditionalFormatting>
  <conditionalFormatting sqref="H89:H110">
    <cfRule type="expression" dxfId="2271" priority="11">
      <formula>H89&gt;0</formula>
    </cfRule>
    <cfRule type="expression" dxfId="2270" priority="12">
      <formula>H89&lt;0</formula>
    </cfRule>
  </conditionalFormatting>
  <conditionalFormatting sqref="J89:J102">
    <cfRule type="expression" dxfId="2269" priority="9">
      <formula>J89&gt;0</formula>
    </cfRule>
    <cfRule type="expression" dxfId="2268" priority="10">
      <formula>J89&lt;0</formula>
    </cfRule>
  </conditionalFormatting>
  <conditionalFormatting sqref="K89:K102">
    <cfRule type="expression" dxfId="2267" priority="7">
      <formula>K89&gt;0</formula>
    </cfRule>
    <cfRule type="expression" dxfId="2266" priority="8">
      <formula>K89&lt;0</formula>
    </cfRule>
  </conditionalFormatting>
  <conditionalFormatting sqref="L89:L102">
    <cfRule type="expression" dxfId="2265" priority="5">
      <formula>L89&gt;0</formula>
    </cfRule>
    <cfRule type="expression" dxfId="2264" priority="6">
      <formula>L89&lt;0</formula>
    </cfRule>
  </conditionalFormatting>
  <conditionalFormatting sqref="F25:F31">
    <cfRule type="expression" dxfId="2263" priority="3">
      <formula>F25&gt;0</formula>
    </cfRule>
    <cfRule type="expression" dxfId="2262" priority="4">
      <formula>F25&lt;0</formula>
    </cfRule>
  </conditionalFormatting>
  <conditionalFormatting sqref="H25:H31">
    <cfRule type="expression" dxfId="2261" priority="1">
      <formula>H25&gt;0</formula>
    </cfRule>
    <cfRule type="expression" dxfId="226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4" t="s">
        <v>78</v>
      </c>
      <c r="P40" s="894"/>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59" priority="43">
      <formula>F33&gt;0</formula>
    </cfRule>
    <cfRule type="expression" dxfId="2258" priority="44">
      <formula>F33&lt;0</formula>
    </cfRule>
  </conditionalFormatting>
  <conditionalFormatting sqref="Q7">
    <cfRule type="expression" dxfId="2257" priority="41">
      <formula>Q7&gt;0</formula>
    </cfRule>
    <cfRule type="expression" dxfId="2256" priority="42">
      <formula>Q7&lt;0</formula>
    </cfRule>
  </conditionalFormatting>
  <conditionalFormatting sqref="Q8">
    <cfRule type="expression" dxfId="2255" priority="39">
      <formula>Q8&gt;0</formula>
    </cfRule>
    <cfRule type="expression" dxfId="2254" priority="40">
      <formula>Q8&lt;0</formula>
    </cfRule>
  </conditionalFormatting>
  <conditionalFormatting sqref="F29 F32">
    <cfRule type="expression" dxfId="2253" priority="37">
      <formula>F29&gt;0</formula>
    </cfRule>
    <cfRule type="expression" dxfId="2252" priority="38">
      <formula>F29&lt;0</formula>
    </cfRule>
  </conditionalFormatting>
  <conditionalFormatting sqref="H29 H32">
    <cfRule type="expression" dxfId="2251" priority="35">
      <formula>H29&gt;0</formula>
    </cfRule>
    <cfRule type="expression" dxfId="2250" priority="36">
      <formula>H29&lt;0</formula>
    </cfRule>
  </conditionalFormatting>
  <conditionalFormatting sqref="F30:F31">
    <cfRule type="expression" dxfId="2249" priority="33">
      <formula>F30&gt;0</formula>
    </cfRule>
    <cfRule type="expression" dxfId="2248" priority="34">
      <formula>F30&lt;0</formula>
    </cfRule>
  </conditionalFormatting>
  <conditionalFormatting sqref="H30:H31">
    <cfRule type="expression" dxfId="2247" priority="31">
      <formula>H30&gt;0</formula>
    </cfRule>
    <cfRule type="expression" dxfId="2246" priority="32">
      <formula>H30&lt;0</formula>
    </cfRule>
  </conditionalFormatting>
  <conditionalFormatting sqref="F105:F140 H105:H140">
    <cfRule type="expression" dxfId="2245" priority="29">
      <formula>F105&gt;0</formula>
    </cfRule>
    <cfRule type="expression" dxfId="2244" priority="30">
      <formula>F105&lt;0</formula>
    </cfRule>
  </conditionalFormatting>
  <conditionalFormatting sqref="F96:F99">
    <cfRule type="expression" dxfId="2243" priority="27">
      <formula>F96&gt;0</formula>
    </cfRule>
    <cfRule type="expression" dxfId="2242" priority="28">
      <formula>F96&lt;0</formula>
    </cfRule>
  </conditionalFormatting>
  <conditionalFormatting sqref="H96:H99">
    <cfRule type="expression" dxfId="2241" priority="25">
      <formula>H96&gt;0</formula>
    </cfRule>
    <cfRule type="expression" dxfId="2240" priority="26">
      <formula>H96&lt;0</formula>
    </cfRule>
  </conditionalFormatting>
  <conditionalFormatting sqref="F25:F28">
    <cfRule type="expression" dxfId="2239" priority="19">
      <formula>F25&gt;0</formula>
    </cfRule>
    <cfRule type="expression" dxfId="2238" priority="20">
      <formula>F25&lt;0</formula>
    </cfRule>
  </conditionalFormatting>
  <conditionalFormatting sqref="H25:H28">
    <cfRule type="expression" dxfId="2237" priority="17">
      <formula>H25&gt;0</formula>
    </cfRule>
    <cfRule type="expression" dxfId="2236" priority="18">
      <formula>H25&lt;0</formula>
    </cfRule>
  </conditionalFormatting>
  <conditionalFormatting sqref="J27">
    <cfRule type="expression" dxfId="2235" priority="15">
      <formula>J27&gt;0</formula>
    </cfRule>
    <cfRule type="expression" dxfId="2234" priority="16">
      <formula>J27&lt;0</formula>
    </cfRule>
  </conditionalFormatting>
  <conditionalFormatting sqref="F104">
    <cfRule type="expression" dxfId="2233" priority="13">
      <formula>F104&gt;0</formula>
    </cfRule>
    <cfRule type="expression" dxfId="2232" priority="14">
      <formula>F104&lt;0</formula>
    </cfRule>
  </conditionalFormatting>
  <conditionalFormatting sqref="H104">
    <cfRule type="expression" dxfId="2231" priority="11">
      <formula>H104&gt;0</formula>
    </cfRule>
    <cfRule type="expression" dxfId="2230" priority="12">
      <formula>H104&lt;0</formula>
    </cfRule>
  </conditionalFormatting>
  <conditionalFormatting sqref="F100:F103">
    <cfRule type="expression" dxfId="2229" priority="9">
      <formula>F100&gt;0</formula>
    </cfRule>
    <cfRule type="expression" dxfId="2228" priority="10">
      <formula>F100&lt;0</formula>
    </cfRule>
  </conditionalFormatting>
  <conditionalFormatting sqref="H100:H103">
    <cfRule type="expression" dxfId="2227" priority="7">
      <formula>H100&gt;0</formula>
    </cfRule>
    <cfRule type="expression" dxfId="2226" priority="8">
      <formula>H100&lt;0</formula>
    </cfRule>
  </conditionalFormatting>
  <conditionalFormatting sqref="J102">
    <cfRule type="expression" dxfId="2225" priority="5">
      <formula>J102&gt;0</formula>
    </cfRule>
    <cfRule type="expression" dxfId="2224" priority="6">
      <formula>J102&lt;0</formula>
    </cfRule>
  </conditionalFormatting>
  <conditionalFormatting sqref="Q10">
    <cfRule type="expression" dxfId="2223" priority="3">
      <formula>Q10&gt;0</formula>
    </cfRule>
    <cfRule type="expression" dxfId="2222" priority="4">
      <formula>Q10&lt;0</formula>
    </cfRule>
  </conditionalFormatting>
  <conditionalFormatting sqref="M71">
    <cfRule type="expression" dxfId="2221" priority="1">
      <formula>M71&gt;0</formula>
    </cfRule>
    <cfRule type="expression" dxfId="222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4" t="s">
        <v>78</v>
      </c>
      <c r="P40" s="894"/>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19" priority="33">
      <formula>F34&gt;0</formula>
    </cfRule>
    <cfRule type="expression" dxfId="2218" priority="34">
      <formula>F34&lt;0</formula>
    </cfRule>
  </conditionalFormatting>
  <conditionalFormatting sqref="Q7">
    <cfRule type="expression" dxfId="2217" priority="31">
      <formula>Q7&gt;0</formula>
    </cfRule>
    <cfRule type="expression" dxfId="2216" priority="32">
      <formula>Q7&lt;0</formula>
    </cfRule>
  </conditionalFormatting>
  <conditionalFormatting sqref="Q8">
    <cfRule type="expression" dxfId="2215" priority="29">
      <formula>Q8&gt;0</formula>
    </cfRule>
    <cfRule type="expression" dxfId="2214" priority="30">
      <formula>Q8&lt;0</formula>
    </cfRule>
  </conditionalFormatting>
  <conditionalFormatting sqref="F27:F33">
    <cfRule type="expression" dxfId="2213" priority="27">
      <formula>F27&gt;0</formula>
    </cfRule>
    <cfRule type="expression" dxfId="2212" priority="28">
      <formula>F27&lt;0</formula>
    </cfRule>
  </conditionalFormatting>
  <conditionalFormatting sqref="H27:H33">
    <cfRule type="expression" dxfId="2211" priority="25">
      <formula>H27&gt;0</formula>
    </cfRule>
    <cfRule type="expression" dxfId="2210" priority="26">
      <formula>H27&lt;0</formula>
    </cfRule>
  </conditionalFormatting>
  <conditionalFormatting sqref="M46">
    <cfRule type="expression" dxfId="2209" priority="23">
      <formula>M46&gt;0</formula>
    </cfRule>
    <cfRule type="expression" dxfId="2208" priority="24">
      <formula>M46&lt;0</formula>
    </cfRule>
  </conditionalFormatting>
  <conditionalFormatting sqref="F79:F87 H79:H87">
    <cfRule type="expression" dxfId="2207" priority="21">
      <formula>F79&gt;0</formula>
    </cfRule>
    <cfRule type="expression" dxfId="2206" priority="22">
      <formula>F79&lt;0</formula>
    </cfRule>
  </conditionalFormatting>
  <conditionalFormatting sqref="F73 F77:F78">
    <cfRule type="expression" dxfId="2205" priority="19">
      <formula>F73&gt;0</formula>
    </cfRule>
    <cfRule type="expression" dxfId="2204" priority="20">
      <formula>F73&lt;0</formula>
    </cfRule>
  </conditionalFormatting>
  <conditionalFormatting sqref="H73 H77:H78">
    <cfRule type="expression" dxfId="2203" priority="17">
      <formula>H73&gt;0</formula>
    </cfRule>
    <cfRule type="expression" dxfId="2202" priority="18">
      <formula>H73&lt;0</formula>
    </cfRule>
  </conditionalFormatting>
  <conditionalFormatting sqref="F70:F72">
    <cfRule type="expression" dxfId="2201" priority="15">
      <formula>F70&gt;0</formula>
    </cfRule>
    <cfRule type="expression" dxfId="2200" priority="16">
      <formula>F70&lt;0</formula>
    </cfRule>
  </conditionalFormatting>
  <conditionalFormatting sqref="H70:H72">
    <cfRule type="expression" dxfId="2199" priority="13">
      <formula>H70&gt;0</formula>
    </cfRule>
    <cfRule type="expression" dxfId="2198" priority="14">
      <formula>H70&lt;0</formula>
    </cfRule>
  </conditionalFormatting>
  <conditionalFormatting sqref="F25:F26">
    <cfRule type="expression" dxfId="2197" priority="11">
      <formula>F25&gt;0</formula>
    </cfRule>
    <cfRule type="expression" dxfId="2196" priority="12">
      <formula>F25&lt;0</formula>
    </cfRule>
  </conditionalFormatting>
  <conditionalFormatting sqref="H25:H26">
    <cfRule type="expression" dxfId="2195" priority="9">
      <formula>H25&gt;0</formula>
    </cfRule>
    <cfRule type="expression" dxfId="2194" priority="10">
      <formula>H25&lt;0</formula>
    </cfRule>
  </conditionalFormatting>
  <conditionalFormatting sqref="F76">
    <cfRule type="expression" dxfId="2193" priority="7">
      <formula>F76&gt;0</formula>
    </cfRule>
    <cfRule type="expression" dxfId="2192" priority="8">
      <formula>F76&lt;0</formula>
    </cfRule>
  </conditionalFormatting>
  <conditionalFormatting sqref="H76">
    <cfRule type="expression" dxfId="2191" priority="5">
      <formula>H76&gt;0</formula>
    </cfRule>
    <cfRule type="expression" dxfId="2190" priority="6">
      <formula>H76&lt;0</formula>
    </cfRule>
  </conditionalFormatting>
  <conditionalFormatting sqref="F74:F75">
    <cfRule type="expression" dxfId="2189" priority="3">
      <formula>F74&gt;0</formula>
    </cfRule>
    <cfRule type="expression" dxfId="2188" priority="4">
      <formula>F74&lt;0</formula>
    </cfRule>
  </conditionalFormatting>
  <conditionalFormatting sqref="H74:H75">
    <cfRule type="expression" dxfId="2187" priority="1">
      <formula>H74&gt;0</formula>
    </cfRule>
    <cfRule type="expression" dxfId="218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4" t="s">
        <v>78</v>
      </c>
      <c r="P21" s="894"/>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85" priority="33">
      <formula>F7&gt;0</formula>
    </cfRule>
    <cfRule type="expression" dxfId="2184" priority="34">
      <formula>F7&lt;0</formula>
    </cfRule>
  </conditionalFormatting>
  <conditionalFormatting sqref="Q8">
    <cfRule type="expression" dxfId="2183" priority="31">
      <formula>Q8&gt;0</formula>
    </cfRule>
    <cfRule type="expression" dxfId="2182" priority="32">
      <formula>Q8&lt;0</formula>
    </cfRule>
  </conditionalFormatting>
  <conditionalFormatting sqref="F114:F135">
    <cfRule type="expression" dxfId="2181" priority="25">
      <formula>F114&gt;0</formula>
    </cfRule>
    <cfRule type="expression" dxfId="2180" priority="26">
      <formula>F114&lt;0</formula>
    </cfRule>
  </conditionalFormatting>
  <conditionalFormatting sqref="H114:H135">
    <cfRule type="expression" dxfId="2179" priority="23">
      <formula>H114&gt;0</formula>
    </cfRule>
    <cfRule type="expression" dxfId="2178" priority="24">
      <formula>H114&lt;0</formula>
    </cfRule>
  </conditionalFormatting>
  <conditionalFormatting sqref="Q10">
    <cfRule type="expression" dxfId="2177" priority="21">
      <formula>Q10&gt;0</formula>
    </cfRule>
    <cfRule type="expression" dxfId="2176" priority="22">
      <formula>Q10&lt;0</formula>
    </cfRule>
  </conditionalFormatting>
  <conditionalFormatting sqref="J31:J44">
    <cfRule type="expression" dxfId="2175" priority="19">
      <formula>J31&gt;0</formula>
    </cfRule>
    <cfRule type="expression" dxfId="2174" priority="20">
      <formula>J31&lt;0</formula>
    </cfRule>
  </conditionalFormatting>
  <conditionalFormatting sqref="K31:K44">
    <cfRule type="expression" dxfId="2173" priority="17">
      <formula>K31&gt;0</formula>
    </cfRule>
    <cfRule type="expression" dxfId="2172" priority="18">
      <formula>K31&lt;0</formula>
    </cfRule>
  </conditionalFormatting>
  <conditionalFormatting sqref="L31:L35 L37:L44">
    <cfRule type="expression" dxfId="2171" priority="15">
      <formula>L31&gt;0</formula>
    </cfRule>
    <cfRule type="expression" dxfId="2170" priority="16">
      <formula>L31&lt;0</formula>
    </cfRule>
  </conditionalFormatting>
  <conditionalFormatting sqref="M31:M44">
    <cfRule type="expression" dxfId="2169" priority="13">
      <formula>M31&gt;0</formula>
    </cfRule>
    <cfRule type="expression" dxfId="2168" priority="14">
      <formula>M31&lt;0</formula>
    </cfRule>
  </conditionalFormatting>
  <conditionalFormatting sqref="F82 H82">
    <cfRule type="expression" dxfId="2167" priority="9">
      <formula>F82&gt;0</formula>
    </cfRule>
    <cfRule type="expression" dxfId="2166" priority="10">
      <formula>F82&lt;0</formula>
    </cfRule>
  </conditionalFormatting>
  <conditionalFormatting sqref="F75:F81 H75:H81">
    <cfRule type="expression" dxfId="2165" priority="7">
      <formula>F75&gt;0</formula>
    </cfRule>
    <cfRule type="expression" dxfId="2164" priority="8">
      <formula>F75&lt;0</formula>
    </cfRule>
  </conditionalFormatting>
  <conditionalFormatting sqref="F71:F74 H71:H74">
    <cfRule type="expression" dxfId="2163" priority="5">
      <formula>F71&gt;0</formula>
    </cfRule>
    <cfRule type="expression" dxfId="2162" priority="6">
      <formula>F71&lt;0</formula>
    </cfRule>
  </conditionalFormatting>
  <conditionalFormatting sqref="F86 H84:H86">
    <cfRule type="expression" dxfId="2161" priority="3">
      <formula>F84&gt;0</formula>
    </cfRule>
    <cfRule type="expression" dxfId="2160" priority="4">
      <formula>F84&lt;0</formula>
    </cfRule>
  </conditionalFormatting>
  <conditionalFormatting sqref="J86">
    <cfRule type="expression" dxfId="2159" priority="1">
      <formula>J86&gt;0</formula>
    </cfRule>
    <cfRule type="expression" dxfId="215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4" t="s">
        <v>78</v>
      </c>
      <c r="P16" s="894"/>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157" priority="43">
      <formula>F54&gt;0</formula>
    </cfRule>
    <cfRule type="expression" dxfId="2156" priority="44">
      <formula>F54&lt;0</formula>
    </cfRule>
  </conditionalFormatting>
  <conditionalFormatting sqref="Q7">
    <cfRule type="expression" dxfId="2155" priority="41">
      <formula>Q7&gt;0</formula>
    </cfRule>
    <cfRule type="expression" dxfId="2154" priority="42">
      <formula>Q7&lt;0</formula>
    </cfRule>
  </conditionalFormatting>
  <conditionalFormatting sqref="Q8">
    <cfRule type="expression" dxfId="2153" priority="39">
      <formula>Q8&gt;0</formula>
    </cfRule>
    <cfRule type="expression" dxfId="2152" priority="40">
      <formula>Q8&lt;0</formula>
    </cfRule>
  </conditionalFormatting>
  <conditionalFormatting sqref="F33:F36 F38:F53">
    <cfRule type="expression" dxfId="2151" priority="37">
      <formula>F33&gt;0</formula>
    </cfRule>
    <cfRule type="expression" dxfId="2150" priority="38">
      <formula>F33&lt;0</formula>
    </cfRule>
  </conditionalFormatting>
  <conditionalFormatting sqref="H33:H36 H38:H53">
    <cfRule type="expression" dxfId="2149" priority="35">
      <formula>H33&gt;0</formula>
    </cfRule>
    <cfRule type="expression" dxfId="2148" priority="36">
      <formula>H33&lt;0</formula>
    </cfRule>
  </conditionalFormatting>
  <conditionalFormatting sqref="Q10">
    <cfRule type="expression" dxfId="2147" priority="33">
      <formula>Q10&gt;0</formula>
    </cfRule>
    <cfRule type="expression" dxfId="2146" priority="34">
      <formula>Q10&lt;0</formula>
    </cfRule>
  </conditionalFormatting>
  <conditionalFormatting sqref="J25:J37">
    <cfRule type="expression" dxfId="2145" priority="31">
      <formula>J25&gt;0</formula>
    </cfRule>
    <cfRule type="expression" dxfId="2144" priority="32">
      <formula>J25&lt;0</formula>
    </cfRule>
  </conditionalFormatting>
  <conditionalFormatting sqref="K25:K38">
    <cfRule type="expression" dxfId="2143" priority="29">
      <formula>K25&gt;0</formula>
    </cfRule>
    <cfRule type="expression" dxfId="2142" priority="30">
      <formula>K25&lt;0</formula>
    </cfRule>
  </conditionalFormatting>
  <conditionalFormatting sqref="L25">
    <cfRule type="expression" dxfId="2141" priority="27">
      <formula>L25&gt;0</formula>
    </cfRule>
    <cfRule type="expression" dxfId="2140" priority="28">
      <formula>L25&lt;0</formula>
    </cfRule>
  </conditionalFormatting>
  <conditionalFormatting sqref="F89:F110">
    <cfRule type="expression" dxfId="2139" priority="25">
      <formula>F89&gt;0</formula>
    </cfRule>
    <cfRule type="expression" dxfId="2138" priority="26">
      <formula>F89&lt;0</formula>
    </cfRule>
  </conditionalFormatting>
  <conditionalFormatting sqref="H89:H110">
    <cfRule type="expression" dxfId="2137" priority="23">
      <formula>H89&gt;0</formula>
    </cfRule>
    <cfRule type="expression" dxfId="2136" priority="24">
      <formula>H89&lt;0</formula>
    </cfRule>
  </conditionalFormatting>
  <conditionalFormatting sqref="J89:J102">
    <cfRule type="expression" dxfId="2135" priority="21">
      <formula>J89&gt;0</formula>
    </cfRule>
    <cfRule type="expression" dxfId="2134" priority="22">
      <formula>J89&lt;0</formula>
    </cfRule>
  </conditionalFormatting>
  <conditionalFormatting sqref="K89:K102">
    <cfRule type="expression" dxfId="2133" priority="19">
      <formula>K89&gt;0</formula>
    </cfRule>
    <cfRule type="expression" dxfId="2132" priority="20">
      <formula>K89&lt;0</formula>
    </cfRule>
  </conditionalFormatting>
  <conditionalFormatting sqref="L89:L102">
    <cfRule type="expression" dxfId="2131" priority="17">
      <formula>L89&gt;0</formula>
    </cfRule>
    <cfRule type="expression" dxfId="2130" priority="18">
      <formula>L89&lt;0</formula>
    </cfRule>
  </conditionalFormatting>
  <conditionalFormatting sqref="F29:F32">
    <cfRule type="expression" dxfId="2129" priority="15">
      <formula>F29&gt;0</formula>
    </cfRule>
    <cfRule type="expression" dxfId="2128" priority="16">
      <formula>F29&lt;0</formula>
    </cfRule>
  </conditionalFormatting>
  <conditionalFormatting sqref="H29:H32">
    <cfRule type="expression" dxfId="2127" priority="13">
      <formula>H29&gt;0</formula>
    </cfRule>
    <cfRule type="expression" dxfId="2126" priority="14">
      <formula>H29&lt;0</formula>
    </cfRule>
  </conditionalFormatting>
  <conditionalFormatting sqref="F25:F28">
    <cfRule type="expression" dxfId="2125" priority="11">
      <formula>F25&gt;0</formula>
    </cfRule>
    <cfRule type="expression" dxfId="2124" priority="12">
      <formula>F25&lt;0</formula>
    </cfRule>
  </conditionalFormatting>
  <conditionalFormatting sqref="H25:H28">
    <cfRule type="expression" dxfId="2123" priority="9">
      <formula>H25&gt;0</formula>
    </cfRule>
    <cfRule type="expression" dxfId="2122" priority="10">
      <formula>H25&lt;0</formula>
    </cfRule>
  </conditionalFormatting>
  <conditionalFormatting sqref="F37">
    <cfRule type="expression" dxfId="2121" priority="7">
      <formula>F37&gt;0</formula>
    </cfRule>
    <cfRule type="expression" dxfId="2120" priority="8">
      <formula>F37&lt;0</formula>
    </cfRule>
  </conditionalFormatting>
  <conditionalFormatting sqref="H37">
    <cfRule type="expression" dxfId="2119" priority="5">
      <formula>H37&gt;0</formula>
    </cfRule>
    <cfRule type="expression" dxfId="2118" priority="6">
      <formula>H37&lt;0</formula>
    </cfRule>
  </conditionalFormatting>
  <conditionalFormatting sqref="J49">
    <cfRule type="expression" dxfId="2117" priority="3">
      <formula>J49&gt;0</formula>
    </cfRule>
    <cfRule type="expression" dxfId="2116" priority="4">
      <formula>J49&lt;0</formula>
    </cfRule>
  </conditionalFormatting>
  <conditionalFormatting sqref="J38:J48">
    <cfRule type="expression" dxfId="2115" priority="1">
      <formula>J38&gt;0</formula>
    </cfRule>
    <cfRule type="expression" dxfId="2114"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4" t="s">
        <v>78</v>
      </c>
      <c r="P42" s="894"/>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13" priority="96">
      <formula>F24&gt;0</formula>
    </cfRule>
    <cfRule type="expression" dxfId="211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11" priority="79">
      <formula>F30&gt;0</formula>
    </cfRule>
    <cfRule type="expression" dxfId="2110" priority="80">
      <formula>F30&lt;0</formula>
    </cfRule>
  </conditionalFormatting>
  <conditionalFormatting sqref="H43 H30:H33">
    <cfRule type="expression" dxfId="2109" priority="77">
      <formula>H30&gt;0</formula>
    </cfRule>
    <cfRule type="expression" dxfId="2108" priority="78">
      <formula>H30&lt;0</formula>
    </cfRule>
  </conditionalFormatting>
  <conditionalFormatting sqref="F115:F116 H115:I116 H117 H118:I128 H129 H130:I162 H163 H164:I168 H169 H170:I173 H174 F120:F188 H175:I188 I189:I196 H197:I201 F197:F201 F203 H203:I203 I202 H205:I206 F205:F206">
    <cfRule type="expression" dxfId="2107" priority="59">
      <formula>F115&gt;0</formula>
    </cfRule>
    <cfRule type="expression" dxfId="2106" priority="60">
      <formula>F115&lt;0</formula>
    </cfRule>
  </conditionalFormatting>
  <conditionalFormatting sqref="F112:F114">
    <cfRule type="expression" dxfId="2105" priority="57">
      <formula>F112&gt;0</formula>
    </cfRule>
    <cfRule type="expression" dxfId="2104" priority="58">
      <formula>F112&lt;0</formula>
    </cfRule>
  </conditionalFormatting>
  <conditionalFormatting sqref="H112:I112">
    <cfRule type="expression" dxfId="2103" priority="55">
      <formula>H112&gt;0</formula>
    </cfRule>
    <cfRule type="expression" dxfId="2102" priority="56">
      <formula>H112&lt;0</formula>
    </cfRule>
  </conditionalFormatting>
  <conditionalFormatting sqref="H113:I113">
    <cfRule type="expression" dxfId="2101" priority="53">
      <formula>H113&gt;0</formula>
    </cfRule>
    <cfRule type="expression" dxfId="2100" priority="54">
      <formula>H113&lt;0</formula>
    </cfRule>
  </conditionalFormatting>
  <conditionalFormatting sqref="H114:I114">
    <cfRule type="expression" dxfId="2099" priority="51">
      <formula>H114&gt;0</formula>
    </cfRule>
    <cfRule type="expression" dxfId="2098" priority="52">
      <formula>H114&lt;0</formula>
    </cfRule>
  </conditionalFormatting>
  <conditionalFormatting sqref="F105:F111">
    <cfRule type="expression" dxfId="2097" priority="49">
      <formula>F105&gt;0</formula>
    </cfRule>
    <cfRule type="expression" dxfId="2096" priority="50">
      <formula>F105&lt;0</formula>
    </cfRule>
  </conditionalFormatting>
  <conditionalFormatting sqref="H105:I111">
    <cfRule type="expression" dxfId="2095" priority="47">
      <formula>H105&gt;0</formula>
    </cfRule>
    <cfRule type="expression" dxfId="2094" priority="48">
      <formula>H105&lt;0</formula>
    </cfRule>
  </conditionalFormatting>
  <conditionalFormatting sqref="I117 F117:F119">
    <cfRule type="expression" dxfId="2093" priority="45">
      <formula>F117&gt;0</formula>
    </cfRule>
    <cfRule type="expression" dxfId="2092" priority="46">
      <formula>F117&lt;0</formula>
    </cfRule>
  </conditionalFormatting>
  <conditionalFormatting sqref="F189:F196 H189:H196">
    <cfRule type="expression" dxfId="2091" priority="43">
      <formula>F189&gt;0</formula>
    </cfRule>
    <cfRule type="expression" dxfId="2090" priority="44">
      <formula>F189&lt;0</formula>
    </cfRule>
  </conditionalFormatting>
  <conditionalFormatting sqref="H202 F202">
    <cfRule type="expression" dxfId="2089" priority="41">
      <formula>F202&gt;0</formula>
    </cfRule>
    <cfRule type="expression" dxfId="2088" priority="42">
      <formula>F202&lt;0</formula>
    </cfRule>
  </conditionalFormatting>
  <conditionalFormatting sqref="I204">
    <cfRule type="expression" dxfId="2087" priority="39">
      <formula>I204&gt;0</formula>
    </cfRule>
    <cfRule type="expression" dxfId="2086" priority="40">
      <formula>I204&lt;0</formula>
    </cfRule>
  </conditionalFormatting>
  <conditionalFormatting sqref="H204 F204">
    <cfRule type="expression" dxfId="2085" priority="37">
      <formula>F204&gt;0</formula>
    </cfRule>
    <cfRule type="expression" dxfId="2084" priority="38">
      <formula>F204&lt;0</formula>
    </cfRule>
  </conditionalFormatting>
  <conditionalFormatting sqref="M54">
    <cfRule type="expression" dxfId="2083" priority="35">
      <formula>M54&gt;0</formula>
    </cfRule>
    <cfRule type="expression" dxfId="2082" priority="36">
      <formula>M54&lt;0</formula>
    </cfRule>
  </conditionalFormatting>
  <conditionalFormatting sqref="K39:K49">
    <cfRule type="expression" dxfId="2081" priority="33">
      <formula>K39&gt;0</formula>
    </cfRule>
    <cfRule type="expression" dxfId="2080" priority="34">
      <formula>K39&lt;0</formula>
    </cfRule>
  </conditionalFormatting>
  <conditionalFormatting sqref="Q10">
    <cfRule type="expression" dxfId="2079" priority="31">
      <formula>Q10&gt;0</formula>
    </cfRule>
    <cfRule type="expression" dxfId="2078" priority="32">
      <formula>Q10&lt;0</formula>
    </cfRule>
  </conditionalFormatting>
  <conditionalFormatting sqref="Z10">
    <cfRule type="expression" dxfId="2077" priority="29">
      <formula>Z10&gt;0</formula>
    </cfRule>
    <cfRule type="expression" dxfId="2076" priority="30">
      <formula>Z10&lt;0</formula>
    </cfRule>
  </conditionalFormatting>
  <conditionalFormatting sqref="AA10:AE10">
    <cfRule type="expression" dxfId="2075" priority="27">
      <formula>AA10&gt;0</formula>
    </cfRule>
    <cfRule type="expression" dxfId="2074" priority="28">
      <formula>AA10&lt;0</formula>
    </cfRule>
  </conditionalFormatting>
  <conditionalFormatting sqref="Z24">
    <cfRule type="expression" dxfId="2073" priority="25">
      <formula>Z24&gt;0</formula>
    </cfRule>
    <cfRule type="expression" dxfId="2072" priority="26">
      <formula>Z24&lt;0</formula>
    </cfRule>
  </conditionalFormatting>
  <conditionalFormatting sqref="AF10:AG10">
    <cfRule type="expression" dxfId="2071" priority="17">
      <formula>AF10&gt;0</formula>
    </cfRule>
    <cfRule type="expression" dxfId="2070" priority="18">
      <formula>AF10&lt;0</formula>
    </cfRule>
  </conditionalFormatting>
  <conditionalFormatting sqref="H222:I222 H225:I225 I208:I209 H211 H212:I212 H214:I214 H213 H215:H216 F211:F219 H217:I218 H219 H221 H223:H224 F221:F225">
    <cfRule type="expression" dxfId="2069" priority="15">
      <formula>F208&gt;0</formula>
    </cfRule>
    <cfRule type="expression" dxfId="2068" priority="16">
      <formula>F208&lt;0</formula>
    </cfRule>
  </conditionalFormatting>
  <conditionalFormatting sqref="F220 F207:F210">
    <cfRule type="expression" dxfId="2067" priority="13">
      <formula>F207&gt;0</formula>
    </cfRule>
    <cfRule type="expression" dxfId="2066" priority="14">
      <formula>F207&lt;0</formula>
    </cfRule>
  </conditionalFormatting>
  <conditionalFormatting sqref="H207:I207 H220 H208:H210">
    <cfRule type="expression" dxfId="2065" priority="11">
      <formula>H207&gt;0</formula>
    </cfRule>
    <cfRule type="expression" dxfId="2064" priority="12">
      <formula>H207&lt;0</formula>
    </cfRule>
  </conditionalFormatting>
  <conditionalFormatting sqref="K210:K225">
    <cfRule type="expression" dxfId="2063" priority="9">
      <formula>K210&gt;0</formula>
    </cfRule>
    <cfRule type="expression" dxfId="2062" priority="10">
      <formula>K210&lt;0</formula>
    </cfRule>
  </conditionalFormatting>
  <conditionalFormatting sqref="K31">
    <cfRule type="expression" dxfId="2061" priority="7">
      <formula>K31&gt;0</formula>
    </cfRule>
    <cfRule type="expression" dxfId="2060" priority="8">
      <formula>K31&lt;0</formula>
    </cfRule>
  </conditionalFormatting>
  <conditionalFormatting sqref="K32:K38">
    <cfRule type="expression" dxfId="2059" priority="5">
      <formula>K32&gt;0</formula>
    </cfRule>
    <cfRule type="expression" dxfId="2058" priority="6">
      <formula>K32&lt;0</formula>
    </cfRule>
  </conditionalFormatting>
  <conditionalFormatting sqref="Q7">
    <cfRule type="expression" dxfId="2057" priority="3">
      <formula>Q7&gt;0</formula>
    </cfRule>
    <cfRule type="expression" dxfId="2056" priority="4">
      <formula>Q7&lt;0</formula>
    </cfRule>
  </conditionalFormatting>
  <conditionalFormatting sqref="Q8">
    <cfRule type="expression" dxfId="2055" priority="1">
      <formula>Q8&gt;0</formula>
    </cfRule>
    <cfRule type="expression" dxfId="205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4" t="s">
        <v>78</v>
      </c>
      <c r="P18" s="894"/>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53" priority="41">
      <formula>F60&gt;0</formula>
    </cfRule>
    <cfRule type="expression" dxfId="2052" priority="42">
      <formula>F60&lt;0</formula>
    </cfRule>
  </conditionalFormatting>
  <conditionalFormatting sqref="Q7">
    <cfRule type="expression" dxfId="2051" priority="39">
      <formula>Q7&gt;0</formula>
    </cfRule>
    <cfRule type="expression" dxfId="2050" priority="40">
      <formula>Q7&lt;0</formula>
    </cfRule>
  </conditionalFormatting>
  <conditionalFormatting sqref="Q8">
    <cfRule type="expression" dxfId="2049" priority="37">
      <formula>Q8&gt;0</formula>
    </cfRule>
    <cfRule type="expression" dxfId="2048" priority="38">
      <formula>Q8&lt;0</formula>
    </cfRule>
  </conditionalFormatting>
  <conditionalFormatting sqref="F25:F29 F34:F59">
    <cfRule type="expression" dxfId="2047" priority="35">
      <formula>F25&gt;0</formula>
    </cfRule>
    <cfRule type="expression" dxfId="2046" priority="36">
      <formula>F25&lt;0</formula>
    </cfRule>
  </conditionalFormatting>
  <conditionalFormatting sqref="H25:H29 H34:H59">
    <cfRule type="expression" dxfId="2045" priority="33">
      <formula>H25&gt;0</formula>
    </cfRule>
    <cfRule type="expression" dxfId="2044" priority="34">
      <formula>H25&lt;0</formula>
    </cfRule>
  </conditionalFormatting>
  <conditionalFormatting sqref="F89:F110">
    <cfRule type="expression" dxfId="2043" priority="31">
      <formula>F89&gt;0</formula>
    </cfRule>
    <cfRule type="expression" dxfId="2042" priority="32">
      <formula>F89&lt;0</formula>
    </cfRule>
  </conditionalFormatting>
  <conditionalFormatting sqref="H89:H110">
    <cfRule type="expression" dxfId="2041" priority="29">
      <formula>H89&gt;0</formula>
    </cfRule>
    <cfRule type="expression" dxfId="2040" priority="30">
      <formula>H89&lt;0</formula>
    </cfRule>
  </conditionalFormatting>
  <conditionalFormatting sqref="Q10">
    <cfRule type="expression" dxfId="2039" priority="27">
      <formula>Q10&gt;0</formula>
    </cfRule>
    <cfRule type="expression" dxfId="2038" priority="28">
      <formula>Q10&lt;0</formula>
    </cfRule>
  </conditionalFormatting>
  <conditionalFormatting sqref="J25:J32 J34:J38">
    <cfRule type="expression" dxfId="2037" priority="25">
      <formula>J25&gt;0</formula>
    </cfRule>
    <cfRule type="expression" dxfId="2036" priority="26">
      <formula>J25&lt;0</formula>
    </cfRule>
  </conditionalFormatting>
  <conditionalFormatting sqref="K25:K30">
    <cfRule type="expression" dxfId="2035" priority="23">
      <formula>K25&gt;0</formula>
    </cfRule>
    <cfRule type="expression" dxfId="2034" priority="24">
      <formula>K25&lt;0</formula>
    </cfRule>
  </conditionalFormatting>
  <conditionalFormatting sqref="L25:L38">
    <cfRule type="expression" dxfId="2033" priority="21">
      <formula>L25&gt;0</formula>
    </cfRule>
    <cfRule type="expression" dxfId="2032" priority="22">
      <formula>L25&lt;0</formula>
    </cfRule>
  </conditionalFormatting>
  <conditionalFormatting sqref="F30:F33">
    <cfRule type="expression" dxfId="2031" priority="19">
      <formula>F30&gt;0</formula>
    </cfRule>
    <cfRule type="expression" dxfId="2030" priority="20">
      <formula>F30&lt;0</formula>
    </cfRule>
  </conditionalFormatting>
  <conditionalFormatting sqref="H30:H33">
    <cfRule type="expression" dxfId="2029" priority="17">
      <formula>H30&gt;0</formula>
    </cfRule>
    <cfRule type="expression" dxfId="2028" priority="18">
      <formula>H30&lt;0</formula>
    </cfRule>
  </conditionalFormatting>
  <conditionalFormatting sqref="L39:L44">
    <cfRule type="expression" dxfId="2027" priority="9">
      <formula>L39&gt;0</formula>
    </cfRule>
    <cfRule type="expression" dxfId="2026" priority="10">
      <formula>L39&lt;0</formula>
    </cfRule>
  </conditionalFormatting>
  <conditionalFormatting sqref="L45:L46">
    <cfRule type="expression" dxfId="2025" priority="7">
      <formula>L45&gt;0</formula>
    </cfRule>
    <cfRule type="expression" dxfId="2024" priority="8">
      <formula>L45&lt;0</formula>
    </cfRule>
  </conditionalFormatting>
  <conditionalFormatting sqref="L47">
    <cfRule type="expression" dxfId="2023" priority="5">
      <formula>L47&gt;0</formula>
    </cfRule>
    <cfRule type="expression" dxfId="2022" priority="6">
      <formula>L47&lt;0</formula>
    </cfRule>
  </conditionalFormatting>
  <conditionalFormatting sqref="L51">
    <cfRule type="expression" dxfId="2021" priority="3">
      <formula>L51&gt;0</formula>
    </cfRule>
    <cfRule type="expression" dxfId="2020" priority="4">
      <formula>L51&lt;0</formula>
    </cfRule>
  </conditionalFormatting>
  <conditionalFormatting sqref="L54">
    <cfRule type="expression" dxfId="2019" priority="1">
      <formula>L54&gt;0</formula>
    </cfRule>
    <cfRule type="expression" dxfId="201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47.33</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14199</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563.34000000000378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563.34000000000378</v>
      </c>
    </row>
    <row r="9" spans="1:21" x14ac:dyDescent="0.25">
      <c r="B9" s="363">
        <v>43531</v>
      </c>
      <c r="C9" s="7">
        <v>56</v>
      </c>
      <c r="D9" s="43">
        <v>50.58</v>
      </c>
      <c r="E9" s="43">
        <v>0</v>
      </c>
      <c r="F9" s="43">
        <f t="shared" si="0"/>
        <v>2832.48</v>
      </c>
      <c r="G9" s="4"/>
      <c r="H9" s="159"/>
      <c r="I9" s="3"/>
      <c r="J9" s="3"/>
      <c r="K9" s="3"/>
      <c r="L9" s="4"/>
      <c r="M9" s="4"/>
      <c r="O9" s="11" t="s">
        <v>204</v>
      </c>
      <c r="Q9" s="132">
        <f>IF(Q2=0, 0, Q8/Q6)</f>
        <v>4.131373178856057E-2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2.7466723008662583E-2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4" t="s">
        <v>78</v>
      </c>
      <c r="P40" s="894"/>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52.063000000000002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51.589700000000001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51.116399999999999</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50.643100000000004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50.169800000000002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49.6965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49.223199999999999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48.749899999999997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48.276600000000002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47.8033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47.33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46.856699999999996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46.383399999999995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45.9101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45.436799999999998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44.963499999999996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44.490199999999994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44.0169</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43.543599999999998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43.070300000000003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42.597000000000001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17" priority="39">
      <formula>F7&gt;0</formula>
    </cfRule>
    <cfRule type="expression" dxfId="2016" priority="40">
      <formula>F7&lt;0</formula>
    </cfRule>
  </conditionalFormatting>
  <conditionalFormatting sqref="Q8">
    <cfRule type="expression" dxfId="2015" priority="37">
      <formula>Q8&gt;0</formula>
    </cfRule>
    <cfRule type="expression" dxfId="2014" priority="38">
      <formula>Q8&lt;0</formula>
    </cfRule>
  </conditionalFormatting>
  <conditionalFormatting sqref="Q10">
    <cfRule type="expression" dxfId="2013" priority="31">
      <formula>Q10&gt;0</formula>
    </cfRule>
    <cfRule type="expression" dxfId="2012" priority="32">
      <formula>Q10&lt;0</formula>
    </cfRule>
  </conditionalFormatting>
  <conditionalFormatting sqref="J27:J35">
    <cfRule type="expression" dxfId="2011" priority="29">
      <formula>J27&gt;0</formula>
    </cfRule>
    <cfRule type="expression" dxfId="2010" priority="30">
      <formula>J27&lt;0</formula>
    </cfRule>
  </conditionalFormatting>
  <conditionalFormatting sqref="K27:K38">
    <cfRule type="expression" dxfId="2009" priority="27">
      <formula>K27&gt;0</formula>
    </cfRule>
    <cfRule type="expression" dxfId="2008" priority="28">
      <formula>K27&lt;0</formula>
    </cfRule>
  </conditionalFormatting>
  <conditionalFormatting sqref="L27:L38">
    <cfRule type="expression" dxfId="2007" priority="25">
      <formula>L27&gt;0</formula>
    </cfRule>
    <cfRule type="expression" dxfId="2006" priority="26">
      <formula>L27&lt;0</formula>
    </cfRule>
  </conditionalFormatting>
  <conditionalFormatting sqref="F95:F116">
    <cfRule type="expression" dxfId="2005" priority="23">
      <formula>F95&gt;0</formula>
    </cfRule>
    <cfRule type="expression" dxfId="2004" priority="24">
      <formula>F95&lt;0</formula>
    </cfRule>
  </conditionalFormatting>
  <conditionalFormatting sqref="H95:H116">
    <cfRule type="expression" dxfId="2003" priority="21">
      <formula>H95&gt;0</formula>
    </cfRule>
    <cfRule type="expression" dxfId="2002" priority="22">
      <formula>H95&lt;0</formula>
    </cfRule>
  </conditionalFormatting>
  <conditionalFormatting sqref="J95:J108">
    <cfRule type="expression" dxfId="2001" priority="19">
      <formula>J95&gt;0</formula>
    </cfRule>
    <cfRule type="expression" dxfId="2000" priority="20">
      <formula>J95&lt;0</formula>
    </cfRule>
  </conditionalFormatting>
  <conditionalFormatting sqref="K95:K108">
    <cfRule type="expression" dxfId="1999" priority="17">
      <formula>K95&gt;0</formula>
    </cfRule>
    <cfRule type="expression" dxfId="1998" priority="18">
      <formula>K95&lt;0</formula>
    </cfRule>
  </conditionalFormatting>
  <conditionalFormatting sqref="L95:L108">
    <cfRule type="expression" dxfId="1997" priority="15">
      <formula>L95&gt;0</formula>
    </cfRule>
    <cfRule type="expression" dxfId="1996" priority="16">
      <formula>L95&lt;0</formula>
    </cfRule>
  </conditionalFormatting>
  <conditionalFormatting sqref="F29">
    <cfRule type="expression" dxfId="1995" priority="13">
      <formula>F29&gt;0</formula>
    </cfRule>
    <cfRule type="expression" dxfId="1994" priority="14">
      <formula>F29&lt;0</formula>
    </cfRule>
  </conditionalFormatting>
  <conditionalFormatting sqref="H29">
    <cfRule type="expression" dxfId="1993" priority="11">
      <formula>H29&gt;0</formula>
    </cfRule>
    <cfRule type="expression" dxfId="1992" priority="12">
      <formula>H29&lt;0</formula>
    </cfRule>
  </conditionalFormatting>
  <conditionalFormatting sqref="F25:F28 H25:H28">
    <cfRule type="expression" dxfId="1991" priority="7">
      <formula>F25&gt;0</formula>
    </cfRule>
    <cfRule type="expression" dxfId="1990" priority="8">
      <formula>F25&lt;0</formula>
    </cfRule>
  </conditionalFormatting>
  <conditionalFormatting sqref="H67:H68 F67:F68">
    <cfRule type="expression" dxfId="1989" priority="5">
      <formula>F67&gt;0</formula>
    </cfRule>
    <cfRule type="expression" dxfId="1988" priority="6">
      <formula>F67&lt;0</formula>
    </cfRule>
  </conditionalFormatting>
  <conditionalFormatting sqref="H65:H66 F65:F66">
    <cfRule type="expression" dxfId="1987" priority="3">
      <formula>F65&gt;0</formula>
    </cfRule>
    <cfRule type="expression" dxfId="1986" priority="4">
      <formula>F65&lt;0</formula>
    </cfRule>
  </conditionalFormatting>
  <conditionalFormatting sqref="H64 F64">
    <cfRule type="expression" dxfId="1985" priority="1">
      <formula>F64&gt;0</formula>
    </cfRule>
    <cfRule type="expression" dxfId="198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26.29</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13145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-15682.099999999999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-15682.099999999999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-0.5440054670778538</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9.509319132750095E-2</v>
      </c>
      <c r="R11">
        <f>0.625</f>
        <v>0.625</v>
      </c>
    </row>
    <row r="12" spans="1:21" x14ac:dyDescent="0.25">
      <c r="C12" s="4"/>
      <c r="H12" s="68"/>
      <c r="O12" s="11" t="s">
        <v>984</v>
      </c>
      <c r="Q12" s="19" t="s">
        <v>1406</v>
      </c>
      <c r="T12" s="688">
        <v>43315</v>
      </c>
      <c r="U12" t="s">
        <v>1199</v>
      </c>
    </row>
    <row r="13" spans="1:21" x14ac:dyDescent="0.25">
      <c r="H13" s="68"/>
      <c r="O13" s="11" t="s">
        <v>947</v>
      </c>
      <c r="Q13" s="2">
        <f>Q4/2.81</f>
        <v>9.3558718861209957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4" t="s">
        <v>78</v>
      </c>
      <c r="P21" s="894"/>
    </row>
    <row r="22" spans="1:16" ht="15.75" thickTop="1" x14ac:dyDescent="0.25">
      <c r="O22" s="79">
        <v>1.1000000000000001</v>
      </c>
      <c r="P22" s="79">
        <f>O22*$Q$4</f>
        <v>28.919</v>
      </c>
    </row>
    <row r="23" spans="1:16" x14ac:dyDescent="0.25">
      <c r="O23" s="79">
        <v>1.0900000000000001</v>
      </c>
      <c r="P23" s="79">
        <f t="shared" ref="P23:P42" si="1">O23*$Q$4</f>
        <v>28.656100000000002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28.3932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28.130300000000002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27.8674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27.604500000000002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27.3416</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27.078700000000001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26.815799999999999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26.552900000000001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26.29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26.027099999999997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25.764199999999999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25.501299999999997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25.238399999999999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24.975499999999997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24.712599999999998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24.4497</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24.186800000000002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23.9239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23.661000000000001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83" priority="47">
      <formula>F25&gt;0</formula>
    </cfRule>
    <cfRule type="expression" dxfId="1982" priority="48">
      <formula>F25&lt;0</formula>
    </cfRule>
  </conditionalFormatting>
  <conditionalFormatting sqref="Q7">
    <cfRule type="expression" dxfId="1981" priority="45">
      <formula>Q7&gt;0</formula>
    </cfRule>
    <cfRule type="expression" dxfId="1980" priority="46">
      <formula>Q7&lt;0</formula>
    </cfRule>
  </conditionalFormatting>
  <conditionalFormatting sqref="Q8">
    <cfRule type="expression" dxfId="1979" priority="43">
      <formula>Q8&gt;0</formula>
    </cfRule>
    <cfRule type="expression" dxfId="1978" priority="44">
      <formula>Q8&lt;0</formula>
    </cfRule>
  </conditionalFormatting>
  <conditionalFormatting sqref="Q10">
    <cfRule type="expression" dxfId="1977" priority="37">
      <formula>Q10&gt;0</formula>
    </cfRule>
    <cfRule type="expression" dxfId="1976" priority="38">
      <formula>Q10&lt;0</formula>
    </cfRule>
  </conditionalFormatting>
  <conditionalFormatting sqref="L25:L32">
    <cfRule type="expression" dxfId="1975" priority="31">
      <formula>L25&gt;0</formula>
    </cfRule>
    <cfRule type="expression" dxfId="1974" priority="32">
      <formula>L25&lt;0</formula>
    </cfRule>
  </conditionalFormatting>
  <conditionalFormatting sqref="F104:F125">
    <cfRule type="expression" dxfId="1973" priority="29">
      <formula>F104&gt;0</formula>
    </cfRule>
    <cfRule type="expression" dxfId="1972" priority="30">
      <formula>F104&lt;0</formula>
    </cfRule>
  </conditionalFormatting>
  <conditionalFormatting sqref="H104:H125">
    <cfRule type="expression" dxfId="1971" priority="27">
      <formula>H104&gt;0</formula>
    </cfRule>
    <cfRule type="expression" dxfId="1970" priority="28">
      <formula>H104&lt;0</formula>
    </cfRule>
  </conditionalFormatting>
  <conditionalFormatting sqref="J104:J117">
    <cfRule type="expression" dxfId="1969" priority="25">
      <formula>J104&gt;0</formula>
    </cfRule>
    <cfRule type="expression" dxfId="1968" priority="26">
      <formula>J104&lt;0</formula>
    </cfRule>
  </conditionalFormatting>
  <conditionalFormatting sqref="K104:K117">
    <cfRule type="expression" dxfId="1967" priority="23">
      <formula>K104&gt;0</formula>
    </cfRule>
    <cfRule type="expression" dxfId="1966" priority="24">
      <formula>K104&lt;0</formula>
    </cfRule>
  </conditionalFormatting>
  <conditionalFormatting sqref="L104:L117">
    <cfRule type="expression" dxfId="1965" priority="21">
      <formula>L104&gt;0</formula>
    </cfRule>
    <cfRule type="expression" dxfId="1964" priority="22">
      <formula>L104&lt;0</formula>
    </cfRule>
  </conditionalFormatting>
  <conditionalFormatting sqref="F25:F29">
    <cfRule type="expression" dxfId="1963" priority="19">
      <formula>F25&gt;0</formula>
    </cfRule>
    <cfRule type="expression" dxfId="1962" priority="20">
      <formula>F25&lt;0</formula>
    </cfRule>
  </conditionalFormatting>
  <conditionalFormatting sqref="H25:H29">
    <cfRule type="expression" dxfId="1961" priority="17">
      <formula>H25&gt;0</formula>
    </cfRule>
    <cfRule type="expression" dxfId="1960" priority="18">
      <formula>H25&lt;0</formula>
    </cfRule>
  </conditionalFormatting>
  <conditionalFormatting sqref="F35:F38">
    <cfRule type="expression" dxfId="1959" priority="15">
      <formula>F35&gt;0</formula>
    </cfRule>
    <cfRule type="expression" dxfId="1958" priority="16">
      <formula>F35&lt;0</formula>
    </cfRule>
  </conditionalFormatting>
  <conditionalFormatting sqref="H35:H38">
    <cfRule type="expression" dxfId="1957" priority="13">
      <formula>H35&gt;0</formula>
    </cfRule>
    <cfRule type="expression" dxfId="1956" priority="14">
      <formula>H35&lt;0</formula>
    </cfRule>
  </conditionalFormatting>
  <conditionalFormatting sqref="H61:H64 F61:F64">
    <cfRule type="expression" dxfId="1955" priority="11">
      <formula>F61&gt;0</formula>
    </cfRule>
    <cfRule type="expression" dxfId="1954" priority="12">
      <formula>F61&lt;0</formula>
    </cfRule>
  </conditionalFormatting>
  <conditionalFormatting sqref="H70 F70">
    <cfRule type="expression" dxfId="1953" priority="9">
      <formula>F70&gt;0</formula>
    </cfRule>
    <cfRule type="expression" dxfId="1952" priority="10">
      <formula>F70&lt;0</formula>
    </cfRule>
  </conditionalFormatting>
  <conditionalFormatting sqref="H67:H69 F67:F69">
    <cfRule type="expression" dxfId="1951" priority="7">
      <formula>F67&gt;0</formula>
    </cfRule>
    <cfRule type="expression" dxfId="1950" priority="8">
      <formula>F67&lt;0</formula>
    </cfRule>
  </conditionalFormatting>
  <conditionalFormatting sqref="H65:H66 F65:F66">
    <cfRule type="expression" dxfId="1949" priority="5">
      <formula>F65&gt;0</formula>
    </cfRule>
    <cfRule type="expression" dxfId="1948" priority="6">
      <formula>F65&lt;0</formula>
    </cfRule>
  </conditionalFormatting>
  <conditionalFormatting sqref="F74:F76 H74:H76">
    <cfRule type="expression" dxfId="1947" priority="1">
      <formula>F74&gt;0</formula>
    </cfRule>
    <cfRule type="expression" dxfId="1946"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8"/>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4" t="s">
        <v>78</v>
      </c>
      <c r="P22" s="894"/>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9">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9" t="s">
        <v>1282</v>
      </c>
      <c r="B319" s="541">
        <v>43377</v>
      </c>
      <c r="C319" s="293">
        <v>100</v>
      </c>
      <c r="D319" s="298">
        <v>28.88</v>
      </c>
      <c r="E319" s="294">
        <v>0</v>
      </c>
      <c r="F319" s="294">
        <f t="shared" si="41"/>
        <v>2888</v>
      </c>
      <c r="G319" s="541"/>
      <c r="H319" s="293"/>
      <c r="I319" s="294"/>
      <c r="J319" s="294"/>
      <c r="K319" s="294"/>
      <c r="L319" s="293"/>
      <c r="M319" s="293"/>
    </row>
    <row r="320" spans="1:13" x14ac:dyDescent="0.25">
      <c r="A320" s="899"/>
      <c r="B320" s="541">
        <v>43382</v>
      </c>
      <c r="C320" s="293">
        <v>100</v>
      </c>
      <c r="D320" s="294">
        <v>27.72</v>
      </c>
      <c r="E320" s="294">
        <v>0</v>
      </c>
      <c r="F320" s="294">
        <f t="shared" si="41"/>
        <v>2772</v>
      </c>
      <c r="G320" s="541"/>
      <c r="H320" s="293"/>
      <c r="I320" s="294"/>
      <c r="J320" s="294"/>
      <c r="K320" s="294"/>
      <c r="L320" s="293"/>
      <c r="M320" s="293"/>
    </row>
    <row r="321" spans="1:13" x14ac:dyDescent="0.25">
      <c r="A321" s="899"/>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45" priority="129">
      <formula>F99&gt;0</formula>
    </cfRule>
    <cfRule type="expression" dxfId="1944" priority="130">
      <formula>F99&lt;0</formula>
    </cfRule>
  </conditionalFormatting>
  <conditionalFormatting sqref="F156:F169 F172:F216 F219:F220">
    <cfRule type="expression" dxfId="1943" priority="125">
      <formula>F156&gt;0</formula>
    </cfRule>
    <cfRule type="expression" dxfId="1942" priority="126">
      <formula>F156&lt;0</formula>
    </cfRule>
  </conditionalFormatting>
  <conditionalFormatting sqref="F156:F169 F172:F216 F219:F220">
    <cfRule type="expression" dxfId="1941" priority="127">
      <formula>F156&gt;0</formula>
    </cfRule>
    <cfRule type="expression" dxfId="1940" priority="128">
      <formula>F156&lt;0</formula>
    </cfRule>
  </conditionalFormatting>
  <conditionalFormatting sqref="H151:H169 H172:H216 H219:H220">
    <cfRule type="expression" dxfId="1939" priority="123">
      <formula>H151&gt;0</formula>
    </cfRule>
    <cfRule type="expression" dxfId="1938" priority="124">
      <formula>H151&lt;0</formula>
    </cfRule>
  </conditionalFormatting>
  <conditionalFormatting sqref="F147:F150">
    <cfRule type="expression" dxfId="1937" priority="117">
      <formula>F147&gt;0</formula>
    </cfRule>
    <cfRule type="expression" dxfId="1936" priority="118">
      <formula>F147&lt;0</formula>
    </cfRule>
  </conditionalFormatting>
  <conditionalFormatting sqref="H147:H150">
    <cfRule type="expression" dxfId="1935" priority="115">
      <formula>H147&gt;0</formula>
    </cfRule>
    <cfRule type="expression" dxfId="1934" priority="116">
      <formula>H147&lt;0</formula>
    </cfRule>
  </conditionalFormatting>
  <conditionalFormatting sqref="Q8">
    <cfRule type="expression" dxfId="1933" priority="111">
      <formula>Q8&gt;0</formula>
    </cfRule>
    <cfRule type="expression" dxfId="1932" priority="112">
      <formula>Q8&lt;0</formula>
    </cfRule>
  </conditionalFormatting>
  <conditionalFormatting sqref="Q7">
    <cfRule type="expression" dxfId="1931" priority="113">
      <formula>Q7&gt;0</formula>
    </cfRule>
    <cfRule type="expression" dxfId="1930" priority="114">
      <formula>Q7&lt;0</formula>
    </cfRule>
  </conditionalFormatting>
  <conditionalFormatting sqref="F170">
    <cfRule type="expression" dxfId="1929" priority="107">
      <formula>F170&gt;0</formula>
    </cfRule>
    <cfRule type="expression" dxfId="1928" priority="108">
      <formula>F170&lt;0</formula>
    </cfRule>
  </conditionalFormatting>
  <conditionalFormatting sqref="F170">
    <cfRule type="expression" dxfId="1927" priority="109">
      <formula>F170&gt;0</formula>
    </cfRule>
    <cfRule type="expression" dxfId="1926" priority="110">
      <formula>F170&lt;0</formula>
    </cfRule>
  </conditionalFormatting>
  <conditionalFormatting sqref="H170">
    <cfRule type="expression" dxfId="1925" priority="105">
      <formula>H170&gt;0</formula>
    </cfRule>
    <cfRule type="expression" dxfId="1924" priority="106">
      <formula>H170&lt;0</formula>
    </cfRule>
  </conditionalFormatting>
  <conditionalFormatting sqref="F171">
    <cfRule type="expression" dxfId="1923" priority="101">
      <formula>F171&gt;0</formula>
    </cfRule>
    <cfRule type="expression" dxfId="1922" priority="102">
      <formula>F171&lt;0</formula>
    </cfRule>
  </conditionalFormatting>
  <conditionalFormatting sqref="F171">
    <cfRule type="expression" dxfId="1921" priority="103">
      <formula>F171&gt;0</formula>
    </cfRule>
    <cfRule type="expression" dxfId="1920" priority="104">
      <formula>F171&lt;0</formula>
    </cfRule>
  </conditionalFormatting>
  <conditionalFormatting sqref="H171">
    <cfRule type="expression" dxfId="1919" priority="99">
      <formula>H171&gt;0</formula>
    </cfRule>
    <cfRule type="expression" dxfId="1918" priority="100">
      <formula>H171&lt;0</formula>
    </cfRule>
  </conditionalFormatting>
  <conditionalFormatting sqref="F217:F218">
    <cfRule type="expression" dxfId="1917" priority="95">
      <formula>F217&gt;0</formula>
    </cfRule>
    <cfRule type="expression" dxfId="1916" priority="96">
      <formula>F217&lt;0</formula>
    </cfRule>
  </conditionalFormatting>
  <conditionalFormatting sqref="F217:F218">
    <cfRule type="expression" dxfId="1915" priority="97">
      <formula>F217&gt;0</formula>
    </cfRule>
    <cfRule type="expression" dxfId="1914" priority="98">
      <formula>F217&lt;0</formula>
    </cfRule>
  </conditionalFormatting>
  <conditionalFormatting sqref="H217:H218">
    <cfRule type="expression" dxfId="1913" priority="93">
      <formula>H217&gt;0</formula>
    </cfRule>
    <cfRule type="expression" dxfId="1912" priority="94">
      <formula>H217&lt;0</formula>
    </cfRule>
  </conditionalFormatting>
  <conditionalFormatting sqref="F24:F39">
    <cfRule type="expression" dxfId="1911" priority="91">
      <formula>F24&gt;0</formula>
    </cfRule>
    <cfRule type="expression" dxfId="1910" priority="92">
      <formula>F24&lt;0</formula>
    </cfRule>
  </conditionalFormatting>
  <conditionalFormatting sqref="H24:H39">
    <cfRule type="expression" dxfId="1909" priority="89">
      <formula>H24&gt;0</formula>
    </cfRule>
    <cfRule type="expression" dxfId="1908" priority="90">
      <formula>H24&lt;0</formula>
    </cfRule>
  </conditionalFormatting>
  <conditionalFormatting sqref="Q10">
    <cfRule type="expression" dxfId="1907" priority="87">
      <formula>Q10&gt;0</formula>
    </cfRule>
    <cfRule type="expression" dxfId="1906" priority="88">
      <formula>Q10&lt;0</formula>
    </cfRule>
  </conditionalFormatting>
  <conditionalFormatting sqref="J34">
    <cfRule type="expression" dxfId="1905" priority="85">
      <formula>J34&gt;0</formula>
    </cfRule>
    <cfRule type="expression" dxfId="1904" priority="86">
      <formula>J34&lt;0</formula>
    </cfRule>
  </conditionalFormatting>
  <conditionalFormatting sqref="F41:F49">
    <cfRule type="expression" dxfId="1903" priority="79">
      <formula>F41&gt;0</formula>
    </cfRule>
    <cfRule type="expression" dxfId="1902" priority="80">
      <formula>F41&lt;0</formula>
    </cfRule>
  </conditionalFormatting>
  <conditionalFormatting sqref="H41:H49">
    <cfRule type="expression" dxfId="1901" priority="77">
      <formula>H41&gt;0</formula>
    </cfRule>
    <cfRule type="expression" dxfId="1900" priority="78">
      <formula>H41&lt;0</formula>
    </cfRule>
  </conditionalFormatting>
  <conditionalFormatting sqref="R4">
    <cfRule type="expression" dxfId="1899" priority="75">
      <formula>R4&gt;0</formula>
    </cfRule>
    <cfRule type="expression" dxfId="1898" priority="76">
      <formula>R4&lt;0</formula>
    </cfRule>
  </conditionalFormatting>
  <conditionalFormatting sqref="Q9">
    <cfRule type="expression" dxfId="1897" priority="73">
      <formula>Q9&gt;0</formula>
    </cfRule>
    <cfRule type="expression" dxfId="1896" priority="74">
      <formula>Q9&lt;0</formula>
    </cfRule>
  </conditionalFormatting>
  <conditionalFormatting sqref="F50:F73">
    <cfRule type="expression" dxfId="1895" priority="69">
      <formula>F50&gt;0</formula>
    </cfRule>
    <cfRule type="expression" dxfId="1894" priority="70">
      <formula>F50&lt;0</formula>
    </cfRule>
  </conditionalFormatting>
  <conditionalFormatting sqref="H50:H73">
    <cfRule type="expression" dxfId="1893" priority="67">
      <formula>H50&gt;0</formula>
    </cfRule>
    <cfRule type="expression" dxfId="189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91" priority="63">
      <formula>F74&gt;0</formula>
    </cfRule>
    <cfRule type="expression" dxfId="1890" priority="64">
      <formula>F74&lt;0</formula>
    </cfRule>
  </conditionalFormatting>
  <conditionalFormatting sqref="H74:H98">
    <cfRule type="expression" dxfId="1889" priority="61">
      <formula>H74&gt;0</formula>
    </cfRule>
    <cfRule type="expression" dxfId="1888" priority="62">
      <formula>H74&lt;0</formula>
    </cfRule>
  </conditionalFormatting>
  <conditionalFormatting sqref="H108:H109 F108:F109">
    <cfRule type="expression" dxfId="1887" priority="43">
      <formula>F108&gt;0</formula>
    </cfRule>
    <cfRule type="expression" dxfId="1886" priority="44">
      <formula>F108&lt;0</formula>
    </cfRule>
  </conditionalFormatting>
  <conditionalFormatting sqref="H103:H107 F103:F107">
    <cfRule type="expression" dxfId="1885" priority="41">
      <formula>F103&gt;0</formula>
    </cfRule>
    <cfRule type="expression" dxfId="1884" priority="42">
      <formula>F103&lt;0</formula>
    </cfRule>
  </conditionalFormatting>
  <conditionalFormatting sqref="F40">
    <cfRule type="expression" dxfId="1883" priority="39">
      <formula>F40&gt;0</formula>
    </cfRule>
    <cfRule type="expression" dxfId="1882" priority="40">
      <formula>F40&lt;0</formula>
    </cfRule>
  </conditionalFormatting>
  <conditionalFormatting sqref="H40">
    <cfRule type="expression" dxfId="1881" priority="37">
      <formula>H40&gt;0</formula>
    </cfRule>
    <cfRule type="expression" dxfId="1880" priority="38">
      <formula>H40&lt;0</formula>
    </cfRule>
  </conditionalFormatting>
  <conditionalFormatting sqref="F131:F133 H131:H133">
    <cfRule type="expression" dxfId="1879" priority="35">
      <formula>F131&gt;0</formula>
    </cfRule>
    <cfRule type="expression" dxfId="1878" priority="36">
      <formula>F131&lt;0</formula>
    </cfRule>
  </conditionalFormatting>
  <conditionalFormatting sqref="F120:F124 H120:H124">
    <cfRule type="expression" dxfId="1877" priority="31">
      <formula>F120&gt;0</formula>
    </cfRule>
    <cfRule type="expression" dxfId="1876" priority="32">
      <formula>F120&lt;0</formula>
    </cfRule>
  </conditionalFormatting>
  <conditionalFormatting sqref="F117:F119 H117:H119">
    <cfRule type="expression" dxfId="1875" priority="27">
      <formula>F117&gt;0</formula>
    </cfRule>
    <cfRule type="expression" dxfId="1874" priority="28">
      <formula>F117&lt;0</formula>
    </cfRule>
  </conditionalFormatting>
  <conditionalFormatting sqref="F114:F116 H114:H116">
    <cfRule type="expression" dxfId="1873" priority="25">
      <formula>F114&gt;0</formula>
    </cfRule>
    <cfRule type="expression" dxfId="1872" priority="26">
      <formula>F114&lt;0</formula>
    </cfRule>
  </conditionalFormatting>
  <conditionalFormatting sqref="F113 H113">
    <cfRule type="expression" dxfId="1871" priority="23">
      <formula>F113&gt;0</formula>
    </cfRule>
    <cfRule type="expression" dxfId="1870" priority="24">
      <formula>F113&lt;0</formula>
    </cfRule>
  </conditionalFormatting>
  <conditionalFormatting sqref="F126:F128 H126:H128 K24:K128">
    <cfRule type="expression" dxfId="1869" priority="21">
      <formula>F24&gt;0</formula>
    </cfRule>
    <cfRule type="expression" dxfId="1868" priority="22">
      <formula>F24&lt;0</formula>
    </cfRule>
  </conditionalFormatting>
  <conditionalFormatting sqref="F125 H125">
    <cfRule type="expression" dxfId="1867" priority="19">
      <formula>F125&gt;0</formula>
    </cfRule>
    <cfRule type="expression" dxfId="1866" priority="20">
      <formula>F125&lt;0</formula>
    </cfRule>
  </conditionalFormatting>
  <conditionalFormatting sqref="F129:F130 H129:H130 K129:K130">
    <cfRule type="expression" dxfId="1865" priority="17">
      <formula>F129&gt;0</formula>
    </cfRule>
    <cfRule type="expression" dxfId="1864" priority="18">
      <formula>F129&lt;0</formula>
    </cfRule>
  </conditionalFormatting>
  <conditionalFormatting sqref="F136:F138 H136:H138 K136:K138">
    <cfRule type="expression" dxfId="1863" priority="13">
      <formula>F136&gt;0</formula>
    </cfRule>
    <cfRule type="expression" dxfId="1862" priority="14">
      <formula>F136&lt;0</formula>
    </cfRule>
  </conditionalFormatting>
  <conditionalFormatting sqref="F134:F135 H134:H135 K134:K135">
    <cfRule type="expression" dxfId="1861" priority="11">
      <formula>F134&gt;0</formula>
    </cfRule>
    <cfRule type="expression" dxfId="1860" priority="12">
      <formula>F134&lt;0</formula>
    </cfRule>
  </conditionalFormatting>
  <conditionalFormatting sqref="F143 H143 K143">
    <cfRule type="expression" dxfId="1859" priority="7">
      <formula>F143&gt;0</formula>
    </cfRule>
    <cfRule type="expression" dxfId="1858" priority="8">
      <formula>F143&lt;0</formula>
    </cfRule>
  </conditionalFormatting>
  <conditionalFormatting sqref="F140:F142 H140:H142">
    <cfRule type="expression" dxfId="1857" priority="5">
      <formula>F140&gt;0</formula>
    </cfRule>
    <cfRule type="expression" dxfId="1856" priority="6">
      <formula>F140&lt;0</formula>
    </cfRule>
  </conditionalFormatting>
  <conditionalFormatting sqref="F139 H139 K139">
    <cfRule type="expression" dxfId="1855" priority="3">
      <formula>F139&gt;0</formula>
    </cfRule>
    <cfRule type="expression" dxfId="1854" priority="4">
      <formula>F139&lt;0</formula>
    </cfRule>
  </conditionalFormatting>
  <conditionalFormatting sqref="K140:K142">
    <cfRule type="expression" dxfId="1853" priority="1">
      <formula>K140&gt;0</formula>
    </cfRule>
    <cfRule type="expression" dxfId="185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51" priority="49">
      <formula>F52&gt;0</formula>
    </cfRule>
    <cfRule type="expression" dxfId="1850" priority="50">
      <formula>F52&lt;0</formula>
    </cfRule>
  </conditionalFormatting>
  <conditionalFormatting sqref="Q7">
    <cfRule type="expression" dxfId="1849" priority="47">
      <formula>Q7&gt;0</formula>
    </cfRule>
    <cfRule type="expression" dxfId="1848" priority="48">
      <formula>Q7&lt;0</formula>
    </cfRule>
  </conditionalFormatting>
  <conditionalFormatting sqref="Q8">
    <cfRule type="expression" dxfId="1847" priority="45">
      <formula>Q8&gt;0</formula>
    </cfRule>
    <cfRule type="expression" dxfId="1846" priority="46">
      <formula>Q8&lt;0</formula>
    </cfRule>
  </conditionalFormatting>
  <conditionalFormatting sqref="F34:F41 F43:F51">
    <cfRule type="expression" dxfId="1845" priority="43">
      <formula>F34&gt;0</formula>
    </cfRule>
    <cfRule type="expression" dxfId="1844" priority="44">
      <formula>F34&lt;0</formula>
    </cfRule>
  </conditionalFormatting>
  <conditionalFormatting sqref="H34:H51">
    <cfRule type="expression" dxfId="1843" priority="41">
      <formula>H34&gt;0</formula>
    </cfRule>
    <cfRule type="expression" dxfId="1842" priority="42">
      <formula>H34&lt;0</formula>
    </cfRule>
  </conditionalFormatting>
  <conditionalFormatting sqref="Q10">
    <cfRule type="expression" dxfId="1841" priority="39">
      <formula>Q10&gt;0</formula>
    </cfRule>
    <cfRule type="expression" dxfId="1840" priority="40">
      <formula>Q10&lt;0</formula>
    </cfRule>
  </conditionalFormatting>
  <conditionalFormatting sqref="J25">
    <cfRule type="expression" dxfId="1839" priority="37">
      <formula>J25&gt;0</formula>
    </cfRule>
    <cfRule type="expression" dxfId="1838" priority="38">
      <formula>J25&lt;0</formula>
    </cfRule>
  </conditionalFormatting>
  <conditionalFormatting sqref="K25:K29 K31:K38">
    <cfRule type="expression" dxfId="1837" priority="35">
      <formula>K25&gt;0</formula>
    </cfRule>
    <cfRule type="expression" dxfId="1836" priority="36">
      <formula>K25&lt;0</formula>
    </cfRule>
  </conditionalFormatting>
  <conditionalFormatting sqref="L25:L38">
    <cfRule type="expression" dxfId="1835" priority="33">
      <formula>L25&gt;0</formula>
    </cfRule>
    <cfRule type="expression" dxfId="1834" priority="34">
      <formula>L25&lt;0</formula>
    </cfRule>
  </conditionalFormatting>
  <conditionalFormatting sqref="F89:F110">
    <cfRule type="expression" dxfId="1833" priority="31">
      <formula>F89&gt;0</formula>
    </cfRule>
    <cfRule type="expression" dxfId="1832" priority="32">
      <formula>F89&lt;0</formula>
    </cfRule>
  </conditionalFormatting>
  <conditionalFormatting sqref="H89:H110">
    <cfRule type="expression" dxfId="1831" priority="29">
      <formula>H89&gt;0</formula>
    </cfRule>
    <cfRule type="expression" dxfId="1830" priority="30">
      <formula>H89&lt;0</formula>
    </cfRule>
  </conditionalFormatting>
  <conditionalFormatting sqref="J89:J102">
    <cfRule type="expression" dxfId="1829" priority="27">
      <formula>J89&gt;0</formula>
    </cfRule>
    <cfRule type="expression" dxfId="1828" priority="28">
      <formula>J89&lt;0</formula>
    </cfRule>
  </conditionalFormatting>
  <conditionalFormatting sqref="K89:K102">
    <cfRule type="expression" dxfId="1827" priority="25">
      <formula>K89&gt;0</formula>
    </cfRule>
    <cfRule type="expression" dxfId="1826" priority="26">
      <formula>K89&lt;0</formula>
    </cfRule>
  </conditionalFormatting>
  <conditionalFormatting sqref="L89:L102">
    <cfRule type="expression" dxfId="1825" priority="23">
      <formula>L89&gt;0</formula>
    </cfRule>
    <cfRule type="expression" dxfId="1824" priority="24">
      <formula>L89&lt;0</formula>
    </cfRule>
  </conditionalFormatting>
  <conditionalFormatting sqref="F25:F27">
    <cfRule type="expression" dxfId="1823" priority="21">
      <formula>F25&gt;0</formula>
    </cfRule>
    <cfRule type="expression" dxfId="1822" priority="22">
      <formula>F25&lt;0</formula>
    </cfRule>
  </conditionalFormatting>
  <conditionalFormatting sqref="H25:H27">
    <cfRule type="expression" dxfId="1821" priority="19">
      <formula>H25&gt;0</formula>
    </cfRule>
    <cfRule type="expression" dxfId="1820" priority="20">
      <formula>H25&lt;0</formula>
    </cfRule>
  </conditionalFormatting>
  <conditionalFormatting sqref="F28:F33">
    <cfRule type="expression" dxfId="1819" priority="17">
      <formula>F28&gt;0</formula>
    </cfRule>
    <cfRule type="expression" dxfId="1818" priority="18">
      <formula>F28&lt;0</formula>
    </cfRule>
  </conditionalFormatting>
  <conditionalFormatting sqref="H28:H33">
    <cfRule type="expression" dxfId="1817" priority="15">
      <formula>H28&gt;0</formula>
    </cfRule>
    <cfRule type="expression" dxfId="1816" priority="16">
      <formula>H28&lt;0</formula>
    </cfRule>
  </conditionalFormatting>
  <conditionalFormatting sqref="F42">
    <cfRule type="expression" dxfId="1815" priority="13">
      <formula>F42&gt;0</formula>
    </cfRule>
    <cfRule type="expression" dxfId="1814" priority="14">
      <formula>F42&lt;0</formula>
    </cfRule>
  </conditionalFormatting>
  <conditionalFormatting sqref="J48">
    <cfRule type="expression" dxfId="1813" priority="11">
      <formula>J48&gt;0</formula>
    </cfRule>
    <cfRule type="expression" dxfId="1812" priority="12">
      <formula>J48&lt;0</formula>
    </cfRule>
  </conditionalFormatting>
  <conditionalFormatting sqref="J34:J41 J43:J47">
    <cfRule type="expression" dxfId="1811" priority="9">
      <formula>J34&gt;0</formula>
    </cfRule>
    <cfRule type="expression" dxfId="1810" priority="10">
      <formula>J34&lt;0</formula>
    </cfRule>
  </conditionalFormatting>
  <conditionalFormatting sqref="J26:J27">
    <cfRule type="expression" dxfId="1809" priority="7">
      <formula>J26&gt;0</formula>
    </cfRule>
    <cfRule type="expression" dxfId="1808" priority="8">
      <formula>J26&lt;0</formula>
    </cfRule>
  </conditionalFormatting>
  <conditionalFormatting sqref="J28:J33">
    <cfRule type="expression" dxfId="1807" priority="5">
      <formula>J28&gt;0</formula>
    </cfRule>
    <cfRule type="expression" dxfId="1806" priority="6">
      <formula>J28&lt;0</formula>
    </cfRule>
  </conditionalFormatting>
  <conditionalFormatting sqref="J42">
    <cfRule type="expression" dxfId="1805" priority="3">
      <formula>J42&gt;0</formula>
    </cfRule>
    <cfRule type="expression" dxfId="1804" priority="4">
      <formula>J42&lt;0</formula>
    </cfRule>
  </conditionalFormatting>
  <conditionalFormatting sqref="J49">
    <cfRule type="expression" dxfId="1803" priority="1">
      <formula>J49&gt;0</formula>
    </cfRule>
    <cfRule type="expression" dxfId="1802"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29.64</v>
      </c>
      <c r="R4" s="420">
        <v>-8.0000000000000002E-3</v>
      </c>
      <c r="T4" s="688"/>
      <c r="U4" s="30"/>
    </row>
    <row r="5" spans="1:21" x14ac:dyDescent="0.25">
      <c r="B5" s="70"/>
      <c r="C5" s="4"/>
      <c r="D5" s="3"/>
      <c r="E5" s="3"/>
      <c r="F5" s="3"/>
      <c r="G5" s="70"/>
      <c r="H5" s="159"/>
      <c r="I5" s="3"/>
      <c r="J5" s="3"/>
      <c r="K5" s="3"/>
      <c r="L5" s="70"/>
      <c r="M5" s="3"/>
      <c r="O5" s="11" t="s">
        <v>67</v>
      </c>
      <c r="Q5" s="3">
        <f>Q4*Q2</f>
        <v>2964</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1210.2599999999984</v>
      </c>
      <c r="R7" s="29">
        <v>43712</v>
      </c>
    </row>
    <row r="8" spans="1:21" x14ac:dyDescent="0.25">
      <c r="B8" s="70"/>
      <c r="C8" s="4"/>
      <c r="D8" s="3"/>
      <c r="E8" s="3"/>
      <c r="F8" s="3"/>
      <c r="G8" s="4"/>
      <c r="H8" s="159"/>
      <c r="I8" s="3"/>
      <c r="J8" s="3"/>
      <c r="K8" s="3"/>
      <c r="L8" s="4"/>
      <c r="M8" s="4"/>
      <c r="O8" s="11" t="s">
        <v>179</v>
      </c>
      <c r="P8" s="33"/>
      <c r="Q8" s="2">
        <f>K18+M18-F18+Q2*Q4</f>
        <v>126</v>
      </c>
    </row>
    <row r="9" spans="1:21" x14ac:dyDescent="0.25">
      <c r="B9" s="4"/>
      <c r="C9" s="4"/>
      <c r="D9" s="3"/>
      <c r="E9" s="3"/>
      <c r="F9" s="3"/>
      <c r="G9" s="4"/>
      <c r="H9" s="159"/>
      <c r="I9" s="3"/>
      <c r="J9" s="3"/>
      <c r="K9" s="3"/>
      <c r="L9" s="4"/>
      <c r="M9" s="4"/>
      <c r="O9" s="11" t="s">
        <v>204</v>
      </c>
      <c r="Q9" s="132">
        <f>IF(Q2=0, 0, Q8/Q6)</f>
        <v>4.4397463002114168E-2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8.9068825910931182E-2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32.604000000000006</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32.307600000000001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32.011200000000002</v>
      </c>
    </row>
    <row r="20" spans="1:16" x14ac:dyDescent="0.25">
      <c r="O20" s="79">
        <v>1.07</v>
      </c>
      <c r="P20" s="79">
        <f t="shared" si="0"/>
        <v>31.714800000000004</v>
      </c>
    </row>
    <row r="21" spans="1:16" x14ac:dyDescent="0.25">
      <c r="O21" s="79">
        <v>1.06</v>
      </c>
      <c r="P21" s="79">
        <f t="shared" si="0"/>
        <v>31.418400000000002</v>
      </c>
    </row>
    <row r="22" spans="1:16" x14ac:dyDescent="0.25">
      <c r="O22" s="79">
        <v>1.05</v>
      </c>
      <c r="P22" s="79">
        <f t="shared" si="0"/>
        <v>31.122000000000003</v>
      </c>
    </row>
    <row r="23" spans="1:16" x14ac:dyDescent="0.25">
      <c r="O23" s="79">
        <v>1.04</v>
      </c>
      <c r="P23" s="79">
        <f t="shared" si="0"/>
        <v>30.825600000000001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30.529200000000003</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30.232800000000001</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29.936400000000003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29.64</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29.343599999999999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29.0472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28.750799999999998</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28.4544</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28.157999999999998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27.861599999999999</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27.565200000000001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27.268800000000002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26.9724</v>
      </c>
    </row>
    <row r="37" spans="1:17" x14ac:dyDescent="0.25">
      <c r="B37" s="162">
        <v>43243</v>
      </c>
      <c r="C37" s="10"/>
      <c r="D37" s="39"/>
      <c r="E37" s="39">
        <v>33.29</v>
      </c>
      <c r="F37" s="39">
        <v>827.94</v>
      </c>
      <c r="G37" s="39"/>
      <c r="H37" s="177"/>
      <c r="I37" s="39"/>
      <c r="J37" s="39">
        <f t="shared" si="4"/>
        <v>827.94</v>
      </c>
      <c r="K37" s="39"/>
      <c r="L37" s="39"/>
      <c r="O37" s="79">
        <v>0.9</v>
      </c>
      <c r="P37" s="79">
        <f t="shared" si="0"/>
        <v>26.676000000000002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3"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01" priority="45">
      <formula>F47&gt;0</formula>
    </cfRule>
    <cfRule type="expression" dxfId="1800" priority="46">
      <formula>F47&lt;0</formula>
    </cfRule>
  </conditionalFormatting>
  <conditionalFormatting sqref="Q7">
    <cfRule type="expression" dxfId="1799" priority="43">
      <formula>Q7&gt;0</formula>
    </cfRule>
    <cfRule type="expression" dxfId="1798" priority="44">
      <formula>Q7&lt;0</formula>
    </cfRule>
  </conditionalFormatting>
  <conditionalFormatting sqref="Q8">
    <cfRule type="expression" dxfId="1797" priority="41">
      <formula>Q8&gt;0</formula>
    </cfRule>
    <cfRule type="expression" dxfId="1796" priority="42">
      <formula>Q8&lt;0</formula>
    </cfRule>
  </conditionalFormatting>
  <conditionalFormatting sqref="F32:F38 F41 F43:F46">
    <cfRule type="expression" dxfId="1795" priority="39">
      <formula>F32&gt;0</formula>
    </cfRule>
    <cfRule type="expression" dxfId="1794" priority="40">
      <formula>F32&lt;0</formula>
    </cfRule>
  </conditionalFormatting>
  <conditionalFormatting sqref="H32:H38 H41 H43:H46">
    <cfRule type="expression" dxfId="1793" priority="37">
      <formula>H32&gt;0</formula>
    </cfRule>
    <cfRule type="expression" dxfId="1792" priority="38">
      <formula>H32&lt;0</formula>
    </cfRule>
  </conditionalFormatting>
  <conditionalFormatting sqref="Q10">
    <cfRule type="expression" dxfId="1791" priority="35">
      <formula>Q10&gt;0</formula>
    </cfRule>
    <cfRule type="expression" dxfId="1790" priority="36">
      <formula>Q10&lt;0</formula>
    </cfRule>
  </conditionalFormatting>
  <conditionalFormatting sqref="J25:J41">
    <cfRule type="expression" dxfId="1789" priority="33">
      <formula>J25&gt;0</formula>
    </cfRule>
    <cfRule type="expression" dxfId="1788" priority="34">
      <formula>J25&lt;0</formula>
    </cfRule>
  </conditionalFormatting>
  <conditionalFormatting sqref="K25:K38">
    <cfRule type="expression" dxfId="1787" priority="31">
      <formula>K25&gt;0</formula>
    </cfRule>
    <cfRule type="expression" dxfId="1786" priority="32">
      <formula>K25&lt;0</formula>
    </cfRule>
  </conditionalFormatting>
  <conditionalFormatting sqref="L25:L38">
    <cfRule type="expression" dxfId="1785" priority="29">
      <formula>L25&gt;0</formula>
    </cfRule>
    <cfRule type="expression" dxfId="1784" priority="30">
      <formula>L25&lt;0</formula>
    </cfRule>
  </conditionalFormatting>
  <conditionalFormatting sqref="F89:F110">
    <cfRule type="expression" dxfId="1783" priority="27">
      <formula>F89&gt;0</formula>
    </cfRule>
    <cfRule type="expression" dxfId="1782" priority="28">
      <formula>F89&lt;0</formula>
    </cfRule>
  </conditionalFormatting>
  <conditionalFormatting sqref="H89:H110">
    <cfRule type="expression" dxfId="1781" priority="25">
      <formula>H89&gt;0</formula>
    </cfRule>
    <cfRule type="expression" dxfId="1780" priority="26">
      <formula>H89&lt;0</formula>
    </cfRule>
  </conditionalFormatting>
  <conditionalFormatting sqref="J89:J102">
    <cfRule type="expression" dxfId="1779" priority="23">
      <formula>J89&gt;0</formula>
    </cfRule>
    <cfRule type="expression" dxfId="1778" priority="24">
      <formula>J89&lt;0</formula>
    </cfRule>
  </conditionalFormatting>
  <conditionalFormatting sqref="K89:K102">
    <cfRule type="expression" dxfId="1777" priority="21">
      <formula>K89&gt;0</formula>
    </cfRule>
    <cfRule type="expression" dxfId="1776" priority="22">
      <formula>K89&lt;0</formula>
    </cfRule>
  </conditionalFormatting>
  <conditionalFormatting sqref="L89:L102">
    <cfRule type="expression" dxfId="1775" priority="19">
      <formula>L89&gt;0</formula>
    </cfRule>
    <cfRule type="expression" dxfId="1774" priority="20">
      <formula>L89&lt;0</formula>
    </cfRule>
  </conditionalFormatting>
  <conditionalFormatting sqref="F25:F28">
    <cfRule type="expression" dxfId="1773" priority="17">
      <formula>F25&gt;0</formula>
    </cfRule>
    <cfRule type="expression" dxfId="1772" priority="18">
      <formula>F25&lt;0</formula>
    </cfRule>
  </conditionalFormatting>
  <conditionalFormatting sqref="H25:H28">
    <cfRule type="expression" dxfId="1771" priority="15">
      <formula>H25&gt;0</formula>
    </cfRule>
    <cfRule type="expression" dxfId="1770" priority="16">
      <formula>H25&lt;0</formula>
    </cfRule>
  </conditionalFormatting>
  <conditionalFormatting sqref="F29:F31">
    <cfRule type="expression" dxfId="1769" priority="13">
      <formula>F29&gt;0</formula>
    </cfRule>
    <cfRule type="expression" dxfId="1768" priority="14">
      <formula>F29&lt;0</formula>
    </cfRule>
  </conditionalFormatting>
  <conditionalFormatting sqref="H29:H31">
    <cfRule type="expression" dxfId="1767" priority="11">
      <formula>H29&gt;0</formula>
    </cfRule>
    <cfRule type="expression" dxfId="1766" priority="12">
      <formula>H29&lt;0</formula>
    </cfRule>
  </conditionalFormatting>
  <conditionalFormatting sqref="F39:F40">
    <cfRule type="expression" dxfId="1765" priority="9">
      <formula>F39&gt;0</formula>
    </cfRule>
    <cfRule type="expression" dxfId="1764" priority="10">
      <formula>F39&lt;0</formula>
    </cfRule>
  </conditionalFormatting>
  <conditionalFormatting sqref="H39:H40">
    <cfRule type="expression" dxfId="1763" priority="7">
      <formula>H39&gt;0</formula>
    </cfRule>
    <cfRule type="expression" dxfId="1762" priority="8">
      <formula>H39&lt;0</formula>
    </cfRule>
  </conditionalFormatting>
  <conditionalFormatting sqref="F42">
    <cfRule type="expression" dxfId="1761" priority="5">
      <formula>F42&gt;0</formula>
    </cfRule>
    <cfRule type="expression" dxfId="1760" priority="6">
      <formula>F42&lt;0</formula>
    </cfRule>
  </conditionalFormatting>
  <conditionalFormatting sqref="H42">
    <cfRule type="expression" dxfId="1759" priority="3">
      <formula>H42&gt;0</formula>
    </cfRule>
    <cfRule type="expression" dxfId="1758" priority="4">
      <formula>H42&lt;0</formula>
    </cfRule>
  </conditionalFormatting>
  <conditionalFormatting sqref="J42">
    <cfRule type="expression" dxfId="1757" priority="1">
      <formula>J42&gt;0</formula>
    </cfRule>
    <cfRule type="expression" dxfId="1756"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755" priority="39">
      <formula>F47&gt;0</formula>
    </cfRule>
    <cfRule type="expression" dxfId="1754" priority="40">
      <formula>F47&lt;0</formula>
    </cfRule>
  </conditionalFormatting>
  <conditionalFormatting sqref="Q7">
    <cfRule type="expression" dxfId="1753" priority="37">
      <formula>Q7&gt;0</formula>
    </cfRule>
    <cfRule type="expression" dxfId="1752" priority="38">
      <formula>Q7&lt;0</formula>
    </cfRule>
  </conditionalFormatting>
  <conditionalFormatting sqref="Q8">
    <cfRule type="expression" dxfId="1751" priority="35">
      <formula>Q8&gt;0</formula>
    </cfRule>
    <cfRule type="expression" dxfId="1750" priority="36">
      <formula>Q8&lt;0</formula>
    </cfRule>
  </conditionalFormatting>
  <conditionalFormatting sqref="F30:F33 F38:F46">
    <cfRule type="expression" dxfId="1749" priority="33">
      <formula>F30&gt;0</formula>
    </cfRule>
    <cfRule type="expression" dxfId="1748" priority="34">
      <formula>F30&lt;0</formula>
    </cfRule>
  </conditionalFormatting>
  <conditionalFormatting sqref="H30:H33 H37:H46">
    <cfRule type="expression" dxfId="1747" priority="31">
      <formula>H30&gt;0</formula>
    </cfRule>
    <cfRule type="expression" dxfId="1746" priority="32">
      <formula>H30&lt;0</formula>
    </cfRule>
  </conditionalFormatting>
  <conditionalFormatting sqref="Q10">
    <cfRule type="expression" dxfId="1745" priority="29">
      <formula>Q10&gt;0</formula>
    </cfRule>
    <cfRule type="expression" dxfId="1744" priority="30">
      <formula>Q10&lt;0</formula>
    </cfRule>
  </conditionalFormatting>
  <conditionalFormatting sqref="K25:K38">
    <cfRule type="expression" dxfId="1743" priority="25">
      <formula>K25&gt;0</formula>
    </cfRule>
    <cfRule type="expression" dxfId="1742" priority="26">
      <formula>K25&lt;0</formula>
    </cfRule>
  </conditionalFormatting>
  <conditionalFormatting sqref="L25:L38">
    <cfRule type="expression" dxfId="1741" priority="23">
      <formula>L25&gt;0</formula>
    </cfRule>
    <cfRule type="expression" dxfId="1740" priority="24">
      <formula>L25&lt;0</formula>
    </cfRule>
  </conditionalFormatting>
  <conditionalFormatting sqref="F89:F110">
    <cfRule type="expression" dxfId="1739" priority="21">
      <formula>F89&gt;0</formula>
    </cfRule>
    <cfRule type="expression" dxfId="1738" priority="22">
      <formula>F89&lt;0</formula>
    </cfRule>
  </conditionalFormatting>
  <conditionalFormatting sqref="H89:H110">
    <cfRule type="expression" dxfId="1737" priority="19">
      <formula>H89&gt;0</formula>
    </cfRule>
    <cfRule type="expression" dxfId="1736" priority="20">
      <formula>H89&lt;0</formula>
    </cfRule>
  </conditionalFormatting>
  <conditionalFormatting sqref="J89:J102">
    <cfRule type="expression" dxfId="1735" priority="17">
      <formula>J89&gt;0</formula>
    </cfRule>
    <cfRule type="expression" dxfId="1734" priority="18">
      <formula>J89&lt;0</formula>
    </cfRule>
  </conditionalFormatting>
  <conditionalFormatting sqref="K89:K102">
    <cfRule type="expression" dxfId="1733" priority="15">
      <formula>K89&gt;0</formula>
    </cfRule>
    <cfRule type="expression" dxfId="1732" priority="16">
      <formula>K89&lt;0</formula>
    </cfRule>
  </conditionalFormatting>
  <conditionalFormatting sqref="L89:L102">
    <cfRule type="expression" dxfId="1731" priority="13">
      <formula>L89&gt;0</formula>
    </cfRule>
    <cfRule type="expression" dxfId="1730" priority="14">
      <formula>L89&lt;0</formula>
    </cfRule>
  </conditionalFormatting>
  <conditionalFormatting sqref="F25:F29">
    <cfRule type="expression" dxfId="1729" priority="11">
      <formula>F25&gt;0</formula>
    </cfRule>
    <cfRule type="expression" dxfId="1728" priority="12">
      <formula>F25&lt;0</formula>
    </cfRule>
  </conditionalFormatting>
  <conditionalFormatting sqref="H25:H29">
    <cfRule type="expression" dxfId="1727" priority="9">
      <formula>H25&gt;0</formula>
    </cfRule>
    <cfRule type="expression" dxfId="1726" priority="10">
      <formula>H25&lt;0</formula>
    </cfRule>
  </conditionalFormatting>
  <conditionalFormatting sqref="F34:F37">
    <cfRule type="expression" dxfId="1725" priority="7">
      <formula>F34&gt;0</formula>
    </cfRule>
    <cfRule type="expression" dxfId="1724" priority="8">
      <formula>F34&lt;0</formula>
    </cfRule>
  </conditionalFormatting>
  <conditionalFormatting sqref="H34:H36">
    <cfRule type="expression" dxfId="1723" priority="5">
      <formula>H34&gt;0</formula>
    </cfRule>
    <cfRule type="expression" dxfId="1722" priority="6">
      <formula>H34&lt;0</formula>
    </cfRule>
  </conditionalFormatting>
  <conditionalFormatting sqref="J39">
    <cfRule type="expression" dxfId="1721" priority="3">
      <formula>J39&gt;0</formula>
    </cfRule>
    <cfRule type="expression" dxfId="1720" priority="4">
      <formula>J39&lt;0</formula>
    </cfRule>
  </conditionalFormatting>
  <conditionalFormatting sqref="J25:J38">
    <cfRule type="expression" dxfId="1719" priority="1">
      <formula>J25&gt;0</formula>
    </cfRule>
    <cfRule type="expression" dxfId="1718"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4" t="s">
        <v>78</v>
      </c>
      <c r="P44" s="894"/>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17" priority="57">
      <formula>F27&gt;0</formula>
    </cfRule>
    <cfRule type="expression" dxfId="1716" priority="58">
      <formula>F27&lt;0</formula>
    </cfRule>
  </conditionalFormatting>
  <conditionalFormatting sqref="H28:H33">
    <cfRule type="expression" dxfId="1715" priority="53">
      <formula>H28&gt;0</formula>
    </cfRule>
    <cfRule type="expression" dxfId="1714" priority="54">
      <formula>H28&lt;0</formula>
    </cfRule>
  </conditionalFormatting>
  <conditionalFormatting sqref="F24:F26">
    <cfRule type="expression" dxfId="1713" priority="39">
      <formula>F24&gt;0</formula>
    </cfRule>
    <cfRule type="expression" dxfId="1712" priority="40">
      <formula>F24&lt;0</formula>
    </cfRule>
  </conditionalFormatting>
  <conditionalFormatting sqref="Q8">
    <cfRule type="expression" dxfId="1711" priority="33">
      <formula>Q8&gt;0</formula>
    </cfRule>
    <cfRule type="expression" dxfId="1710" priority="34">
      <formula>Q8&lt;0</formula>
    </cfRule>
  </conditionalFormatting>
  <conditionalFormatting sqref="Q7">
    <cfRule type="expression" dxfId="1709" priority="35">
      <formula>Q7&gt;0</formula>
    </cfRule>
    <cfRule type="expression" dxfId="1708" priority="36">
      <formula>Q7&lt;0</formula>
    </cfRule>
  </conditionalFormatting>
  <conditionalFormatting sqref="F34">
    <cfRule type="expression" dxfId="1707" priority="31">
      <formula>F34&gt;0</formula>
    </cfRule>
    <cfRule type="expression" dxfId="1706" priority="32">
      <formula>F34&lt;0</formula>
    </cfRule>
  </conditionalFormatting>
  <conditionalFormatting sqref="H34">
    <cfRule type="expression" dxfId="1705" priority="29">
      <formula>H34&gt;0</formula>
    </cfRule>
    <cfRule type="expression" dxfId="1704" priority="30">
      <formula>H34&lt;0</formula>
    </cfRule>
  </conditionalFormatting>
  <conditionalFormatting sqref="M36">
    <cfRule type="expression" dxfId="1703" priority="19">
      <formula>M36&gt;0</formula>
    </cfRule>
    <cfRule type="expression" dxfId="1702" priority="20">
      <formula>M36&lt;0</formula>
    </cfRule>
  </conditionalFormatting>
  <conditionalFormatting sqref="Q10">
    <cfRule type="expression" dxfId="1701" priority="15">
      <formula>Q10&gt;0</formula>
    </cfRule>
    <cfRule type="expression" dxfId="1700" priority="16">
      <formula>Q10&lt;0</formula>
    </cfRule>
  </conditionalFormatting>
  <conditionalFormatting sqref="F23">
    <cfRule type="expression" dxfId="1699" priority="13">
      <formula>F23&gt;0</formula>
    </cfRule>
    <cfRule type="expression" dxfId="1698" priority="14">
      <formula>F23&lt;0</formula>
    </cfRule>
  </conditionalFormatting>
  <conditionalFormatting sqref="I25:J25">
    <cfRule type="expression" dxfId="1697" priority="9">
      <formula>I25&gt;0</formula>
    </cfRule>
    <cfRule type="expression" dxfId="1696" priority="10">
      <formula>I25&lt;0</formula>
    </cfRule>
  </conditionalFormatting>
  <conditionalFormatting sqref="I26:J27">
    <cfRule type="expression" dxfId="1695" priority="7">
      <formula>I26&gt;0</formula>
    </cfRule>
    <cfRule type="expression" dxfId="1694" priority="8">
      <formula>I26&lt;0</formula>
    </cfRule>
  </conditionalFormatting>
  <conditionalFormatting sqref="K25:K27">
    <cfRule type="expression" dxfId="1693" priority="5">
      <formula>K25&gt;0</formula>
    </cfRule>
    <cfRule type="expression" dxfId="1692" priority="6">
      <formula>K25&lt;0</formula>
    </cfRule>
  </conditionalFormatting>
  <conditionalFormatting sqref="I23:J23">
    <cfRule type="expression" dxfId="1691" priority="3">
      <formula>I23&gt;0</formula>
    </cfRule>
    <cfRule type="expression" dxfId="169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45.98</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9196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-71.059999999997672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-71.059999999997672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-7.668019846639354E-3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6.0896041757285774E-2</v>
      </c>
      <c r="R11">
        <v>0.7</v>
      </c>
      <c r="T11" s="1">
        <v>43285</v>
      </c>
      <c r="U11" t="s">
        <v>1130</v>
      </c>
    </row>
    <row r="12" spans="1:21" x14ac:dyDescent="0.25">
      <c r="H12" s="68"/>
      <c r="O12" s="11" t="s">
        <v>921</v>
      </c>
      <c r="Q12" s="1" t="s">
        <v>1401</v>
      </c>
    </row>
    <row r="13" spans="1:21" x14ac:dyDescent="0.25">
      <c r="H13" s="68"/>
      <c r="O13" s="11" t="s">
        <v>947</v>
      </c>
      <c r="Q13" s="2">
        <f>Q4/(3.94+4.03)*2</f>
        <v>11.538268506900877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4" t="s">
        <v>78</v>
      </c>
      <c r="P16" s="894"/>
    </row>
    <row r="17" spans="1:21" ht="15.75" thickTop="1" x14ac:dyDescent="0.25">
      <c r="O17" s="79">
        <v>1.1000000000000001</v>
      </c>
      <c r="P17" s="79">
        <f>O17*$Q$4</f>
        <v>50.578000000000003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50.118200000000002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49.6584</v>
      </c>
    </row>
    <row r="20" spans="1:21" x14ac:dyDescent="0.25">
      <c r="O20" s="79">
        <v>1.07</v>
      </c>
      <c r="P20" s="79">
        <f t="shared" si="2"/>
        <v>49.198599999999999</v>
      </c>
      <c r="T20" s="1">
        <v>43416</v>
      </c>
      <c r="U20" t="s">
        <v>1296</v>
      </c>
    </row>
    <row r="21" spans="1:21" x14ac:dyDescent="0.25">
      <c r="O21" s="79">
        <v>1.06</v>
      </c>
      <c r="P21" s="79">
        <f t="shared" si="2"/>
        <v>48.738799999999998</v>
      </c>
    </row>
    <row r="22" spans="1:21" x14ac:dyDescent="0.25">
      <c r="O22" s="79">
        <v>1.05</v>
      </c>
      <c r="P22" s="79">
        <f t="shared" si="2"/>
        <v>48.278999999999996</v>
      </c>
    </row>
    <row r="23" spans="1:21" x14ac:dyDescent="0.25">
      <c r="O23" s="79">
        <v>1.04</v>
      </c>
      <c r="P23" s="79">
        <f t="shared" si="2"/>
        <v>47.819199999999995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47.359400000000001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46.8996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46.439799999999998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45.98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45.520199999999996</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45.060399999999994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44.600599999999993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44.140799999999999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43.680999999999997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43.221199999999996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42.761400000000002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42.301600000000001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41.841799999999999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41.381999999999998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89" priority="51">
      <formula>F7&gt;0</formula>
    </cfRule>
    <cfRule type="expression" dxfId="1688" priority="52">
      <formula>F7&lt;0</formula>
    </cfRule>
  </conditionalFormatting>
  <conditionalFormatting sqref="Q8">
    <cfRule type="expression" dxfId="1687" priority="49">
      <formula>Q8&gt;0</formula>
    </cfRule>
    <cfRule type="expression" dxfId="1686" priority="50">
      <formula>Q8&lt;0</formula>
    </cfRule>
  </conditionalFormatting>
  <conditionalFormatting sqref="Q10">
    <cfRule type="expression" dxfId="1685" priority="43">
      <formula>Q10&gt;0</formula>
    </cfRule>
    <cfRule type="expression" dxfId="1684" priority="44">
      <formula>Q10&lt;0</formula>
    </cfRule>
  </conditionalFormatting>
  <conditionalFormatting sqref="K25:K39">
    <cfRule type="expression" dxfId="1683" priority="39">
      <formula>K25&gt;0</formula>
    </cfRule>
    <cfRule type="expression" dxfId="1682" priority="40">
      <formula>K25&lt;0</formula>
    </cfRule>
  </conditionalFormatting>
  <conditionalFormatting sqref="L25">
    <cfRule type="expression" dxfId="1681" priority="37">
      <formula>L25&gt;0</formula>
    </cfRule>
    <cfRule type="expression" dxfId="1680" priority="38">
      <formula>L25&lt;0</formula>
    </cfRule>
  </conditionalFormatting>
  <conditionalFormatting sqref="F95:F116">
    <cfRule type="expression" dxfId="1679" priority="35">
      <formula>F95&gt;0</formula>
    </cfRule>
    <cfRule type="expression" dxfId="1678" priority="36">
      <formula>F95&lt;0</formula>
    </cfRule>
  </conditionalFormatting>
  <conditionalFormatting sqref="H95:H116">
    <cfRule type="expression" dxfId="1677" priority="33">
      <formula>H95&gt;0</formula>
    </cfRule>
    <cfRule type="expression" dxfId="1676" priority="34">
      <formula>H95&lt;0</formula>
    </cfRule>
  </conditionalFormatting>
  <conditionalFormatting sqref="J95:J108">
    <cfRule type="expression" dxfId="1675" priority="31">
      <formula>J95&gt;0</formula>
    </cfRule>
    <cfRule type="expression" dxfId="1674" priority="32">
      <formula>J95&lt;0</formula>
    </cfRule>
  </conditionalFormatting>
  <conditionalFormatting sqref="K95:K108">
    <cfRule type="expression" dxfId="1673" priority="29">
      <formula>K95&gt;0</formula>
    </cfRule>
    <cfRule type="expression" dxfId="1672" priority="30">
      <formula>K95&lt;0</formula>
    </cfRule>
  </conditionalFormatting>
  <conditionalFormatting sqref="L95:L108">
    <cfRule type="expression" dxfId="1671" priority="27">
      <formula>L95&gt;0</formula>
    </cfRule>
    <cfRule type="expression" dxfId="1670" priority="28">
      <formula>L95&lt;0</formula>
    </cfRule>
  </conditionalFormatting>
  <conditionalFormatting sqref="F25 F29">
    <cfRule type="expression" dxfId="1669" priority="25">
      <formula>F25&gt;0</formula>
    </cfRule>
    <cfRule type="expression" dxfId="1668" priority="26">
      <formula>F25&lt;0</formula>
    </cfRule>
  </conditionalFormatting>
  <conditionalFormatting sqref="H25 H29">
    <cfRule type="expression" dxfId="1667" priority="23">
      <formula>H25&gt;0</formula>
    </cfRule>
    <cfRule type="expression" dxfId="1666" priority="24">
      <formula>H25&lt;0</formula>
    </cfRule>
  </conditionalFormatting>
  <conditionalFormatting sqref="F26:F28">
    <cfRule type="expression" dxfId="1665" priority="21">
      <formula>F26&gt;0</formula>
    </cfRule>
    <cfRule type="expression" dxfId="1664" priority="22">
      <formula>F26&lt;0</formula>
    </cfRule>
  </conditionalFormatting>
  <conditionalFormatting sqref="H26:H28">
    <cfRule type="expression" dxfId="1663" priority="19">
      <formula>H26&gt;0</formula>
    </cfRule>
    <cfRule type="expression" dxfId="1662" priority="20">
      <formula>H26&lt;0</formula>
    </cfRule>
  </conditionalFormatting>
  <conditionalFormatting sqref="J25:J49">
    <cfRule type="expression" dxfId="1661" priority="15">
      <formula>J25&gt;0</formula>
    </cfRule>
    <cfRule type="expression" dxfId="1660" priority="16">
      <formula>J25&lt;0</formula>
    </cfRule>
  </conditionalFormatting>
  <conditionalFormatting sqref="J50:J61">
    <cfRule type="expression" dxfId="1659" priority="13">
      <formula>J50&gt;0</formula>
    </cfRule>
    <cfRule type="expression" dxfId="1658" priority="14">
      <formula>J50&lt;0</formula>
    </cfRule>
  </conditionalFormatting>
  <conditionalFormatting sqref="H62:H63 F62:F63">
    <cfRule type="expression" dxfId="1657" priority="5">
      <formula>F62&gt;0</formula>
    </cfRule>
    <cfRule type="expression" dxfId="1656" priority="6">
      <formula>F62&lt;0</formula>
    </cfRule>
  </conditionalFormatting>
  <conditionalFormatting sqref="J62:J65">
    <cfRule type="expression" dxfId="1655" priority="3">
      <formula>J62&gt;0</formula>
    </cfRule>
    <cfRule type="expression" dxfId="1654" priority="4">
      <formula>J62&lt;0</formula>
    </cfRule>
  </conditionalFormatting>
  <conditionalFormatting sqref="H64:H67 F64:F67">
    <cfRule type="expression" dxfId="1653" priority="1">
      <formula>F64&gt;0</formula>
    </cfRule>
    <cfRule type="expression" dxfId="165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4" t="s">
        <v>78</v>
      </c>
      <c r="P44" s="894"/>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651" priority="17">
      <formula>F38&gt;0</formula>
    </cfRule>
    <cfRule type="expression" dxfId="1650" priority="18">
      <formula>F38&lt;0</formula>
    </cfRule>
  </conditionalFormatting>
  <conditionalFormatting sqref="H38:H72">
    <cfRule type="expression" dxfId="1649" priority="9">
      <formula>H38&gt;0</formula>
    </cfRule>
    <cfRule type="expression" dxfId="1648" priority="10">
      <formula>H38&lt;0</formula>
    </cfRule>
  </conditionalFormatting>
  <conditionalFormatting sqref="F21:F37">
    <cfRule type="expression" dxfId="1647" priority="7">
      <formula>F21&gt;0</formula>
    </cfRule>
    <cfRule type="expression" dxfId="1646" priority="8">
      <formula>F21&lt;0</formula>
    </cfRule>
  </conditionalFormatting>
  <conditionalFormatting sqref="H21:H37">
    <cfRule type="expression" dxfId="1645" priority="5">
      <formula>H21&gt;0</formula>
    </cfRule>
    <cfRule type="expression" dxfId="1644" priority="6">
      <formula>H21&lt;0</formula>
    </cfRule>
  </conditionalFormatting>
  <conditionalFormatting sqref="Q8">
    <cfRule type="expression" dxfId="1643" priority="1">
      <formula>Q8&gt;0</formula>
    </cfRule>
    <cfRule type="expression" dxfId="1642" priority="2">
      <formula>Q8&lt;0</formula>
    </cfRule>
  </conditionalFormatting>
  <conditionalFormatting sqref="Q7">
    <cfRule type="expression" dxfId="1641" priority="3">
      <formula>Q7&gt;0</formula>
    </cfRule>
    <cfRule type="expression" dxfId="164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0" activePane="bottomLeft" state="frozen"/>
      <selection activeCell="A2" sqref="A2"/>
      <selection pane="bottomLeft" activeCell="L47" sqref="L4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20.754999999999999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14528.5</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6651.2000000000298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5198.9400000000314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0.55725457577849857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4.8181161165984105E-3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11.86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4" t="s">
        <v>78</v>
      </c>
      <c r="P18" s="894"/>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22.830500000000001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22.622949999999999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22.415400000000002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22.207850000000001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22.000299999999999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21.792750000000002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21.5852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21.377649999999999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21.170099999999998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20.96255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20.754999999999999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20.547449999999998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20.3399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20.132349999999999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19.924799999999998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19.717249999999996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19.509699999999999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19.302150000000001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19.0946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18.887049999999999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18.679500000000001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29">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39" priority="182">
      <formula>F109&gt;0</formula>
    </cfRule>
    <cfRule type="expression" dxfId="1638" priority="183">
      <formula>F109&lt;0</formula>
    </cfRule>
  </conditionalFormatting>
  <conditionalFormatting sqref="Q7">
    <cfRule type="expression" dxfId="1637" priority="170">
      <formula>Q7&gt;0</formula>
    </cfRule>
    <cfRule type="expression" dxfId="1636" priority="171">
      <formula>Q7&lt;0</formula>
    </cfRule>
  </conditionalFormatting>
  <conditionalFormatting sqref="Q8">
    <cfRule type="expression" dxfId="1635" priority="168">
      <formula>Q8&gt;0</formula>
    </cfRule>
    <cfRule type="expression" dxfId="1634" priority="169">
      <formula>Q8&lt;0</formula>
    </cfRule>
  </conditionalFormatting>
  <conditionalFormatting sqref="F200:F212">
    <cfRule type="expression" dxfId="1633" priority="166">
      <formula>F200&gt;0</formula>
    </cfRule>
    <cfRule type="expression" dxfId="1632" priority="167">
      <formula>F200&lt;0</formula>
    </cfRule>
  </conditionalFormatting>
  <conditionalFormatting sqref="H200:H212">
    <cfRule type="expression" dxfId="1631" priority="164">
      <formula>H200&gt;0</formula>
    </cfRule>
    <cfRule type="expression" dxfId="1630" priority="165">
      <formula>H200&lt;0</formula>
    </cfRule>
  </conditionalFormatting>
  <conditionalFormatting sqref="H216:H219">
    <cfRule type="expression" dxfId="1629" priority="160">
      <formula>H216&gt;0</formula>
    </cfRule>
    <cfRule type="expression" dxfId="1628" priority="161">
      <formula>H216&lt;0</formula>
    </cfRule>
  </conditionalFormatting>
  <conditionalFormatting sqref="F216:F219">
    <cfRule type="expression" dxfId="1627" priority="162">
      <formula>F216&gt;0</formula>
    </cfRule>
    <cfRule type="expression" dxfId="1626" priority="163">
      <formula>F216&lt;0</formula>
    </cfRule>
  </conditionalFormatting>
  <conditionalFormatting sqref="M242">
    <cfRule type="expression" dxfId="1625" priority="158">
      <formula>M242&gt;0</formula>
    </cfRule>
    <cfRule type="expression" dxfId="1624" priority="159">
      <formula>M242&lt;0</formula>
    </cfRule>
  </conditionalFormatting>
  <conditionalFormatting sqref="F61:F62 F69:F106">
    <cfRule type="expression" dxfId="1623" priority="156">
      <formula>F61&gt;0</formula>
    </cfRule>
    <cfRule type="expression" dxfId="1622" priority="157">
      <formula>F61&lt;0</formula>
    </cfRule>
  </conditionalFormatting>
  <conditionalFormatting sqref="H61:H62 H69:H106">
    <cfRule type="expression" dxfId="1621" priority="154">
      <formula>H61&gt;0</formula>
    </cfRule>
    <cfRule type="expression" dxfId="1620" priority="155">
      <formula>H61&lt;0</formula>
    </cfRule>
  </conditionalFormatting>
  <conditionalFormatting sqref="Q10">
    <cfRule type="expression" dxfId="1619" priority="152">
      <formula>Q10&gt;0</formula>
    </cfRule>
    <cfRule type="expression" dxfId="1618" priority="153">
      <formula>Q10&lt;0</formula>
    </cfRule>
  </conditionalFormatting>
  <conditionalFormatting sqref="F63:F68">
    <cfRule type="expression" dxfId="1617" priority="150">
      <formula>F63&gt;0</formula>
    </cfRule>
    <cfRule type="expression" dxfId="1616" priority="151">
      <formula>F63&lt;0</formula>
    </cfRule>
  </conditionalFormatting>
  <conditionalFormatting sqref="H63:H68">
    <cfRule type="expression" dxfId="1615" priority="148">
      <formula>H63&gt;0</formula>
    </cfRule>
    <cfRule type="expression" dxfId="1614" priority="149">
      <formula>H63&lt;0</formula>
    </cfRule>
  </conditionalFormatting>
  <conditionalFormatting sqref="K66:K73">
    <cfRule type="expression" dxfId="1613" priority="146">
      <formula>K66&gt;0</formula>
    </cfRule>
    <cfRule type="expression" dxfId="1612" priority="147">
      <formula>K66&lt;0</formula>
    </cfRule>
  </conditionalFormatting>
  <conditionalFormatting sqref="K74:K106">
    <cfRule type="expression" dxfId="1611" priority="144">
      <formula>K74&gt;0</formula>
    </cfRule>
    <cfRule type="expression" dxfId="1610" priority="145">
      <formula>K74&lt;0</formula>
    </cfRule>
  </conditionalFormatting>
  <conditionalFormatting sqref="F107:F108">
    <cfRule type="expression" dxfId="1609" priority="141">
      <formula>F107&gt;0</formula>
    </cfRule>
    <cfRule type="expression" dxfId="1608" priority="142">
      <formula>F107&lt;0</formula>
    </cfRule>
  </conditionalFormatting>
  <conditionalFormatting sqref="H107:H108">
    <cfRule type="expression" dxfId="1607" priority="139">
      <formula>H107&gt;0</formula>
    </cfRule>
    <cfRule type="expression" dxfId="1606" priority="140">
      <formula>H107&lt;0</formula>
    </cfRule>
  </conditionalFormatting>
  <conditionalFormatting sqref="K107:K108">
    <cfRule type="expression" dxfId="1605" priority="137">
      <formula>K107&gt;0</formula>
    </cfRule>
    <cfRule type="expression" dxfId="1604" priority="138">
      <formula>K107&lt;0</formula>
    </cfRule>
  </conditionalFormatting>
  <conditionalFormatting sqref="F117:F119 H117:H119 K117:K119">
    <cfRule type="expression" dxfId="1603" priority="133">
      <formula>F117&gt;0</formula>
    </cfRule>
    <cfRule type="expression" dxfId="1602" priority="134">
      <formula>F117&lt;0</formula>
    </cfRule>
  </conditionalFormatting>
  <conditionalFormatting sqref="L109:L115 L197">
    <cfRule type="expression" dxfId="1601" priority="131">
      <formula>L109&gt;0</formula>
    </cfRule>
    <cfRule type="expression" dxfId="1600" priority="132">
      <formula>L109&lt;0</formula>
    </cfRule>
  </conditionalFormatting>
  <conditionalFormatting sqref="L66:L73">
    <cfRule type="expression" dxfId="1599" priority="129">
      <formula>L66&gt;0</formula>
    </cfRule>
    <cfRule type="expression" dxfId="1598" priority="130">
      <formula>L66&lt;0</formula>
    </cfRule>
  </conditionalFormatting>
  <conditionalFormatting sqref="L74:L106">
    <cfRule type="expression" dxfId="1597" priority="127">
      <formula>L74&gt;0</formula>
    </cfRule>
    <cfRule type="expression" dxfId="1596" priority="128">
      <formula>L74&lt;0</formula>
    </cfRule>
  </conditionalFormatting>
  <conditionalFormatting sqref="L107:L108">
    <cfRule type="expression" dxfId="1595" priority="125">
      <formula>L107&gt;0</formula>
    </cfRule>
    <cfRule type="expression" dxfId="1594" priority="126">
      <formula>L107&lt;0</formula>
    </cfRule>
  </conditionalFormatting>
  <conditionalFormatting sqref="L117:L119">
    <cfRule type="expression" dxfId="1593" priority="123">
      <formula>L117&gt;0</formula>
    </cfRule>
    <cfRule type="expression" dxfId="1592" priority="124">
      <formula>L117&lt;0</formula>
    </cfRule>
  </conditionalFormatting>
  <conditionalFormatting sqref="F126:F129 H126:H129">
    <cfRule type="expression" dxfId="1591" priority="121">
      <formula>F126&gt;0</formula>
    </cfRule>
    <cfRule type="expression" dxfId="1590" priority="122">
      <formula>F126&lt;0</formula>
    </cfRule>
  </conditionalFormatting>
  <conditionalFormatting sqref="K123:K125 F123:F125 H123:H125">
    <cfRule type="expression" dxfId="1589" priority="117">
      <formula>F123&gt;0</formula>
    </cfRule>
    <cfRule type="expression" dxfId="1588" priority="118">
      <formula>F123&lt;0</formula>
    </cfRule>
  </conditionalFormatting>
  <conditionalFormatting sqref="L123:L124">
    <cfRule type="expression" dxfId="1587" priority="115">
      <formula>L123&gt;0</formula>
    </cfRule>
    <cfRule type="expression" dxfId="1586" priority="116">
      <formula>L123&lt;0</formula>
    </cfRule>
  </conditionalFormatting>
  <conditionalFormatting sqref="K120:K122 F120:F122 H120:H122">
    <cfRule type="expression" dxfId="1585" priority="113">
      <formula>F120&gt;0</formula>
    </cfRule>
    <cfRule type="expression" dxfId="1584" priority="114">
      <formula>F120&lt;0</formula>
    </cfRule>
  </conditionalFormatting>
  <conditionalFormatting sqref="L121:L122">
    <cfRule type="expression" dxfId="1583" priority="111">
      <formula>L121&gt;0</formula>
    </cfRule>
    <cfRule type="expression" dxfId="1582" priority="112">
      <formula>L121&lt;0</formula>
    </cfRule>
  </conditionalFormatting>
  <conditionalFormatting sqref="H131:H134 F131:F134">
    <cfRule type="expression" dxfId="1581" priority="105">
      <formula>F131&gt;0</formula>
    </cfRule>
    <cfRule type="expression" dxfId="1580" priority="106">
      <formula>F131&lt;0</formula>
    </cfRule>
  </conditionalFormatting>
  <conditionalFormatting sqref="H135:H138 F135:F138">
    <cfRule type="expression" dxfId="1579" priority="101">
      <formula>F135&gt;0</formula>
    </cfRule>
    <cfRule type="expression" dxfId="1578" priority="102">
      <formula>F135&lt;0</formula>
    </cfRule>
  </conditionalFormatting>
  <conditionalFormatting sqref="F140:F145 H140:H145 K140:K145">
    <cfRule type="expression" dxfId="1577" priority="97">
      <formula>F140&gt;0</formula>
    </cfRule>
    <cfRule type="expression" dxfId="1576" priority="98">
      <formula>F140&lt;0</formula>
    </cfRule>
  </conditionalFormatting>
  <conditionalFormatting sqref="L144:L145">
    <cfRule type="expression" dxfId="1575" priority="91">
      <formula>L144&gt;0</formula>
    </cfRule>
    <cfRule type="expression" dxfId="1574" priority="92">
      <formula>L144&lt;0</formula>
    </cfRule>
  </conditionalFormatting>
  <conditionalFormatting sqref="F146:F148 H146:H148 K146:K149">
    <cfRule type="expression" dxfId="1573" priority="89">
      <formula>F146&gt;0</formula>
    </cfRule>
    <cfRule type="expression" dxfId="1572" priority="90">
      <formula>F146&lt;0</formula>
    </cfRule>
  </conditionalFormatting>
  <conditionalFormatting sqref="F149:F151 H149:H151 K150:K151">
    <cfRule type="expression" dxfId="1571" priority="85">
      <formula>F149&gt;0</formula>
    </cfRule>
    <cfRule type="expression" dxfId="1570" priority="86">
      <formula>F149&lt;0</formula>
    </cfRule>
  </conditionalFormatting>
  <conditionalFormatting sqref="F152:F154 H152:H154 K152:K154">
    <cfRule type="expression" dxfId="1569" priority="81">
      <formula>F152&gt;0</formula>
    </cfRule>
    <cfRule type="expression" dxfId="1568" priority="82">
      <formula>F152&lt;0</formula>
    </cfRule>
  </conditionalFormatting>
  <conditionalFormatting sqref="F155:F157 H155:H157 K155:K157">
    <cfRule type="expression" dxfId="1567" priority="77">
      <formula>F155&gt;0</formula>
    </cfRule>
    <cfRule type="expression" dxfId="1566" priority="78">
      <formula>F155&lt;0</formula>
    </cfRule>
  </conditionalFormatting>
  <conditionalFormatting sqref="F158:F160 H158:H160 K158:K160">
    <cfRule type="expression" dxfId="1565" priority="73">
      <formula>F158&gt;0</formula>
    </cfRule>
    <cfRule type="expression" dxfId="1564" priority="74">
      <formula>F158&lt;0</formula>
    </cfRule>
  </conditionalFormatting>
  <conditionalFormatting sqref="K162:K164 H162:H164 F162:F164">
    <cfRule type="expression" dxfId="1563" priority="69">
      <formula>F162&gt;0</formula>
    </cfRule>
    <cfRule type="expression" dxfId="1562" priority="70">
      <formula>F162&lt;0</formula>
    </cfRule>
  </conditionalFormatting>
  <conditionalFormatting sqref="K165 H165 F165">
    <cfRule type="expression" dxfId="1561" priority="65">
      <formula>F165&gt;0</formula>
    </cfRule>
    <cfRule type="expression" dxfId="1560" priority="66">
      <formula>F165&lt;0</formula>
    </cfRule>
  </conditionalFormatting>
  <conditionalFormatting sqref="H166:H168 F166:F168 K166:K168">
    <cfRule type="expression" dxfId="1559" priority="61">
      <formula>F166&gt;0</formula>
    </cfRule>
    <cfRule type="expression" dxfId="1558" priority="62">
      <formula>F166&lt;0</formula>
    </cfRule>
  </conditionalFormatting>
  <conditionalFormatting sqref="H170:H172 F170:F172 K170:K172">
    <cfRule type="expression" dxfId="1557" priority="53">
      <formula>F170&gt;0</formula>
    </cfRule>
    <cfRule type="expression" dxfId="1556" priority="54">
      <formula>F170&lt;0</formula>
    </cfRule>
  </conditionalFormatting>
  <conditionalFormatting sqref="K169 H169 F169">
    <cfRule type="expression" dxfId="1555" priority="49">
      <formula>F169&gt;0</formula>
    </cfRule>
    <cfRule type="expression" dxfId="1554" priority="50">
      <formula>F169&lt;0</formula>
    </cfRule>
  </conditionalFormatting>
  <conditionalFormatting sqref="K173:K174 H173:H174 F173:F174">
    <cfRule type="expression" dxfId="1553" priority="45">
      <formula>F173&gt;0</formula>
    </cfRule>
    <cfRule type="expression" dxfId="1552" priority="46">
      <formula>F173&lt;0</formula>
    </cfRule>
  </conditionalFormatting>
  <conditionalFormatting sqref="L174">
    <cfRule type="expression" dxfId="1551" priority="43">
      <formula>L174&gt;0</formula>
    </cfRule>
    <cfRule type="expression" dxfId="1550" priority="44">
      <formula>L174&lt;0</formula>
    </cfRule>
  </conditionalFormatting>
  <conditionalFormatting sqref="K175:K177 H175:H177 F175:F177">
    <cfRule type="expression" dxfId="1549" priority="41">
      <formula>F175&gt;0</formula>
    </cfRule>
    <cfRule type="expression" dxfId="1548" priority="42">
      <formula>F175&lt;0</formula>
    </cfRule>
  </conditionalFormatting>
  <conditionalFormatting sqref="L176">
    <cfRule type="expression" dxfId="1547" priority="39">
      <formula>L176&gt;0</formula>
    </cfRule>
    <cfRule type="expression" dxfId="1546" priority="40">
      <formula>L176&lt;0</formula>
    </cfRule>
  </conditionalFormatting>
  <conditionalFormatting sqref="K178 H178 F178">
    <cfRule type="expression" dxfId="1545" priority="37">
      <formula>F178&gt;0</formula>
    </cfRule>
    <cfRule type="expression" dxfId="1544" priority="38">
      <formula>F178&lt;0</formula>
    </cfRule>
  </conditionalFormatting>
  <conditionalFormatting sqref="L178">
    <cfRule type="expression" dxfId="1543" priority="35">
      <formula>L178&gt;0</formula>
    </cfRule>
    <cfRule type="expression" dxfId="1542" priority="36">
      <formula>L178&lt;0</formula>
    </cfRule>
  </conditionalFormatting>
  <conditionalFormatting sqref="H183:H185 F183:F185 K183:K185">
    <cfRule type="expression" dxfId="1541" priority="33">
      <formula>F183&gt;0</formula>
    </cfRule>
    <cfRule type="expression" dxfId="1540" priority="34">
      <formula>F183&lt;0</formula>
    </cfRule>
  </conditionalFormatting>
  <conditionalFormatting sqref="L184">
    <cfRule type="expression" dxfId="1539" priority="31">
      <formula>L184&gt;0</formula>
    </cfRule>
    <cfRule type="expression" dxfId="1538" priority="32">
      <formula>L184&lt;0</formula>
    </cfRule>
  </conditionalFormatting>
  <conditionalFormatting sqref="K182 H182 F182">
    <cfRule type="expression" dxfId="1537" priority="29">
      <formula>F182&gt;0</formula>
    </cfRule>
    <cfRule type="expression" dxfId="1536" priority="30">
      <formula>F182&lt;0</formula>
    </cfRule>
  </conditionalFormatting>
  <conditionalFormatting sqref="L182">
    <cfRule type="expression" dxfId="1535" priority="27">
      <formula>L182&gt;0</formula>
    </cfRule>
    <cfRule type="expression" dxfId="1534" priority="28">
      <formula>L182&lt;0</formula>
    </cfRule>
  </conditionalFormatting>
  <conditionalFormatting sqref="K179:K181 H179:H181 F179:F181">
    <cfRule type="expression" dxfId="1533" priority="25">
      <formula>F179&gt;0</formula>
    </cfRule>
    <cfRule type="expression" dxfId="1532" priority="26">
      <formula>F179&lt;0</formula>
    </cfRule>
  </conditionalFormatting>
  <conditionalFormatting sqref="L180">
    <cfRule type="expression" dxfId="1531" priority="23">
      <formula>L180&gt;0</formula>
    </cfRule>
    <cfRule type="expression" dxfId="1530" priority="24">
      <formula>L180&lt;0</formula>
    </cfRule>
  </conditionalFormatting>
  <conditionalFormatting sqref="K190 H190 F190">
    <cfRule type="expression" dxfId="1529" priority="21">
      <formula>F190&gt;0</formula>
    </cfRule>
    <cfRule type="expression" dxfId="1528" priority="22">
      <formula>F190&lt;0</formula>
    </cfRule>
  </conditionalFormatting>
  <conditionalFormatting sqref="L190">
    <cfRule type="expression" dxfId="1527" priority="19">
      <formula>L190&gt;0</formula>
    </cfRule>
    <cfRule type="expression" dxfId="1526" priority="20">
      <formula>L190&lt;0</formula>
    </cfRule>
  </conditionalFormatting>
  <conditionalFormatting sqref="K187:K189 H187:H189 F187:F189">
    <cfRule type="expression" dxfId="1525" priority="17">
      <formula>F187&gt;0</formula>
    </cfRule>
    <cfRule type="expression" dxfId="1524" priority="18">
      <formula>F187&lt;0</formula>
    </cfRule>
  </conditionalFormatting>
  <conditionalFormatting sqref="K186 H186 F186">
    <cfRule type="expression" dxfId="1523" priority="13">
      <formula>F186&gt;0</formula>
    </cfRule>
    <cfRule type="expression" dxfId="1522" priority="14">
      <formula>F186&lt;0</formula>
    </cfRule>
  </conditionalFormatting>
  <conditionalFormatting sqref="L186">
    <cfRule type="expression" dxfId="1521" priority="11">
      <formula>L186&gt;0</formula>
    </cfRule>
    <cfRule type="expression" dxfId="1520" priority="12">
      <formula>L186&lt;0</formula>
    </cfRule>
  </conditionalFormatting>
  <conditionalFormatting sqref="L195">
    <cfRule type="expression" dxfId="1519" priority="7">
      <formula>L195&gt;0</formula>
    </cfRule>
    <cfRule type="expression" dxfId="1518" priority="8">
      <formula>L195&lt;0</formula>
    </cfRule>
  </conditionalFormatting>
  <conditionalFormatting sqref="F192:F194 H192:H194 K192:K194">
    <cfRule type="expression" dxfId="1517" priority="5">
      <formula>F192&gt;0</formula>
    </cfRule>
    <cfRule type="expression" dxfId="1516" priority="6">
      <formula>F192&lt;0</formula>
    </cfRule>
  </conditionalFormatting>
  <conditionalFormatting sqref="L194">
    <cfRule type="expression" dxfId="1515" priority="3">
      <formula>L194&gt;0</formula>
    </cfRule>
    <cfRule type="expression" dxfId="1514" priority="4">
      <formula>L194&lt;0</formula>
    </cfRule>
  </conditionalFormatting>
  <conditionalFormatting sqref="L192">
    <cfRule type="expression" dxfId="1513" priority="1">
      <formula>L192&gt;0</formula>
    </cfRule>
    <cfRule type="expression" dxfId="1512"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110" activePane="bottomLeft" state="frozen"/>
      <selection pane="bottomLeft" activeCell="I105" sqref="I105:K106"/>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11.0624646153846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12.74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82810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71906.019999999902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25519.551000001724</v>
      </c>
      <c r="R7">
        <v>4200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10903.980000000098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0.15164210173223483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1.5698587127158558E-2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20.222222222222221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4" t="s">
        <v>78</v>
      </c>
      <c r="P23" s="894"/>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15.5428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15.4154</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15.288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15.160599999999999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15.033199999999999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14.905799999999999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14.7784</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14.651</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14.523599999999998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14.396199999999999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14.268800000000002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14.141400000000001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14.014000000000001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13.886600000000001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13.759200000000002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13.6318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13.5044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13.377000000000001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13.249600000000001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13.122200000000001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12.9948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12.8674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12.74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12.6126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12.485200000000001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12.357799999999999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12.230399999999999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12.103</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11.9756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11.8482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11.720800000000001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11.593400000000001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11.466000000000001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11.3386</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11.2112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11.0838</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10.9564</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10.829000000000001</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2"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2"/>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902"/>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2"/>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3"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3"/>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3"/>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3"/>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3"/>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3" si="7">C138*D138+E138</f>
        <v>1375</v>
      </c>
      <c r="G138" s="29"/>
    </row>
    <row r="139" spans="2:7" x14ac:dyDescent="0.25">
      <c r="B139" s="654">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C144" s="4"/>
      <c r="D144" s="186"/>
      <c r="E144" s="3"/>
      <c r="F144" s="3"/>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43400</v>
      </c>
      <c r="D152" s="18"/>
      <c r="E152" s="18"/>
      <c r="F152" s="18">
        <f>SUM(F2:F151)</f>
        <v>702164.0199999999</v>
      </c>
      <c r="G152" s="14"/>
      <c r="H152" s="69">
        <f>SUM(H2:H151)</f>
        <v>36900</v>
      </c>
      <c r="I152" s="77"/>
      <c r="J152" s="18"/>
      <c r="K152" s="18">
        <f>SUM(K2:K151)</f>
        <v>628089.75</v>
      </c>
      <c r="L152" s="14"/>
      <c r="M152" s="18">
        <f>SUM(M2:M151)</f>
        <v>2168.25</v>
      </c>
    </row>
    <row r="153" spans="1:13" ht="15.75" thickBot="1" x14ac:dyDescent="0.3">
      <c r="A153" s="275" t="s">
        <v>191</v>
      </c>
      <c r="B153" s="404"/>
      <c r="C153" s="277">
        <f>SumByColor($A$153, C2:C151)</f>
        <v>36900</v>
      </c>
      <c r="D153" s="277"/>
      <c r="E153" s="277"/>
      <c r="F153" s="278">
        <f>SumByColor($A$153, F2:F151)</f>
        <v>597654</v>
      </c>
      <c r="G153" s="277"/>
      <c r="H153" s="277">
        <f>SumByColor($A$153, H2:H151)</f>
        <v>36900</v>
      </c>
      <c r="I153" s="277"/>
      <c r="J153" s="278"/>
      <c r="K153" s="278">
        <f>SumByColor($A$153, K2:K151)</f>
        <v>628099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 si="96">C413*(E413-D413)</f>
        <v>11751.999999999998</v>
      </c>
      <c r="G413" s="39">
        <f t="shared" ref="G413" si="97">D413*C413</f>
        <v>71903</v>
      </c>
      <c r="H413" s="177">
        <f t="shared" ref="H413" si="98">(E413-D413)/D413</f>
        <v>0.1634424154764057</v>
      </c>
      <c r="I413" s="39"/>
      <c r="J413" s="39"/>
      <c r="K413" s="39">
        <f t="shared" ref="K413" si="99">F413+$Q$10</f>
        <v>26367.571000001626</v>
      </c>
      <c r="L413" s="39"/>
    </row>
    <row r="414" spans="1:12" ht="15" customHeight="1" x14ac:dyDescent="0.25">
      <c r="B414" s="148"/>
      <c r="C414" s="10"/>
      <c r="D414" s="188"/>
      <c r="E414" s="39"/>
      <c r="F414" s="39"/>
      <c r="G414" s="39"/>
      <c r="H414" s="177"/>
      <c r="I414" s="39"/>
      <c r="J414" s="39"/>
      <c r="K414" s="39"/>
      <c r="L414" s="39"/>
    </row>
    <row r="415" spans="1:12" x14ac:dyDescent="0.25">
      <c r="B415" s="148"/>
      <c r="C415" s="10"/>
      <c r="D415" s="188"/>
      <c r="E415" s="39"/>
      <c r="F415" s="39"/>
      <c r="G415" s="39"/>
      <c r="H415" s="177"/>
      <c r="I415" s="39"/>
      <c r="J415" s="39"/>
      <c r="K415" s="39"/>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11" priority="259">
      <formula>F157&gt;0</formula>
    </cfRule>
    <cfRule type="expression" dxfId="1510"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09" priority="252">
      <formula>F423&gt;0</formula>
    </cfRule>
    <cfRule type="expression" dxfId="1508" priority="253">
      <formula>F423&lt;0</formula>
    </cfRule>
  </conditionalFormatting>
  <conditionalFormatting sqref="H423:H429">
    <cfRule type="expression" dxfId="1507" priority="248">
      <formula>H423&gt;0</formula>
    </cfRule>
    <cfRule type="expression" dxfId="1506" priority="249">
      <formula>H423&lt;0</formula>
    </cfRule>
  </conditionalFormatting>
  <conditionalFormatting sqref="Q8">
    <cfRule type="expression" dxfId="1505" priority="234">
      <formula>Q8&gt;0</formula>
    </cfRule>
    <cfRule type="expression" dxfId="1504" priority="235">
      <formula>Q8&lt;0</formula>
    </cfRule>
  </conditionalFormatting>
  <conditionalFormatting sqref="Q7">
    <cfRule type="expression" dxfId="1503" priority="236">
      <formula>Q7&gt;0</formula>
    </cfRule>
    <cfRule type="expression" dxfId="1502" priority="237">
      <formula>Q7&lt;0</formula>
    </cfRule>
  </conditionalFormatting>
  <conditionalFormatting sqref="F531:F537">
    <cfRule type="expression" dxfId="1501" priority="208">
      <formula>F531&gt;0</formula>
    </cfRule>
    <cfRule type="expression" dxfId="1500" priority="209">
      <formula>F531&lt;0</formula>
    </cfRule>
  </conditionalFormatting>
  <conditionalFormatting sqref="F456:F474 H456:H474">
    <cfRule type="expression" dxfId="1499" priority="230">
      <formula>F456&gt;0</formula>
    </cfRule>
    <cfRule type="expression" dxfId="1498" priority="231">
      <formula>F456&lt;0</formula>
    </cfRule>
  </conditionalFormatting>
  <conditionalFormatting sqref="F449:F455">
    <cfRule type="expression" dxfId="1497" priority="228">
      <formula>F449&gt;0</formula>
    </cfRule>
    <cfRule type="expression" dxfId="1496" priority="229">
      <formula>F449&lt;0</formula>
    </cfRule>
  </conditionalFormatting>
  <conditionalFormatting sqref="H449:H455">
    <cfRule type="expression" dxfId="1495" priority="226">
      <formula>H449&gt;0</formula>
    </cfRule>
    <cfRule type="expression" dxfId="1494" priority="227">
      <formula>H449&lt;0</formula>
    </cfRule>
  </conditionalFormatting>
  <conditionalFormatting sqref="F482:F500 H482:H500">
    <cfRule type="expression" dxfId="1493" priority="224">
      <formula>F482&gt;0</formula>
    </cfRule>
    <cfRule type="expression" dxfId="1492" priority="225">
      <formula>F482&lt;0</formula>
    </cfRule>
  </conditionalFormatting>
  <conditionalFormatting sqref="F475:F481">
    <cfRule type="expression" dxfId="1491" priority="222">
      <formula>F475&gt;0</formula>
    </cfRule>
    <cfRule type="expression" dxfId="1490" priority="223">
      <formula>F475&lt;0</formula>
    </cfRule>
  </conditionalFormatting>
  <conditionalFormatting sqref="H475:H481">
    <cfRule type="expression" dxfId="1489" priority="220">
      <formula>H475&gt;0</formula>
    </cfRule>
    <cfRule type="expression" dxfId="1488" priority="221">
      <formula>H475&lt;0</formula>
    </cfRule>
  </conditionalFormatting>
  <conditionalFormatting sqref="F508:F525 H508:H525">
    <cfRule type="expression" dxfId="1487" priority="218">
      <formula>F508&gt;0</formula>
    </cfRule>
    <cfRule type="expression" dxfId="1486" priority="219">
      <formula>F508&lt;0</formula>
    </cfRule>
  </conditionalFormatting>
  <conditionalFormatting sqref="F501:F507">
    <cfRule type="expression" dxfId="1485" priority="216">
      <formula>F501&gt;0</formula>
    </cfRule>
    <cfRule type="expression" dxfId="1484" priority="217">
      <formula>F501&lt;0</formula>
    </cfRule>
  </conditionalFormatting>
  <conditionalFormatting sqref="H501:H507">
    <cfRule type="expression" dxfId="1483" priority="214">
      <formula>H501&gt;0</formula>
    </cfRule>
    <cfRule type="expression" dxfId="1482" priority="215">
      <formula>H501&lt;0</formula>
    </cfRule>
  </conditionalFormatting>
  <conditionalFormatting sqref="F526:F530 H526:H530">
    <cfRule type="expression" dxfId="1481" priority="212">
      <formula>F526&gt;0</formula>
    </cfRule>
    <cfRule type="expression" dxfId="1480" priority="213">
      <formula>F526&lt;0</formula>
    </cfRule>
  </conditionalFormatting>
  <conditionalFormatting sqref="F538:F553 H538:H553">
    <cfRule type="expression" dxfId="1479" priority="210">
      <formula>F538&gt;0</formula>
    </cfRule>
    <cfRule type="expression" dxfId="1478" priority="211">
      <formula>F538&lt;0</formula>
    </cfRule>
  </conditionalFormatting>
  <conditionalFormatting sqref="H531:H537">
    <cfRule type="expression" dxfId="1477" priority="206">
      <formula>H531&gt;0</formula>
    </cfRule>
    <cfRule type="expression" dxfId="1476" priority="207">
      <formula>H531&lt;0</formula>
    </cfRule>
  </conditionalFormatting>
  <conditionalFormatting sqref="F554 H554">
    <cfRule type="expression" dxfId="1475" priority="204">
      <formula>F554&gt;0</formula>
    </cfRule>
    <cfRule type="expression" dxfId="1474" priority="205">
      <formula>F554&lt;0</formula>
    </cfRule>
  </conditionalFormatting>
  <conditionalFormatting sqref="F555:F559 H555:H559">
    <cfRule type="expression" dxfId="1473" priority="202">
      <formula>F555&gt;0</formula>
    </cfRule>
    <cfRule type="expression" dxfId="1472" priority="203">
      <formula>F555&lt;0</formula>
    </cfRule>
  </conditionalFormatting>
  <conditionalFormatting sqref="F567:F582 H567:H582">
    <cfRule type="expression" dxfId="1471" priority="200">
      <formula>F567&gt;0</formula>
    </cfRule>
    <cfRule type="expression" dxfId="1470" priority="201">
      <formula>F567&lt;0</formula>
    </cfRule>
  </conditionalFormatting>
  <conditionalFormatting sqref="F560:F566">
    <cfRule type="expression" dxfId="1469" priority="198">
      <formula>F560&gt;0</formula>
    </cfRule>
    <cfRule type="expression" dxfId="1468" priority="199">
      <formula>F560&lt;0</formula>
    </cfRule>
  </conditionalFormatting>
  <conditionalFormatting sqref="H560:H566">
    <cfRule type="expression" dxfId="1467" priority="196">
      <formula>H560&gt;0</formula>
    </cfRule>
    <cfRule type="expression" dxfId="1466" priority="197">
      <formula>H560&lt;0</formula>
    </cfRule>
  </conditionalFormatting>
  <conditionalFormatting sqref="F584:F589 H584:H589">
    <cfRule type="expression" dxfId="1465" priority="194">
      <formula>F584&gt;0</formula>
    </cfRule>
    <cfRule type="expression" dxfId="1464" priority="195">
      <formula>F584&lt;0</formula>
    </cfRule>
  </conditionalFormatting>
  <conditionalFormatting sqref="F590 H590">
    <cfRule type="expression" dxfId="1463" priority="192">
      <formula>F590&gt;0</formula>
    </cfRule>
    <cfRule type="expression" dxfId="1462" priority="193">
      <formula>F590&lt;0</formula>
    </cfRule>
  </conditionalFormatting>
  <conditionalFormatting sqref="F591:F595 H591:H595">
    <cfRule type="expression" dxfId="1461" priority="190">
      <formula>F591&gt;0</formula>
    </cfRule>
    <cfRule type="expression" dxfId="1460" priority="191">
      <formula>F591&lt;0</formula>
    </cfRule>
  </conditionalFormatting>
  <conditionalFormatting sqref="F603:F618 H603:H618">
    <cfRule type="expression" dxfId="1459" priority="188">
      <formula>F603&gt;0</formula>
    </cfRule>
    <cfRule type="expression" dxfId="1458" priority="189">
      <formula>F603&lt;0</formula>
    </cfRule>
  </conditionalFormatting>
  <conditionalFormatting sqref="F596:F602">
    <cfRule type="expression" dxfId="1457" priority="186">
      <formula>F596&gt;0</formula>
    </cfRule>
    <cfRule type="expression" dxfId="1456" priority="187">
      <formula>F596&lt;0</formula>
    </cfRule>
  </conditionalFormatting>
  <conditionalFormatting sqref="H596:H602">
    <cfRule type="expression" dxfId="1455" priority="184">
      <formula>H596&gt;0</formula>
    </cfRule>
    <cfRule type="expression" dxfId="1454" priority="185">
      <formula>H596&lt;0</formula>
    </cfRule>
  </conditionalFormatting>
  <conditionalFormatting sqref="F619:F624 H619:H624">
    <cfRule type="expression" dxfId="1453" priority="182">
      <formula>F619&gt;0</formula>
    </cfRule>
    <cfRule type="expression" dxfId="1452" priority="183">
      <formula>F619&lt;0</formula>
    </cfRule>
  </conditionalFormatting>
  <conditionalFormatting sqref="F625 H625">
    <cfRule type="expression" dxfId="1451" priority="180">
      <formula>F625&gt;0</formula>
    </cfRule>
    <cfRule type="expression" dxfId="1450" priority="181">
      <formula>F625&lt;0</formula>
    </cfRule>
  </conditionalFormatting>
  <conditionalFormatting sqref="F626:F630 H626:H630">
    <cfRule type="expression" dxfId="1449" priority="178">
      <formula>F626&gt;0</formula>
    </cfRule>
    <cfRule type="expression" dxfId="1448" priority="179">
      <formula>F626&lt;0</formula>
    </cfRule>
  </conditionalFormatting>
  <conditionalFormatting sqref="F638:F653 H638:H653">
    <cfRule type="expression" dxfId="1447" priority="176">
      <formula>F638&gt;0</formula>
    </cfRule>
    <cfRule type="expression" dxfId="1446" priority="177">
      <formula>F638&lt;0</formula>
    </cfRule>
  </conditionalFormatting>
  <conditionalFormatting sqref="F631:F637">
    <cfRule type="expression" dxfId="1445" priority="174">
      <formula>F631&gt;0</formula>
    </cfRule>
    <cfRule type="expression" dxfId="1444" priority="175">
      <formula>F631&lt;0</formula>
    </cfRule>
  </conditionalFormatting>
  <conditionalFormatting sqref="H631:H637">
    <cfRule type="expression" dxfId="1443" priority="172">
      <formula>H631&gt;0</formula>
    </cfRule>
    <cfRule type="expression" dxfId="1442" priority="173">
      <formula>H631&lt;0</formula>
    </cfRule>
  </conditionalFormatting>
  <conditionalFormatting sqref="M682">
    <cfRule type="expression" dxfId="1441" priority="170">
      <formula>M682&gt;0</formula>
    </cfRule>
    <cfRule type="expression" dxfId="1440" priority="171">
      <formula>M682&lt;0</formula>
    </cfRule>
  </conditionalFormatting>
  <conditionalFormatting sqref="F163:F174">
    <cfRule type="expression" dxfId="1439" priority="166">
      <formula>F163&gt;0</formula>
    </cfRule>
    <cfRule type="expression" dxfId="1438" priority="167">
      <formula>F163&lt;0</formula>
    </cfRule>
  </conditionalFormatting>
  <conditionalFormatting sqref="H163:H174">
    <cfRule type="expression" dxfId="1437" priority="164">
      <formula>H163&gt;0</formula>
    </cfRule>
    <cfRule type="expression" dxfId="1436" priority="165">
      <formula>H163&lt;0</formula>
    </cfRule>
  </conditionalFormatting>
  <conditionalFormatting sqref="F157:F162 H157:H162">
    <cfRule type="expression" dxfId="1435" priority="162">
      <formula>F157&gt;0</formula>
    </cfRule>
    <cfRule type="expression" dxfId="1434" priority="163">
      <formula>F157&lt;0</formula>
    </cfRule>
  </conditionalFormatting>
  <conditionalFormatting sqref="J159">
    <cfRule type="expression" dxfId="1433" priority="160">
      <formula>J159&gt;0</formula>
    </cfRule>
    <cfRule type="expression" dxfId="1432" priority="161">
      <formula>J159&lt;0</formula>
    </cfRule>
  </conditionalFormatting>
  <conditionalFormatting sqref="J160:J166">
    <cfRule type="expression" dxfId="1431" priority="158">
      <formula>J160&gt;0</formula>
    </cfRule>
    <cfRule type="expression" dxfId="1430" priority="159">
      <formula>J160&lt;0</formula>
    </cfRule>
  </conditionalFormatting>
  <conditionalFormatting sqref="L159:L241 L248 L250">
    <cfRule type="expression" dxfId="1429" priority="154">
      <formula>L159&gt;0</formula>
    </cfRule>
    <cfRule type="expression" dxfId="1428" priority="155">
      <formula>L159&lt;0</formula>
    </cfRule>
  </conditionalFormatting>
  <conditionalFormatting sqref="Q10">
    <cfRule type="expression" dxfId="1427" priority="152">
      <formula>Q10&gt;0</formula>
    </cfRule>
    <cfRule type="expression" dxfId="1426" priority="153">
      <formula>Q10&lt;0</formula>
    </cfRule>
  </conditionalFormatting>
  <conditionalFormatting sqref="H270:H272 F270:F272">
    <cfRule type="expression" dxfId="1425" priority="149">
      <formula>F270&gt;0</formula>
    </cfRule>
    <cfRule type="expression" dxfId="1424" priority="150">
      <formula>F270&lt;0</formula>
    </cfRule>
  </conditionalFormatting>
  <conditionalFormatting sqref="H266:H268 F266:F268">
    <cfRule type="expression" dxfId="1423" priority="147">
      <formula>F266&gt;0</formula>
    </cfRule>
    <cfRule type="expression" dxfId="1422" priority="148">
      <formula>F266&lt;0</formula>
    </cfRule>
  </conditionalFormatting>
  <conditionalFormatting sqref="H265 F265">
    <cfRule type="expression" dxfId="1421" priority="145">
      <formula>F265&gt;0</formula>
    </cfRule>
    <cfRule type="expression" dxfId="1420" priority="146">
      <formula>F265&lt;0</formula>
    </cfRule>
  </conditionalFormatting>
  <conditionalFormatting sqref="H269 F269">
    <cfRule type="expression" dxfId="1419" priority="143">
      <formula>F269&gt;0</formula>
    </cfRule>
    <cfRule type="expression" dxfId="1418" priority="144">
      <formula>F269&lt;0</formula>
    </cfRule>
  </conditionalFormatting>
  <conditionalFormatting sqref="H275:H278 F275:F278">
    <cfRule type="expression" dxfId="1417" priority="139">
      <formula>F275&gt;0</formula>
    </cfRule>
    <cfRule type="expression" dxfId="1416" priority="140">
      <formula>F275&lt;0</formula>
    </cfRule>
  </conditionalFormatting>
  <conditionalFormatting sqref="H273:H274 F273:F274">
    <cfRule type="expression" dxfId="1415" priority="137">
      <formula>F273&gt;0</formula>
    </cfRule>
    <cfRule type="expression" dxfId="1414" priority="138">
      <formula>F273&lt;0</formula>
    </cfRule>
  </conditionalFormatting>
  <conditionalFormatting sqref="H300 F300">
    <cfRule type="expression" dxfId="1413" priority="135">
      <formula>F300&gt;0</formula>
    </cfRule>
    <cfRule type="expression" dxfId="1412" priority="136">
      <formula>F300&lt;0</formula>
    </cfRule>
  </conditionalFormatting>
  <conditionalFormatting sqref="H281:H283 F281:F283">
    <cfRule type="expression" dxfId="1411" priority="133">
      <formula>F281&gt;0</formula>
    </cfRule>
    <cfRule type="expression" dxfId="1410" priority="134">
      <formula>F281&lt;0</formula>
    </cfRule>
  </conditionalFormatting>
  <conditionalFormatting sqref="H279:H280 F279:F280">
    <cfRule type="expression" dxfId="1409" priority="131">
      <formula>F279&gt;0</formula>
    </cfRule>
    <cfRule type="expression" dxfId="1408" priority="132">
      <formula>F279&lt;0</formula>
    </cfRule>
  </conditionalFormatting>
  <conditionalFormatting sqref="H293:H295 F293:F295">
    <cfRule type="expression" dxfId="1407" priority="129">
      <formula>F293&gt;0</formula>
    </cfRule>
    <cfRule type="expression" dxfId="1406" priority="130">
      <formula>F293&lt;0</formula>
    </cfRule>
  </conditionalFormatting>
  <conditionalFormatting sqref="H292 F292">
    <cfRule type="expression" dxfId="1405" priority="127">
      <formula>F292&gt;0</formula>
    </cfRule>
    <cfRule type="expression" dxfId="1404" priority="128">
      <formula>F292&lt;0</formula>
    </cfRule>
  </conditionalFormatting>
  <conditionalFormatting sqref="H289:H291 F289:F291">
    <cfRule type="expression" dxfId="1403" priority="125">
      <formula>F289&gt;0</formula>
    </cfRule>
    <cfRule type="expression" dxfId="1402" priority="126">
      <formula>F289&lt;0</formula>
    </cfRule>
  </conditionalFormatting>
  <conditionalFormatting sqref="H288 F288">
    <cfRule type="expression" dxfId="1401" priority="123">
      <formula>F288&gt;0</formula>
    </cfRule>
    <cfRule type="expression" dxfId="1400" priority="124">
      <formula>F288&lt;0</formula>
    </cfRule>
  </conditionalFormatting>
  <conditionalFormatting sqref="H285:H287 F285:F287">
    <cfRule type="expression" dxfId="1399" priority="121">
      <formula>F285&gt;0</formula>
    </cfRule>
    <cfRule type="expression" dxfId="1398" priority="122">
      <formula>F285&lt;0</formula>
    </cfRule>
  </conditionalFormatting>
  <conditionalFormatting sqref="H284 F284">
    <cfRule type="expression" dxfId="1397" priority="119">
      <formula>F284&gt;0</formula>
    </cfRule>
    <cfRule type="expression" dxfId="1396" priority="120">
      <formula>F284&lt;0</formula>
    </cfRule>
  </conditionalFormatting>
  <conditionalFormatting sqref="H297:H299 F297:F299">
    <cfRule type="expression" dxfId="1395" priority="117">
      <formula>F297&gt;0</formula>
    </cfRule>
    <cfRule type="expression" dxfId="1394" priority="118">
      <formula>F297&lt;0</formula>
    </cfRule>
  </conditionalFormatting>
  <conditionalFormatting sqref="H296 F296">
    <cfRule type="expression" dxfId="1393" priority="115">
      <formula>F296&gt;0</formula>
    </cfRule>
    <cfRule type="expression" dxfId="1392" priority="116">
      <formula>F296&lt;0</formula>
    </cfRule>
  </conditionalFormatting>
  <conditionalFormatting sqref="H304 F304">
    <cfRule type="expression" dxfId="1391" priority="111">
      <formula>F304&gt;0</formula>
    </cfRule>
    <cfRule type="expression" dxfId="1390" priority="112">
      <formula>F304&lt;0</formula>
    </cfRule>
  </conditionalFormatting>
  <conditionalFormatting sqref="H301:H303 F301:F303">
    <cfRule type="expression" dxfId="1389" priority="109">
      <formula>F301&gt;0</formula>
    </cfRule>
    <cfRule type="expression" dxfId="1388" priority="110">
      <formula>F301&lt;0</formula>
    </cfRule>
  </conditionalFormatting>
  <conditionalFormatting sqref="H315:H316 F315:F316">
    <cfRule type="expression" dxfId="1387" priority="107">
      <formula>F315&gt;0</formula>
    </cfRule>
    <cfRule type="expression" dxfId="1386" priority="108">
      <formula>F315&lt;0</formula>
    </cfRule>
  </conditionalFormatting>
  <conditionalFormatting sqref="H311:H314 F311:F314">
    <cfRule type="expression" dxfId="1385" priority="103">
      <formula>F311&gt;0</formula>
    </cfRule>
    <cfRule type="expression" dxfId="1384" priority="104">
      <formula>F311&lt;0</formula>
    </cfRule>
  </conditionalFormatting>
  <conditionalFormatting sqref="H309:H310 F309:F310">
    <cfRule type="expression" dxfId="1383" priority="101">
      <formula>F309&gt;0</formula>
    </cfRule>
    <cfRule type="expression" dxfId="1382" priority="102">
      <formula>F309&lt;0</formula>
    </cfRule>
  </conditionalFormatting>
  <conditionalFormatting sqref="H305:H308 F305:F308">
    <cfRule type="expression" dxfId="1381" priority="97">
      <formula>F305&gt;0</formula>
    </cfRule>
    <cfRule type="expression" dxfId="1380" priority="98">
      <formula>F305&lt;0</formula>
    </cfRule>
  </conditionalFormatting>
  <conditionalFormatting sqref="F324:F327 H324:H327">
    <cfRule type="expression" dxfId="1379" priority="95">
      <formula>F324&gt;0</formula>
    </cfRule>
    <cfRule type="expression" dxfId="1378" priority="96">
      <formula>F324&lt;0</formula>
    </cfRule>
  </conditionalFormatting>
  <conditionalFormatting sqref="F322:F323 H322:H323">
    <cfRule type="expression" dxfId="1377" priority="93">
      <formula>F322&gt;0</formula>
    </cfRule>
    <cfRule type="expression" dxfId="1376" priority="94">
      <formula>F322&lt;0</formula>
    </cfRule>
  </conditionalFormatting>
  <conditionalFormatting sqref="F328:F330 H328:H330 K328:K331">
    <cfRule type="expression" dxfId="1375" priority="87">
      <formula>F328&gt;0</formula>
    </cfRule>
    <cfRule type="expression" dxfId="1374" priority="88">
      <formula>F328&lt;0</formula>
    </cfRule>
  </conditionalFormatting>
  <conditionalFormatting sqref="H335:H337 F335:F337 K335:K338">
    <cfRule type="expression" dxfId="1373" priority="83">
      <formula>F335&gt;0</formula>
    </cfRule>
    <cfRule type="expression" dxfId="1372" priority="84">
      <formula>F335&lt;0</formula>
    </cfRule>
  </conditionalFormatting>
  <conditionalFormatting sqref="H338:H341 F338:F341 K339:K341">
    <cfRule type="expression" dxfId="1371" priority="81">
      <formula>F338&gt;0</formula>
    </cfRule>
    <cfRule type="expression" dxfId="1370" priority="82">
      <formula>F338&lt;0</formula>
    </cfRule>
  </conditionalFormatting>
  <conditionalFormatting sqref="H342:H343 F342:F343 K342:K343">
    <cfRule type="expression" dxfId="1369" priority="79">
      <formula>F342&gt;0</formula>
    </cfRule>
    <cfRule type="expression" dxfId="1368" priority="80">
      <formula>F342&lt;0</formula>
    </cfRule>
  </conditionalFormatting>
  <conditionalFormatting sqref="K359 F359 H359">
    <cfRule type="expression" dxfId="1367" priority="77">
      <formula>F359&gt;0</formula>
    </cfRule>
    <cfRule type="expression" dxfId="1366" priority="78">
      <formula>F359&lt;0</formula>
    </cfRule>
  </conditionalFormatting>
  <conditionalFormatting sqref="K347:K349 F347:F349 H347:H349">
    <cfRule type="expression" dxfId="1365" priority="75">
      <formula>F347&gt;0</formula>
    </cfRule>
    <cfRule type="expression" dxfId="1364" priority="76">
      <formula>F347&lt;0</formula>
    </cfRule>
  </conditionalFormatting>
  <conditionalFormatting sqref="F351:F353 H351:H353 K351:K353">
    <cfRule type="expression" dxfId="1363" priority="71">
      <formula>F351&gt;0</formula>
    </cfRule>
    <cfRule type="expression" dxfId="1362" priority="72">
      <formula>F351&lt;0</formula>
    </cfRule>
  </conditionalFormatting>
  <conditionalFormatting sqref="K350 F350 H350">
    <cfRule type="expression" dxfId="1361" priority="69">
      <formula>F350&gt;0</formula>
    </cfRule>
    <cfRule type="expression" dxfId="1360" priority="70">
      <formula>F350&lt;0</formula>
    </cfRule>
  </conditionalFormatting>
  <conditionalFormatting sqref="K354:K355 F354:F355 H354:H355">
    <cfRule type="expression" dxfId="1359" priority="67">
      <formula>F354&gt;0</formula>
    </cfRule>
    <cfRule type="expression" dxfId="1358" priority="68">
      <formula>F354&lt;0</formula>
    </cfRule>
  </conditionalFormatting>
  <conditionalFormatting sqref="K356:K358 F356:F358 H356:H358">
    <cfRule type="expression" dxfId="1357" priority="61">
      <formula>F356&gt;0</formula>
    </cfRule>
    <cfRule type="expression" dxfId="1356" priority="62">
      <formula>F356&lt;0</formula>
    </cfRule>
  </conditionalFormatting>
  <conditionalFormatting sqref="F364:F366 H364:H366">
    <cfRule type="expression" dxfId="1355" priority="59">
      <formula>F364&gt;0</formula>
    </cfRule>
    <cfRule type="expression" dxfId="1354" priority="60">
      <formula>F364&lt;0</formula>
    </cfRule>
  </conditionalFormatting>
  <conditionalFormatting sqref="F363 H363">
    <cfRule type="expression" dxfId="1353" priority="57">
      <formula>F363&gt;0</formula>
    </cfRule>
    <cfRule type="expression" dxfId="1352" priority="58">
      <formula>F363&lt;0</formula>
    </cfRule>
  </conditionalFormatting>
  <conditionalFormatting sqref="F360:F362 H360:H362 K360:K366">
    <cfRule type="expression" dxfId="1351" priority="55">
      <formula>F360&gt;0</formula>
    </cfRule>
    <cfRule type="expression" dxfId="1350" priority="56">
      <formula>F360&lt;0</formula>
    </cfRule>
  </conditionalFormatting>
  <conditionalFormatting sqref="K367 F367 H367">
    <cfRule type="expression" dxfId="1349" priority="53">
      <formula>F367&gt;0</formula>
    </cfRule>
    <cfRule type="expression" dxfId="1348" priority="54">
      <formula>F367&lt;0</formula>
    </cfRule>
  </conditionalFormatting>
  <conditionalFormatting sqref="K368:K370 F368:F370 H368:H370">
    <cfRule type="expression" dxfId="1347" priority="51">
      <formula>F368&gt;0</formula>
    </cfRule>
    <cfRule type="expression" dxfId="1346" priority="52">
      <formula>F368&lt;0</formula>
    </cfRule>
  </conditionalFormatting>
  <conditionalFormatting sqref="K375 F375 H375">
    <cfRule type="expression" dxfId="1345" priority="49">
      <formula>F375&gt;0</formula>
    </cfRule>
    <cfRule type="expression" dxfId="1344" priority="50">
      <formula>F375&lt;0</formula>
    </cfRule>
  </conditionalFormatting>
  <conditionalFormatting sqref="F372:F374 H372:H374 K372:K374">
    <cfRule type="expression" dxfId="1343" priority="47">
      <formula>F372&gt;0</formula>
    </cfRule>
    <cfRule type="expression" dxfId="1342" priority="48">
      <formula>F372&lt;0</formula>
    </cfRule>
  </conditionalFormatting>
  <conditionalFormatting sqref="K371 F371 H371">
    <cfRule type="expression" dxfId="1341" priority="45">
      <formula>F371&gt;0</formula>
    </cfRule>
    <cfRule type="expression" dxfId="1340" priority="46">
      <formula>F371&lt;0</formula>
    </cfRule>
  </conditionalFormatting>
  <conditionalFormatting sqref="F380:F382 H380:H382 K380:K382">
    <cfRule type="expression" dxfId="1339" priority="43">
      <formula>F380&gt;0</formula>
    </cfRule>
    <cfRule type="expression" dxfId="1338" priority="44">
      <formula>F380&lt;0</formula>
    </cfRule>
  </conditionalFormatting>
  <conditionalFormatting sqref="K379 F379 H379">
    <cfRule type="expression" dxfId="1337" priority="41">
      <formula>F379&gt;0</formula>
    </cfRule>
    <cfRule type="expression" dxfId="1336" priority="42">
      <formula>F379&lt;0</formula>
    </cfRule>
  </conditionalFormatting>
  <conditionalFormatting sqref="K376:K378 F376:F378 H376:H378">
    <cfRule type="expression" dxfId="1335" priority="39">
      <formula>F376&gt;0</formula>
    </cfRule>
    <cfRule type="expression" dxfId="1334" priority="40">
      <formula>F376&lt;0</formula>
    </cfRule>
  </conditionalFormatting>
  <conditionalFormatting sqref="K389 F389 H389">
    <cfRule type="expression" dxfId="1333" priority="37">
      <formula>F389&gt;0</formula>
    </cfRule>
    <cfRule type="expression" dxfId="1332" priority="38">
      <formula>F389&lt;0</formula>
    </cfRule>
  </conditionalFormatting>
  <conditionalFormatting sqref="K384 F384 H384">
    <cfRule type="expression" dxfId="1331" priority="35">
      <formula>F384&gt;0</formula>
    </cfRule>
    <cfRule type="expression" dxfId="1330" priority="36">
      <formula>F384&lt;0</formula>
    </cfRule>
  </conditionalFormatting>
  <conditionalFormatting sqref="K383 F383 H383">
    <cfRule type="expression" dxfId="1329" priority="33">
      <formula>F383&gt;0</formula>
    </cfRule>
    <cfRule type="expression" dxfId="1328" priority="34">
      <formula>F383&lt;0</formula>
    </cfRule>
  </conditionalFormatting>
  <conditionalFormatting sqref="F385:F387 H385:H387 K385:K387">
    <cfRule type="expression" dxfId="1327" priority="31">
      <formula>F385&gt;0</formula>
    </cfRule>
    <cfRule type="expression" dxfId="1326" priority="32">
      <formula>F385&lt;0</formula>
    </cfRule>
  </conditionalFormatting>
  <conditionalFormatting sqref="K388 F388 H388">
    <cfRule type="expression" dxfId="1325" priority="29">
      <formula>F388&gt;0</formula>
    </cfRule>
    <cfRule type="expression" dxfId="1324" priority="30">
      <formula>F388&lt;0</formula>
    </cfRule>
  </conditionalFormatting>
  <conditionalFormatting sqref="H393 F393 K393">
    <cfRule type="expression" dxfId="1323" priority="23">
      <formula>F393&gt;0</formula>
    </cfRule>
    <cfRule type="expression" dxfId="1322" priority="24">
      <formula>F393&lt;0</formula>
    </cfRule>
  </conditionalFormatting>
  <conditionalFormatting sqref="H394:H396 F394:F396 K394:K396">
    <cfRule type="expression" dxfId="1321" priority="21">
      <formula>F394&gt;0</formula>
    </cfRule>
    <cfRule type="expression" dxfId="1320" priority="22">
      <formula>F394&lt;0</formula>
    </cfRule>
  </conditionalFormatting>
  <conditionalFormatting sqref="K401 F401 H401">
    <cfRule type="expression" dxfId="1319" priority="17">
      <formula>F401&gt;0</formula>
    </cfRule>
    <cfRule type="expression" dxfId="1318" priority="18">
      <formula>F401&lt;0</formula>
    </cfRule>
  </conditionalFormatting>
  <conditionalFormatting sqref="K398:K400 F398:F400 H398:H400">
    <cfRule type="expression" dxfId="1317" priority="15">
      <formula>F398&gt;0</formula>
    </cfRule>
    <cfRule type="expression" dxfId="1316" priority="16">
      <formula>F398&lt;0</formula>
    </cfRule>
  </conditionalFormatting>
  <conditionalFormatting sqref="H403:H405 F403:F405 K403:K405">
    <cfRule type="expression" dxfId="1315" priority="13">
      <formula>F403&gt;0</formula>
    </cfRule>
    <cfRule type="expression" dxfId="1314" priority="14">
      <formula>F403&lt;0</formula>
    </cfRule>
  </conditionalFormatting>
  <conditionalFormatting sqref="K411:K413 F411:F413 H411:H413">
    <cfRule type="expression" dxfId="1313" priority="11">
      <formula>F411&gt;0</formula>
    </cfRule>
    <cfRule type="expression" dxfId="1312" priority="12">
      <formula>F411&lt;0</formula>
    </cfRule>
  </conditionalFormatting>
  <conditionalFormatting sqref="K410 F410 H410">
    <cfRule type="expression" dxfId="1311" priority="9">
      <formula>F410&gt;0</formula>
    </cfRule>
    <cfRule type="expression" dxfId="1310" priority="10">
      <formula>F410&lt;0</formula>
    </cfRule>
  </conditionalFormatting>
  <conditionalFormatting sqref="K407:K409 F407:F409 H407:H409">
    <cfRule type="expression" dxfId="1309" priority="7">
      <formula>F407&gt;0</formula>
    </cfRule>
    <cfRule type="expression" dxfId="1308" priority="8">
      <formula>F407&lt;0</formula>
    </cfRule>
  </conditionalFormatting>
  <conditionalFormatting sqref="K417:K418 F417:F418 H417:H418">
    <cfRule type="expression" dxfId="1307" priority="5">
      <formula>F417&gt;0</formula>
    </cfRule>
    <cfRule type="expression" dxfId="1306" priority="6">
      <formula>F417&lt;0</formula>
    </cfRule>
  </conditionalFormatting>
  <conditionalFormatting sqref="K415:K416 F415:F416 H415:H416">
    <cfRule type="expression" dxfId="1305" priority="3">
      <formula>F415&gt;0</formula>
    </cfRule>
    <cfRule type="expression" dxfId="1304" priority="4">
      <formula>F415&lt;0</formula>
    </cfRule>
  </conditionalFormatting>
  <conditionalFormatting sqref="K414 F414 H414">
    <cfRule type="expression" dxfId="1303" priority="1">
      <formula>F414&gt;0</formula>
    </cfRule>
    <cfRule type="expression" dxfId="1302"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4" t="s">
        <v>78</v>
      </c>
      <c r="P42" s="894"/>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01" priority="29">
      <formula>N19&gt;0</formula>
    </cfRule>
    <cfRule type="expression" dxfId="130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99" priority="23">
      <formula>F22&gt;0</formula>
    </cfRule>
    <cfRule type="expression" dxfId="1298" priority="24">
      <formula>F22&lt;0</formula>
    </cfRule>
  </conditionalFormatting>
  <conditionalFormatting sqref="H22:H31">
    <cfRule type="expression" dxfId="1297" priority="21">
      <formula>H22&gt;0</formula>
    </cfRule>
    <cfRule type="expression" dxfId="1296" priority="22">
      <formula>H22&lt;0</formula>
    </cfRule>
  </conditionalFormatting>
  <conditionalFormatting sqref="I21:J31">
    <cfRule type="expression" dxfId="1295" priority="19">
      <formula>I21&gt;0</formula>
    </cfRule>
    <cfRule type="expression" dxfId="1294" priority="20">
      <formula>I21&lt;0</formula>
    </cfRule>
  </conditionalFormatting>
  <conditionalFormatting sqref="Q8">
    <cfRule type="expression" dxfId="1293" priority="11">
      <formula>Q8&gt;0</formula>
    </cfRule>
    <cfRule type="expression" dxfId="1292" priority="12">
      <formula>Q8&lt;0</formula>
    </cfRule>
  </conditionalFormatting>
  <conditionalFormatting sqref="Q7">
    <cfRule type="expression" dxfId="1291" priority="13">
      <formula>Q7&gt;0</formula>
    </cfRule>
    <cfRule type="expression" dxfId="1290" priority="14">
      <formula>Q7&lt;0</formula>
    </cfRule>
  </conditionalFormatting>
  <conditionalFormatting sqref="F56:F66">
    <cfRule type="expression" dxfId="1289" priority="9">
      <formula>F56&gt;0</formula>
    </cfRule>
    <cfRule type="expression" dxfId="1288" priority="10">
      <formula>F56&lt;0</formula>
    </cfRule>
  </conditionalFormatting>
  <conditionalFormatting sqref="H56:H66">
    <cfRule type="expression" dxfId="1287" priority="7">
      <formula>H56&gt;0</formula>
    </cfRule>
    <cfRule type="expression" dxfId="1286" priority="8">
      <formula>H56&lt;0</formula>
    </cfRule>
  </conditionalFormatting>
  <conditionalFormatting sqref="I56:I66">
    <cfRule type="expression" dxfId="1285" priority="5">
      <formula>I56&gt;0</formula>
    </cfRule>
    <cfRule type="expression" dxfId="1284" priority="6">
      <formula>I56&lt;0</formula>
    </cfRule>
  </conditionalFormatting>
  <conditionalFormatting sqref="F21">
    <cfRule type="expression" dxfId="1283" priority="3">
      <formula>F21&gt;0</formula>
    </cfRule>
    <cfRule type="expression" dxfId="1282" priority="4">
      <formula>F21&lt;0</formula>
    </cfRule>
  </conditionalFormatting>
  <conditionalFormatting sqref="H21">
    <cfRule type="expression" dxfId="1281" priority="1">
      <formula>H21&gt;0</formula>
    </cfRule>
    <cfRule type="expression" dxfId="128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4" t="s">
        <v>78</v>
      </c>
      <c r="P40" s="894"/>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79" priority="9">
      <formula>F39&gt;0</formula>
    </cfRule>
    <cfRule type="expression" dxfId="1278" priority="10">
      <formula>F39&lt;0</formula>
    </cfRule>
  </conditionalFormatting>
  <conditionalFormatting sqref="F25:F38">
    <cfRule type="expression" dxfId="1277" priority="7">
      <formula>F25&gt;0</formula>
    </cfRule>
    <cfRule type="expression" dxfId="1276" priority="8">
      <formula>F25&lt;0</formula>
    </cfRule>
  </conditionalFormatting>
  <conditionalFormatting sqref="H25:H38">
    <cfRule type="expression" dxfId="1275" priority="5">
      <formula>H25&gt;0</formula>
    </cfRule>
    <cfRule type="expression" dxfId="1274" priority="6">
      <formula>H25&lt;0</formula>
    </cfRule>
  </conditionalFormatting>
  <conditionalFormatting sqref="Q7">
    <cfRule type="expression" dxfId="1273" priority="3">
      <formula>Q7&gt;0</formula>
    </cfRule>
    <cfRule type="expression" dxfId="1272" priority="4">
      <formula>Q7&lt;0</formula>
    </cfRule>
  </conditionalFormatting>
  <conditionalFormatting sqref="Q8">
    <cfRule type="expression" dxfId="1271" priority="1">
      <formula>Q8&gt;0</formula>
    </cfRule>
    <cfRule type="expression" dxfId="127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4" t="s">
        <v>78</v>
      </c>
      <c r="P16" s="894"/>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69" priority="69">
      <formula>Q7&gt;0</formula>
    </cfRule>
    <cfRule type="expression" dxfId="1268" priority="70">
      <formula>Q7&lt;0</formula>
    </cfRule>
  </conditionalFormatting>
  <conditionalFormatting sqref="Q8">
    <cfRule type="expression" dxfId="1267" priority="67">
      <formula>Q8&gt;0</formula>
    </cfRule>
    <cfRule type="expression" dxfId="1266" priority="68">
      <formula>Q8&lt;0</formula>
    </cfRule>
  </conditionalFormatting>
  <conditionalFormatting sqref="F27 F29:F38">
    <cfRule type="expression" dxfId="1265" priority="65">
      <formula>F27&gt;0</formula>
    </cfRule>
    <cfRule type="expression" dxfId="1264" priority="66">
      <formula>F27&lt;0</formula>
    </cfRule>
  </conditionalFormatting>
  <conditionalFormatting sqref="H29:H38">
    <cfRule type="expression" dxfId="1263" priority="63">
      <formula>H29&gt;0</formula>
    </cfRule>
    <cfRule type="expression" dxfId="1262" priority="64">
      <formula>H29&lt;0</formula>
    </cfRule>
  </conditionalFormatting>
  <conditionalFormatting sqref="H25:H27">
    <cfRule type="expression" dxfId="1261" priority="43">
      <formula>H25&gt;0</formula>
    </cfRule>
    <cfRule type="expression" dxfId="1260" priority="44">
      <formula>H25&lt;0</formula>
    </cfRule>
  </conditionalFormatting>
  <conditionalFormatting sqref="Q10">
    <cfRule type="expression" dxfId="1259" priority="57">
      <formula>Q10&gt;0</formula>
    </cfRule>
    <cfRule type="expression" dxfId="1258" priority="58">
      <formula>Q10&lt;0</formula>
    </cfRule>
  </conditionalFormatting>
  <conditionalFormatting sqref="F25:F26">
    <cfRule type="expression" dxfId="1257" priority="45">
      <formula>F25&gt;0</formula>
    </cfRule>
    <cfRule type="expression" dxfId="1256" priority="46">
      <formula>F25&lt;0</formula>
    </cfRule>
  </conditionalFormatting>
  <conditionalFormatting sqref="J65:K72">
    <cfRule type="expression" dxfId="1255" priority="39">
      <formula>J65&gt;0</formula>
    </cfRule>
    <cfRule type="expression" dxfId="1254" priority="40">
      <formula>J65&lt;0</formula>
    </cfRule>
  </conditionalFormatting>
  <conditionalFormatting sqref="F65:F83 F89">
    <cfRule type="expression" dxfId="1253" priority="37">
      <formula>F65&gt;0</formula>
    </cfRule>
    <cfRule type="expression" dxfId="1252" priority="38">
      <formula>F65&lt;0</formula>
    </cfRule>
  </conditionalFormatting>
  <conditionalFormatting sqref="H65:H83 H89">
    <cfRule type="expression" dxfId="1251" priority="35">
      <formula>H65&gt;0</formula>
    </cfRule>
    <cfRule type="expression" dxfId="1250" priority="36">
      <formula>H65&lt;0</formula>
    </cfRule>
  </conditionalFormatting>
  <conditionalFormatting sqref="J76:J78">
    <cfRule type="expression" dxfId="1249" priority="33">
      <formula>J76&gt;0</formula>
    </cfRule>
    <cfRule type="expression" dxfId="1248" priority="34">
      <formula>J76&lt;0</formula>
    </cfRule>
  </conditionalFormatting>
  <conditionalFormatting sqref="K76:K78">
    <cfRule type="expression" dxfId="1247" priority="31">
      <formula>K76&gt;0</formula>
    </cfRule>
    <cfRule type="expression" dxfId="1246" priority="32">
      <formula>K76&lt;0</formula>
    </cfRule>
  </conditionalFormatting>
  <conditionalFormatting sqref="L65:L78">
    <cfRule type="expression" dxfId="1245" priority="29">
      <formula>L65&gt;0</formula>
    </cfRule>
    <cfRule type="expression" dxfId="1244" priority="30">
      <formula>L65&lt;0</formula>
    </cfRule>
  </conditionalFormatting>
  <conditionalFormatting sqref="F84:F88">
    <cfRule type="expression" dxfId="1243" priority="27">
      <formula>F84&gt;0</formula>
    </cfRule>
    <cfRule type="expression" dxfId="1242" priority="28">
      <formula>F84&lt;0</formula>
    </cfRule>
  </conditionalFormatting>
  <conditionalFormatting sqref="H84:H88">
    <cfRule type="expression" dxfId="1241" priority="25">
      <formula>H84&gt;0</formula>
    </cfRule>
    <cfRule type="expression" dxfId="1240" priority="26">
      <formula>H84&lt;0</formula>
    </cfRule>
  </conditionalFormatting>
  <conditionalFormatting sqref="M65:M78">
    <cfRule type="expression" dxfId="1239" priority="23">
      <formula>M65&gt;0</formula>
    </cfRule>
    <cfRule type="expression" dxfId="1238" priority="24">
      <formula>M65&lt;0</formula>
    </cfRule>
  </conditionalFormatting>
  <conditionalFormatting sqref="M26:M31">
    <cfRule type="expression" dxfId="1237" priority="21">
      <formula>M26&gt;0</formula>
    </cfRule>
    <cfRule type="expression" dxfId="1236" priority="22">
      <formula>M26&lt;0</formula>
    </cfRule>
  </conditionalFormatting>
  <conditionalFormatting sqref="F93:F105">
    <cfRule type="expression" dxfId="1235" priority="19">
      <formula>F93&gt;0</formula>
    </cfRule>
    <cfRule type="expression" dxfId="1234" priority="20">
      <formula>F93&lt;0</formula>
    </cfRule>
  </conditionalFormatting>
  <conditionalFormatting sqref="H93:H105">
    <cfRule type="expression" dxfId="1233" priority="17">
      <formula>H93&gt;0</formula>
    </cfRule>
    <cfRule type="expression" dxfId="1232" priority="18">
      <formula>H93&lt;0</formula>
    </cfRule>
  </conditionalFormatting>
  <conditionalFormatting sqref="H92">
    <cfRule type="expression" dxfId="1231" priority="13">
      <formula>H92&gt;0</formula>
    </cfRule>
    <cfRule type="expression" dxfId="1230" priority="14">
      <formula>H92&lt;0</formula>
    </cfRule>
  </conditionalFormatting>
  <conditionalFormatting sqref="F92">
    <cfRule type="expression" dxfId="1229" priority="15">
      <formula>F92&gt;0</formula>
    </cfRule>
    <cfRule type="expression" dxfId="1228" priority="16">
      <formula>F92&lt;0</formula>
    </cfRule>
  </conditionalFormatting>
  <conditionalFormatting sqref="M93:M98">
    <cfRule type="expression" dxfId="1227" priority="11">
      <formula>M93&gt;0</formula>
    </cfRule>
    <cfRule type="expression" dxfId="1226" priority="12">
      <formula>M93&lt;0</formula>
    </cfRule>
  </conditionalFormatting>
  <conditionalFormatting sqref="K25:K27">
    <cfRule type="expression" dxfId="1225" priority="9">
      <formula>K25&gt;0</formula>
    </cfRule>
    <cfRule type="expression" dxfId="1224" priority="10">
      <formula>K25&lt;0</formula>
    </cfRule>
  </conditionalFormatting>
  <conditionalFormatting sqref="K28">
    <cfRule type="expression" dxfId="1223" priority="7">
      <formula>K28&gt;0</formula>
    </cfRule>
    <cfRule type="expression" dxfId="1222" priority="8">
      <formula>K28&lt;0</formula>
    </cfRule>
  </conditionalFormatting>
  <conditionalFormatting sqref="H28">
    <cfRule type="expression" dxfId="1221" priority="3">
      <formula>H28&gt;0</formula>
    </cfRule>
    <cfRule type="expression" dxfId="1220" priority="4">
      <formula>H28&lt;0</formula>
    </cfRule>
  </conditionalFormatting>
  <conditionalFormatting sqref="F28">
    <cfRule type="expression" dxfId="1219" priority="5">
      <formula>F28&gt;0</formula>
    </cfRule>
    <cfRule type="expression" dxfId="1218" priority="6">
      <formula>F28&lt;0</formula>
    </cfRule>
  </conditionalFormatting>
  <conditionalFormatting sqref="K29">
    <cfRule type="expression" dxfId="1217" priority="1">
      <formula>K29&gt;0</formula>
    </cfRule>
    <cfRule type="expression" dxfId="121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4"/>
      <c r="H13" s="4"/>
      <c r="I13" s="3"/>
      <c r="J13" s="3"/>
      <c r="K13" s="3"/>
      <c r="L13" s="4"/>
      <c r="M13" s="4"/>
      <c r="N13" s="4"/>
      <c r="T13" s="1"/>
    </row>
    <row r="14" spans="1:33" x14ac:dyDescent="0.25">
      <c r="B14" s="402"/>
      <c r="C14" s="4"/>
      <c r="D14" s="3"/>
      <c r="E14" s="3"/>
      <c r="F14" s="3"/>
      <c r="G14" s="904"/>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15" priority="137">
      <formula>F30&gt;0</formula>
    </cfRule>
    <cfRule type="expression" dxfId="1214" priority="138">
      <formula>F30&lt;0</formula>
    </cfRule>
  </conditionalFormatting>
  <conditionalFormatting sqref="H47:H58">
    <cfRule type="expression" dxfId="1213" priority="129">
      <formula>H47&gt;0</formula>
    </cfRule>
    <cfRule type="expression" dxfId="1212" priority="130">
      <formula>H47&lt;0</formula>
    </cfRule>
  </conditionalFormatting>
  <conditionalFormatting sqref="H59">
    <cfRule type="expression" dxfId="1211" priority="119">
      <formula>H59&gt;0</formula>
    </cfRule>
    <cfRule type="expression" dxfId="1210" priority="120">
      <formula>H59&lt;0</formula>
    </cfRule>
  </conditionalFormatting>
  <conditionalFormatting sqref="H60">
    <cfRule type="expression" dxfId="1209" priority="115">
      <formula>H60&gt;0</formula>
    </cfRule>
    <cfRule type="expression" dxfId="1208" priority="116">
      <formula>H60&lt;0</formula>
    </cfRule>
  </conditionalFormatting>
  <conditionalFormatting sqref="H61:H66">
    <cfRule type="expression" dxfId="1207" priority="111">
      <formula>H61&gt;0</formula>
    </cfRule>
    <cfRule type="expression" dxfId="1206" priority="112">
      <formula>H61&lt;0</formula>
    </cfRule>
  </conditionalFormatting>
  <conditionalFormatting sqref="Q8">
    <cfRule type="expression" dxfId="1205" priority="95">
      <formula>Q8&gt;0</formula>
    </cfRule>
    <cfRule type="expression" dxfId="1204" priority="96">
      <formula>Q8&lt;0</formula>
    </cfRule>
  </conditionalFormatting>
  <conditionalFormatting sqref="Q7">
    <cfRule type="expression" dxfId="1203" priority="97">
      <formula>Q7&gt;0</formula>
    </cfRule>
    <cfRule type="expression" dxfId="1202" priority="98">
      <formula>Q7&lt;0</formula>
    </cfRule>
  </conditionalFormatting>
  <conditionalFormatting sqref="F178 H178">
    <cfRule type="expression" dxfId="1201" priority="93">
      <formula>F178&gt;0</formula>
    </cfRule>
    <cfRule type="expression" dxfId="1200" priority="94">
      <formula>F178&lt;0</formula>
    </cfRule>
  </conditionalFormatting>
  <conditionalFormatting sqref="Q10">
    <cfRule type="expression" dxfId="1199" priority="87">
      <formula>Q10&gt;0</formula>
    </cfRule>
    <cfRule type="expression" dxfId="1198" priority="88">
      <formula>Q10&lt;0</formula>
    </cfRule>
  </conditionalFormatting>
  <conditionalFormatting sqref="Q9">
    <cfRule type="expression" dxfId="1197" priority="81">
      <formula>Q9&gt;0</formula>
    </cfRule>
    <cfRule type="expression" dxfId="1196" priority="82">
      <formula>Q9&lt;0</formula>
    </cfRule>
  </conditionalFormatting>
  <conditionalFormatting sqref="F201:F248">
    <cfRule type="expression" dxfId="1195" priority="41">
      <formula>F201&gt;0</formula>
    </cfRule>
    <cfRule type="expression" dxfId="1194" priority="42">
      <formula>F201&lt;0</formula>
    </cfRule>
  </conditionalFormatting>
  <conditionalFormatting sqref="H201:H248">
    <cfRule type="expression" dxfId="1193" priority="39">
      <formula>H201&gt;0</formula>
    </cfRule>
    <cfRule type="expression" dxfId="1192" priority="40">
      <formula>H201&lt;0</formula>
    </cfRule>
  </conditionalFormatting>
  <conditionalFormatting sqref="J208">
    <cfRule type="expression" dxfId="1191" priority="37">
      <formula>J208&gt;0</formula>
    </cfRule>
    <cfRule type="expression" dxfId="1190" priority="38">
      <formula>J208&lt;0</formula>
    </cfRule>
  </conditionalFormatting>
  <conditionalFormatting sqref="J214:J215">
    <cfRule type="expression" dxfId="1189" priority="35">
      <formula>J214&gt;0</formula>
    </cfRule>
    <cfRule type="expression" dxfId="1188" priority="36">
      <formula>J214&lt;0</formula>
    </cfRule>
  </conditionalFormatting>
  <conditionalFormatting sqref="J216">
    <cfRule type="expression" dxfId="1187" priority="33">
      <formula>J216&gt;0</formula>
    </cfRule>
    <cfRule type="expression" dxfId="1186" priority="34">
      <formula>J216&lt;0</formula>
    </cfRule>
  </conditionalFormatting>
  <conditionalFormatting sqref="J217:J219 J221:J224">
    <cfRule type="expression" dxfId="1185" priority="31">
      <formula>J217&gt;0</formula>
    </cfRule>
    <cfRule type="expression" dxfId="1184" priority="32">
      <formula>J217&lt;0</formula>
    </cfRule>
  </conditionalFormatting>
  <conditionalFormatting sqref="K208">
    <cfRule type="expression" dxfId="1183" priority="29">
      <formula>K208&gt;0</formula>
    </cfRule>
    <cfRule type="expression" dxfId="1182" priority="30">
      <formula>K208&lt;0</formula>
    </cfRule>
  </conditionalFormatting>
  <conditionalFormatting sqref="K214:K215">
    <cfRule type="expression" dxfId="1181" priority="27">
      <formula>K214&gt;0</formula>
    </cfRule>
    <cfRule type="expression" dxfId="1180" priority="28">
      <formula>K214&lt;0</formula>
    </cfRule>
  </conditionalFormatting>
  <conditionalFormatting sqref="K216">
    <cfRule type="expression" dxfId="1179" priority="25">
      <formula>K216&gt;0</formula>
    </cfRule>
    <cfRule type="expression" dxfId="1178" priority="26">
      <formula>K216&lt;0</formula>
    </cfRule>
  </conditionalFormatting>
  <conditionalFormatting sqref="K217:K224">
    <cfRule type="expression" dxfId="1177" priority="23">
      <formula>K217&gt;0</formula>
    </cfRule>
    <cfRule type="expression" dxfId="1176" priority="24">
      <formula>K217&lt;0</formula>
    </cfRule>
  </conditionalFormatting>
  <conditionalFormatting sqref="L208">
    <cfRule type="expression" dxfId="1175" priority="21">
      <formula>L208&gt;0</formula>
    </cfRule>
    <cfRule type="expression" dxfId="1174" priority="22">
      <formula>L208&lt;0</formula>
    </cfRule>
  </conditionalFormatting>
  <conditionalFormatting sqref="L214:L215">
    <cfRule type="expression" dxfId="1173" priority="19">
      <formula>L214&gt;0</formula>
    </cfRule>
    <cfRule type="expression" dxfId="1172" priority="20">
      <formula>L214&lt;0</formula>
    </cfRule>
  </conditionalFormatting>
  <conditionalFormatting sqref="L216">
    <cfRule type="expression" dxfId="1171" priority="17">
      <formula>L216&gt;0</formula>
    </cfRule>
    <cfRule type="expression" dxfId="1170" priority="18">
      <formula>L216&lt;0</formula>
    </cfRule>
  </conditionalFormatting>
  <conditionalFormatting sqref="L217:L224">
    <cfRule type="expression" dxfId="1169" priority="15">
      <formula>L217&gt;0</formula>
    </cfRule>
    <cfRule type="expression" dxfId="1168" priority="16">
      <formula>L217&lt;0</formula>
    </cfRule>
  </conditionalFormatting>
  <conditionalFormatting sqref="K225">
    <cfRule type="expression" dxfId="1167" priority="13">
      <formula>K225&gt;0</formula>
    </cfRule>
    <cfRule type="expression" dxfId="1166" priority="14">
      <formula>K225&lt;0</formula>
    </cfRule>
  </conditionalFormatting>
  <conditionalFormatting sqref="L225:L232">
    <cfRule type="expression" dxfId="1165" priority="11">
      <formula>L225&gt;0</formula>
    </cfRule>
    <cfRule type="expression" dxfId="1164" priority="12">
      <formula>L225&lt;0</formula>
    </cfRule>
  </conditionalFormatting>
  <conditionalFormatting sqref="K226">
    <cfRule type="expression" dxfId="1163" priority="9">
      <formula>K226&gt;0</formula>
    </cfRule>
    <cfRule type="expression" dxfId="1162" priority="10">
      <formula>K226&lt;0</formula>
    </cfRule>
  </conditionalFormatting>
  <conditionalFormatting sqref="K227">
    <cfRule type="expression" dxfId="1161" priority="7">
      <formula>K227&gt;0</formula>
    </cfRule>
    <cfRule type="expression" dxfId="1160" priority="8">
      <formula>K227&lt;0</formula>
    </cfRule>
  </conditionalFormatting>
  <conditionalFormatting sqref="K228:K248">
    <cfRule type="expression" dxfId="1159" priority="5">
      <formula>K228&gt;0</formula>
    </cfRule>
    <cfRule type="expression" dxfId="1158" priority="6">
      <formula>K228&lt;0</formula>
    </cfRule>
  </conditionalFormatting>
  <conditionalFormatting sqref="L233:L237">
    <cfRule type="expression" dxfId="1157" priority="3">
      <formula>L233&gt;0</formula>
    </cfRule>
    <cfRule type="expression" dxfId="1156" priority="4">
      <formula>L233&lt;0</formula>
    </cfRule>
  </conditionalFormatting>
  <conditionalFormatting sqref="L238:L243">
    <cfRule type="expression" dxfId="1155" priority="1">
      <formula>L238&gt;0</formula>
    </cfRule>
    <cfRule type="expression" dxfId="115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4" t="s">
        <v>78</v>
      </c>
      <c r="P40" s="894"/>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53" priority="11">
      <formula>F27&gt;0</formula>
    </cfRule>
    <cfRule type="expression" dxfId="1152" priority="12">
      <formula>F27&lt;0</formula>
    </cfRule>
  </conditionalFormatting>
  <conditionalFormatting sqref="H27:H29">
    <cfRule type="expression" dxfId="1151" priority="9">
      <formula>H27&gt;0</formula>
    </cfRule>
    <cfRule type="expression" dxfId="1150" priority="10">
      <formula>H27&lt;0</formula>
    </cfRule>
  </conditionalFormatting>
  <conditionalFormatting sqref="F23:F26">
    <cfRule type="expression" dxfId="1149" priority="7">
      <formula>F23&gt;0</formula>
    </cfRule>
    <cfRule type="expression" dxfId="1148" priority="8">
      <formula>F23&lt;0</formula>
    </cfRule>
  </conditionalFormatting>
  <conditionalFormatting sqref="H23:H26">
    <cfRule type="expression" dxfId="1147" priority="5">
      <formula>H23&gt;0</formula>
    </cfRule>
    <cfRule type="expression" dxfId="1146" priority="6">
      <formula>H23&lt;0</formula>
    </cfRule>
  </conditionalFormatting>
  <conditionalFormatting sqref="Q8">
    <cfRule type="expression" dxfId="1145" priority="1">
      <formula>Q8&gt;0</formula>
    </cfRule>
    <cfRule type="expression" dxfId="1144" priority="2">
      <formula>Q8&lt;0</formula>
    </cfRule>
  </conditionalFormatting>
  <conditionalFormatting sqref="Q7">
    <cfRule type="expression" dxfId="1143" priority="3">
      <formula>Q7&gt;0</formula>
    </cfRule>
    <cfRule type="expression" dxfId="114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4" t="s">
        <v>78</v>
      </c>
      <c r="P40" s="894"/>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41" priority="7">
      <formula>F21&gt;0</formula>
    </cfRule>
    <cfRule type="expression" dxfId="1140" priority="8">
      <formula>F21&lt;0</formula>
    </cfRule>
  </conditionalFormatting>
  <conditionalFormatting sqref="F22">
    <cfRule type="expression" dxfId="1139" priority="5">
      <formula>F22&gt;0</formula>
    </cfRule>
    <cfRule type="expression" dxfId="1138" priority="6">
      <formula>F22&lt;0</formula>
    </cfRule>
  </conditionalFormatting>
  <conditionalFormatting sqref="Q8">
    <cfRule type="expression" dxfId="1137" priority="1">
      <formula>Q8&gt;0</formula>
    </cfRule>
    <cfRule type="expression" dxfId="1136" priority="2">
      <formula>Q8&lt;0</formula>
    </cfRule>
  </conditionalFormatting>
  <conditionalFormatting sqref="Q7">
    <cfRule type="expression" dxfId="1135" priority="3">
      <formula>Q7&gt;0</formula>
    </cfRule>
    <cfRule type="expression" dxfId="11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4" t="s">
        <v>78</v>
      </c>
      <c r="P46" s="894"/>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33" priority="11">
      <formula>F24&gt;0</formula>
    </cfRule>
    <cfRule type="expression" dxfId="1132" priority="12">
      <formula>F24&lt;0</formula>
    </cfRule>
  </conditionalFormatting>
  <conditionalFormatting sqref="H27:H30">
    <cfRule type="expression" dxfId="1131" priority="9">
      <formula>H27&gt;0</formula>
    </cfRule>
    <cfRule type="expression" dxfId="1130" priority="10">
      <formula>H27&lt;0</formula>
    </cfRule>
  </conditionalFormatting>
  <conditionalFormatting sqref="F25">
    <cfRule type="expression" dxfId="1129" priority="7">
      <formula>F25&gt;0</formula>
    </cfRule>
    <cfRule type="expression" dxfId="1128" priority="8">
      <formula>F25&lt;0</formula>
    </cfRule>
  </conditionalFormatting>
  <conditionalFormatting sqref="H24:H26">
    <cfRule type="expression" dxfId="1127" priority="5">
      <formula>H24&gt;0</formula>
    </cfRule>
    <cfRule type="expression" dxfId="1126" priority="6">
      <formula>H24&lt;0</formula>
    </cfRule>
  </conditionalFormatting>
  <conditionalFormatting sqref="Q7">
    <cfRule type="expression" dxfId="1125" priority="3">
      <formula>Q7&gt;0</formula>
    </cfRule>
    <cfRule type="expression" dxfId="1124" priority="4">
      <formula>Q7&lt;0</formula>
    </cfRule>
  </conditionalFormatting>
  <conditionalFormatting sqref="Q8">
    <cfRule type="expression" dxfId="1123" priority="1">
      <formula>Q8&gt;0</formula>
    </cfRule>
    <cfRule type="expression" dxfId="112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4" t="s">
        <v>78</v>
      </c>
      <c r="Q39" s="894"/>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21" priority="17">
      <formula>F28&gt;0</formula>
    </cfRule>
    <cfRule type="expression" dxfId="1120" priority="18">
      <formula>F28&lt;0</formula>
    </cfRule>
  </conditionalFormatting>
  <conditionalFormatting sqref="F28 F33:F35">
    <cfRule type="expression" dxfId="1119" priority="19">
      <formula>F28&gt;0</formula>
    </cfRule>
    <cfRule type="expression" dxfId="1118" priority="20">
      <formula>F28&lt;0</formula>
    </cfRule>
  </conditionalFormatting>
  <conditionalFormatting sqref="H28 H33:H35">
    <cfRule type="expression" dxfId="1117" priority="15">
      <formula>H28&gt;0</formula>
    </cfRule>
    <cfRule type="expression" dxfId="1116" priority="16">
      <formula>H28&lt;0</formula>
    </cfRule>
  </conditionalFormatting>
  <conditionalFormatting sqref="F21:F27">
    <cfRule type="expression" dxfId="1115" priority="13">
      <formula>F21&gt;0</formula>
    </cfRule>
    <cfRule type="expression" dxfId="1114" priority="14">
      <formula>F21&lt;0</formula>
    </cfRule>
  </conditionalFormatting>
  <conditionalFormatting sqref="H21:H27">
    <cfRule type="expression" dxfId="1113" priority="11">
      <formula>H21&gt;0</formula>
    </cfRule>
    <cfRule type="expression" dxfId="1112" priority="12">
      <formula>H21&lt;0</formula>
    </cfRule>
  </conditionalFormatting>
  <conditionalFormatting sqref="Q8">
    <cfRule type="expression" dxfId="1111" priority="7">
      <formula>Q8&gt;0</formula>
    </cfRule>
    <cfRule type="expression" dxfId="1110" priority="8">
      <formula>Q8&lt;0</formula>
    </cfRule>
  </conditionalFormatting>
  <conditionalFormatting sqref="Q7">
    <cfRule type="expression" dxfId="1109" priority="9">
      <formula>Q7&gt;0</formula>
    </cfRule>
    <cfRule type="expression" dxfId="1108" priority="10">
      <formula>Q7&lt;0</formula>
    </cfRule>
  </conditionalFormatting>
  <conditionalFormatting sqref="F29:F32">
    <cfRule type="expression" dxfId="1107" priority="5">
      <formula>F29&gt;0</formula>
    </cfRule>
    <cfRule type="expression" dxfId="1106" priority="6">
      <formula>F29&lt;0</formula>
    </cfRule>
  </conditionalFormatting>
  <conditionalFormatting sqref="H29:H32">
    <cfRule type="expression" dxfId="1105" priority="3">
      <formula>H29&gt;0</formula>
    </cfRule>
    <cfRule type="expression" dxfId="1104" priority="4">
      <formula>H29&lt;0</formula>
    </cfRule>
  </conditionalFormatting>
  <conditionalFormatting sqref="M37">
    <cfRule type="expression" dxfId="1103" priority="1">
      <formula>M37&gt;0</formula>
    </cfRule>
    <cfRule type="expression" dxfId="110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01" priority="29">
      <formula>F40&gt;0</formula>
    </cfRule>
    <cfRule type="expression" dxfId="1100" priority="30">
      <formula>F40&lt;0</formula>
    </cfRule>
  </conditionalFormatting>
  <conditionalFormatting sqref="F40:F45">
    <cfRule type="expression" dxfId="1099" priority="31">
      <formula>F40&gt;0</formula>
    </cfRule>
    <cfRule type="expression" dxfId="1098" priority="32">
      <formula>F40&lt;0</formula>
    </cfRule>
  </conditionalFormatting>
  <conditionalFormatting sqref="H40:H45">
    <cfRule type="expression" dxfId="1097" priority="27">
      <formula>H40&gt;0</formula>
    </cfRule>
    <cfRule type="expression" dxfId="1096" priority="28">
      <formula>H40&lt;0</formula>
    </cfRule>
  </conditionalFormatting>
  <conditionalFormatting sqref="F23:F39">
    <cfRule type="expression" dxfId="1095" priority="13">
      <formula>F23&gt;0</formula>
    </cfRule>
    <cfRule type="expression" dxfId="1094" priority="14">
      <formula>F23&lt;0</formula>
    </cfRule>
  </conditionalFormatting>
  <conditionalFormatting sqref="H23:H39">
    <cfRule type="expression" dxfId="1093" priority="11">
      <formula>H23&gt;0</formula>
    </cfRule>
    <cfRule type="expression" dxfId="1092" priority="12">
      <formula>H23&lt;0</formula>
    </cfRule>
  </conditionalFormatting>
  <conditionalFormatting sqref="Q7">
    <cfRule type="expression" dxfId="1091" priority="9">
      <formula>Q7&gt;0</formula>
    </cfRule>
    <cfRule type="expression" dxfId="1090" priority="10">
      <formula>Q7&lt;0</formula>
    </cfRule>
  </conditionalFormatting>
  <conditionalFormatting sqref="Q8">
    <cfRule type="expression" dxfId="1089" priority="7">
      <formula>Q8&gt;0</formula>
    </cfRule>
    <cfRule type="expression" dxfId="1088" priority="8">
      <formula>Q8&lt;0</formula>
    </cfRule>
  </conditionalFormatting>
  <conditionalFormatting sqref="Q10">
    <cfRule type="expression" dxfId="1087" priority="1">
      <formula>Q10&gt;0</formula>
    </cfRule>
    <cfRule type="expression" dxfId="108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85" priority="39">
      <formula>Q12&gt;0</formula>
    </cfRule>
    <cfRule type="expression" dxfId="108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083" priority="33">
      <formula>F25&gt;0</formula>
    </cfRule>
    <cfRule type="expression" dxfId="1082" priority="34">
      <formula>F25&lt;0</formula>
    </cfRule>
  </conditionalFormatting>
  <conditionalFormatting sqref="F30">
    <cfRule type="expression" dxfId="1081" priority="31">
      <formula>F30&gt;0</formula>
    </cfRule>
    <cfRule type="expression" dxfId="1080" priority="32">
      <formula>F30&lt;0</formula>
    </cfRule>
  </conditionalFormatting>
  <conditionalFormatting sqref="F31">
    <cfRule type="expression" dxfId="1079" priority="29">
      <formula>F31&gt;0</formula>
    </cfRule>
    <cfRule type="expression" dxfId="1078" priority="30">
      <formula>F31&lt;0</formula>
    </cfRule>
  </conditionalFormatting>
  <conditionalFormatting sqref="F32:F34">
    <cfRule type="expression" dxfId="1077" priority="27">
      <formula>F32&gt;0</formula>
    </cfRule>
    <cfRule type="expression" dxfId="1076" priority="28">
      <formula>F32&lt;0</formula>
    </cfRule>
  </conditionalFormatting>
  <conditionalFormatting sqref="H25:H29">
    <cfRule type="expression" dxfId="1075" priority="25">
      <formula>H25&gt;0</formula>
    </cfRule>
    <cfRule type="expression" dxfId="1074" priority="26">
      <formula>H25&lt;0</formula>
    </cfRule>
  </conditionalFormatting>
  <conditionalFormatting sqref="H30">
    <cfRule type="expression" dxfId="1073" priority="23">
      <formula>H30&gt;0</formula>
    </cfRule>
    <cfRule type="expression" dxfId="1072" priority="24">
      <formula>H30&lt;0</formula>
    </cfRule>
  </conditionalFormatting>
  <conditionalFormatting sqref="H31">
    <cfRule type="expression" dxfId="1071" priority="21">
      <formula>H31&gt;0</formula>
    </cfRule>
    <cfRule type="expression" dxfId="1070" priority="22">
      <formula>H31&lt;0</formula>
    </cfRule>
  </conditionalFormatting>
  <conditionalFormatting sqref="H32:H34">
    <cfRule type="expression" dxfId="1069" priority="19">
      <formula>H32&gt;0</formula>
    </cfRule>
    <cfRule type="expression" dxfId="1068" priority="20">
      <formula>H32&lt;0</formula>
    </cfRule>
  </conditionalFormatting>
  <conditionalFormatting sqref="F35">
    <cfRule type="expression" dxfId="1067" priority="17">
      <formula>F35&gt;0</formula>
    </cfRule>
    <cfRule type="expression" dxfId="1066" priority="18">
      <formula>F35&lt;0</formula>
    </cfRule>
  </conditionalFormatting>
  <conditionalFormatting sqref="H35">
    <cfRule type="expression" dxfId="1065" priority="15">
      <formula>H35&gt;0</formula>
    </cfRule>
    <cfRule type="expression" dxfId="1064" priority="16">
      <formula>H35&lt;0</formula>
    </cfRule>
  </conditionalFormatting>
  <conditionalFormatting sqref="F36">
    <cfRule type="expression" dxfId="1063" priority="13">
      <formula>F36&gt;0</formula>
    </cfRule>
    <cfRule type="expression" dxfId="1062" priority="14">
      <formula>F36&lt;0</formula>
    </cfRule>
  </conditionalFormatting>
  <conditionalFormatting sqref="H36">
    <cfRule type="expression" dxfId="1061" priority="11">
      <formula>H36&gt;0</formula>
    </cfRule>
    <cfRule type="expression" dxfId="1060" priority="12">
      <formula>H36&lt;0</formula>
    </cfRule>
  </conditionalFormatting>
  <conditionalFormatting sqref="H23:H24">
    <cfRule type="expression" dxfId="1059" priority="5">
      <formula>H23&gt;0</formula>
    </cfRule>
    <cfRule type="expression" dxfId="1058" priority="6">
      <formula>H23&lt;0</formula>
    </cfRule>
  </conditionalFormatting>
  <conditionalFormatting sqref="F23:F24">
    <cfRule type="expression" dxfId="1057" priority="7">
      <formula>F23&gt;0</formula>
    </cfRule>
    <cfRule type="expression" dxfId="1056" priority="8">
      <formula>F23&lt;0</formula>
    </cfRule>
  </conditionalFormatting>
  <conditionalFormatting sqref="Q7">
    <cfRule type="expression" dxfId="1055" priority="3">
      <formula>Q7&gt;0</formula>
    </cfRule>
    <cfRule type="expression" dxfId="1054" priority="4">
      <formula>Q7&lt;0</formula>
    </cfRule>
  </conditionalFormatting>
  <conditionalFormatting sqref="Q8">
    <cfRule type="expression" dxfId="1053" priority="1">
      <formula>Q8&gt;0</formula>
    </cfRule>
    <cfRule type="expression" dxfId="105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51" priority="84">
      <formula>F7&gt;0</formula>
    </cfRule>
    <cfRule type="expression" dxfId="1050" priority="85">
      <formula>F7&lt;0</formula>
    </cfRule>
  </conditionalFormatting>
  <conditionalFormatting sqref="Q8">
    <cfRule type="expression" dxfId="1049" priority="82">
      <formula>Q8&gt;0</formula>
    </cfRule>
    <cfRule type="expression" dxfId="1048" priority="83">
      <formula>Q8&lt;0</formula>
    </cfRule>
  </conditionalFormatting>
  <conditionalFormatting sqref="F29:F36">
    <cfRule type="expression" dxfId="1047" priority="62">
      <formula>F29&gt;0</formula>
    </cfRule>
    <cfRule type="expression" dxfId="1046" priority="63">
      <formula>F29&lt;0</formula>
    </cfRule>
  </conditionalFormatting>
  <conditionalFormatting sqref="J32:J38">
    <cfRule type="expression" dxfId="1045" priority="57">
      <formula>J32&gt;0</formula>
    </cfRule>
    <cfRule type="expression" dxfId="1044" priority="58">
      <formula>J32&lt;0</formula>
    </cfRule>
  </conditionalFormatting>
  <conditionalFormatting sqref="M42">
    <cfRule type="expression" dxfId="1043" priority="55">
      <formula>M42&gt;0</formula>
    </cfRule>
    <cfRule type="expression" dxfId="1042" priority="56">
      <formula>M42&lt;0</formula>
    </cfRule>
  </conditionalFormatting>
  <conditionalFormatting sqref="F98:F134 H98:H134 H137:H142 F137:F142 F144:F153 H144:H153">
    <cfRule type="expression" dxfId="1041" priority="53">
      <formula>F98&gt;0</formula>
    </cfRule>
    <cfRule type="expression" dxfId="1040" priority="54">
      <formula>F98&lt;0</formula>
    </cfRule>
  </conditionalFormatting>
  <conditionalFormatting sqref="F90:F97">
    <cfRule type="expression" dxfId="1039" priority="51">
      <formula>F90&gt;0</formula>
    </cfRule>
    <cfRule type="expression" dxfId="1038" priority="52">
      <formula>F90&lt;0</formula>
    </cfRule>
  </conditionalFormatting>
  <conditionalFormatting sqref="H90:H97">
    <cfRule type="expression" dxfId="1037" priority="49">
      <formula>H90&gt;0</formula>
    </cfRule>
    <cfRule type="expression" dxfId="1036" priority="50">
      <formula>H90&lt;0</formula>
    </cfRule>
  </conditionalFormatting>
  <conditionalFormatting sqref="F135:F136 H135:H136">
    <cfRule type="expression" dxfId="1035" priority="47">
      <formula>F135&gt;0</formula>
    </cfRule>
    <cfRule type="expression" dxfId="1034" priority="48">
      <formula>F135&lt;0</formula>
    </cfRule>
  </conditionalFormatting>
  <conditionalFormatting sqref="H143 F143">
    <cfRule type="expression" dxfId="1033" priority="45">
      <formula>F143&gt;0</formula>
    </cfRule>
    <cfRule type="expression" dxfId="1032" priority="46">
      <formula>F143&lt;0</formula>
    </cfRule>
  </conditionalFormatting>
  <conditionalFormatting sqref="F154:F161">
    <cfRule type="expression" dxfId="1031" priority="31">
      <formula>F154&gt;0</formula>
    </cfRule>
    <cfRule type="expression" dxfId="1030" priority="32">
      <formula>F154&lt;0</formula>
    </cfRule>
  </conditionalFormatting>
  <conditionalFormatting sqref="H154:H161">
    <cfRule type="expression" dxfId="1029" priority="29">
      <formula>H154&gt;0</formula>
    </cfRule>
    <cfRule type="expression" dxfId="1028" priority="30">
      <formula>H154&lt;0</formula>
    </cfRule>
  </conditionalFormatting>
  <conditionalFormatting sqref="Q10">
    <cfRule type="expression" dxfId="1027" priority="27">
      <formula>Q10&gt;0</formula>
    </cfRule>
    <cfRule type="expression" dxfId="1026" priority="28">
      <formula>Q10&lt;0</formula>
    </cfRule>
  </conditionalFormatting>
  <conditionalFormatting sqref="F37:F38">
    <cfRule type="expression" dxfId="1025" priority="25">
      <formula>F37&gt;0</formula>
    </cfRule>
    <cfRule type="expression" dxfId="1024" priority="26">
      <formula>F37&lt;0</formula>
    </cfRule>
  </conditionalFormatting>
  <conditionalFormatting sqref="H37:H38">
    <cfRule type="expression" dxfId="1023" priority="23">
      <formula>H37&gt;0</formula>
    </cfRule>
    <cfRule type="expression" dxfId="1022" priority="24">
      <formula>H37&lt;0</formula>
    </cfRule>
  </conditionalFormatting>
  <conditionalFormatting sqref="F167">
    <cfRule type="expression" dxfId="1021" priority="21">
      <formula>F167&gt;0</formula>
    </cfRule>
    <cfRule type="expression" dxfId="1020" priority="22">
      <formula>F167&lt;0</formula>
    </cfRule>
  </conditionalFormatting>
  <conditionalFormatting sqref="F168:F179">
    <cfRule type="expression" dxfId="1019" priority="19">
      <formula>F168&gt;0</formula>
    </cfRule>
    <cfRule type="expression" dxfId="1018" priority="20">
      <formula>F168&lt;0</formula>
    </cfRule>
  </conditionalFormatting>
  <conditionalFormatting sqref="H167:H179">
    <cfRule type="expression" dxfId="1017" priority="17">
      <formula>H167&gt;0</formula>
    </cfRule>
    <cfRule type="expression" dxfId="1016" priority="18">
      <formula>H167&lt;0</formula>
    </cfRule>
  </conditionalFormatting>
  <conditionalFormatting sqref="J175:J197 J201">
    <cfRule type="expression" dxfId="1015" priority="15">
      <formula>J175&gt;0</formula>
    </cfRule>
    <cfRule type="expression" dxfId="1014" priority="16">
      <formula>J175&lt;0</formula>
    </cfRule>
  </conditionalFormatting>
  <conditionalFormatting sqref="F180:F197 F201">
    <cfRule type="expression" dxfId="1013" priority="13">
      <formula>F180&gt;0</formula>
    </cfRule>
    <cfRule type="expression" dxfId="1012" priority="14">
      <formula>F180&lt;0</formula>
    </cfRule>
  </conditionalFormatting>
  <conditionalFormatting sqref="H180:H197 H201">
    <cfRule type="expression" dxfId="1011" priority="11">
      <formula>H180&gt;0</formula>
    </cfRule>
    <cfRule type="expression" dxfId="1010" priority="12">
      <formula>H180&lt;0</formula>
    </cfRule>
  </conditionalFormatting>
  <conditionalFormatting sqref="I32:J35">
    <cfRule type="expression" dxfId="1009" priority="9">
      <formula>I32&gt;0</formula>
    </cfRule>
    <cfRule type="expression" dxfId="1008" priority="10">
      <formula>I32&lt;0</formula>
    </cfRule>
  </conditionalFormatting>
  <conditionalFormatting sqref="F198:F200">
    <cfRule type="expression" dxfId="1007" priority="7">
      <formula>F198&gt;0</formula>
    </cfRule>
    <cfRule type="expression" dxfId="1006" priority="8">
      <formula>F198&lt;0</formula>
    </cfRule>
  </conditionalFormatting>
  <conditionalFormatting sqref="H198:H200">
    <cfRule type="expression" dxfId="1005" priority="5">
      <formula>H198&gt;0</formula>
    </cfRule>
    <cfRule type="expression" dxfId="1004" priority="6">
      <formula>H198&lt;0</formula>
    </cfRule>
  </conditionalFormatting>
  <conditionalFormatting sqref="J198:J200">
    <cfRule type="expression" dxfId="1003" priority="3">
      <formula>J198&gt;0</formula>
    </cfRule>
    <cfRule type="expression" dxfId="1002" priority="4">
      <formula>J198&lt;0</formula>
    </cfRule>
  </conditionalFormatting>
  <conditionalFormatting sqref="F202:F211 H202:H211 J202:J211">
    <cfRule type="expression" dxfId="1001" priority="1">
      <formula>F202&gt;0</formula>
    </cfRule>
    <cfRule type="expression" dxfId="10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4" t="s">
        <v>78</v>
      </c>
      <c r="P40" s="894"/>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99" priority="80">
      <formula>Q7&gt;0</formula>
    </cfRule>
    <cfRule type="expression" dxfId="998" priority="81">
      <formula>Q7&lt;0</formula>
    </cfRule>
  </conditionalFormatting>
  <conditionalFormatting sqref="Q8">
    <cfRule type="expression" dxfId="997" priority="78">
      <formula>Q8&gt;0</formula>
    </cfRule>
    <cfRule type="expression" dxfId="996" priority="79">
      <formula>Q8&lt;0</formula>
    </cfRule>
  </conditionalFormatting>
  <conditionalFormatting sqref="F29:F43">
    <cfRule type="expression" dxfId="995" priority="62">
      <formula>F29&gt;0</formula>
    </cfRule>
    <cfRule type="expression" dxfId="994" priority="63">
      <formula>F29&lt;0</formula>
    </cfRule>
  </conditionalFormatting>
  <conditionalFormatting sqref="H45 H47:H48 H50:H51 H53 H29:H43">
    <cfRule type="expression" dxfId="993" priority="60">
      <formula>H29&gt;0</formula>
    </cfRule>
    <cfRule type="expression" dxfId="992" priority="61">
      <formula>H29&lt;0</formula>
    </cfRule>
  </conditionalFormatting>
  <conditionalFormatting sqref="J35">
    <cfRule type="expression" dxfId="991" priority="56">
      <formula>J35&gt;0</formula>
    </cfRule>
    <cfRule type="expression" dxfId="990" priority="57">
      <formula>J35&lt;0</formula>
    </cfRule>
  </conditionalFormatting>
  <conditionalFormatting sqref="J36:J37">
    <cfRule type="expression" dxfId="989" priority="54">
      <formula>J36&gt;0</formula>
    </cfRule>
    <cfRule type="expression" dxfId="988" priority="55">
      <formula>J36&lt;0</formula>
    </cfRule>
  </conditionalFormatting>
  <conditionalFormatting sqref="J38:J45 J48 J51">
    <cfRule type="expression" dxfId="987" priority="52">
      <formula>J38&gt;0</formula>
    </cfRule>
    <cfRule type="expression" dxfId="9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85" priority="49">
      <formula>M59&gt;0</formula>
    </cfRule>
    <cfRule type="expression" dxfId="984" priority="50">
      <formula>M59&lt;0</formula>
    </cfRule>
  </conditionalFormatting>
  <conditionalFormatting sqref="Q10">
    <cfRule type="expression" dxfId="983" priority="47">
      <formula>Q10&gt;0</formula>
    </cfRule>
    <cfRule type="expression" dxfId="982" priority="48">
      <formula>Q10&lt;0</formula>
    </cfRule>
  </conditionalFormatting>
  <conditionalFormatting sqref="F84:F103">
    <cfRule type="expression" dxfId="981" priority="45">
      <formula>F84&gt;0</formula>
    </cfRule>
    <cfRule type="expression" dxfId="980" priority="46">
      <formula>F84&lt;0</formula>
    </cfRule>
  </conditionalFormatting>
  <conditionalFormatting sqref="H107 H84:H103">
    <cfRule type="expression" dxfId="979" priority="43">
      <formula>H84&gt;0</formula>
    </cfRule>
    <cfRule type="expression" dxfId="978" priority="44">
      <formula>H84&lt;0</formula>
    </cfRule>
  </conditionalFormatting>
  <conditionalFormatting sqref="J89">
    <cfRule type="expression" dxfId="977" priority="41">
      <formula>J89&gt;0</formula>
    </cfRule>
    <cfRule type="expression" dxfId="976" priority="42">
      <formula>J89&lt;0</formula>
    </cfRule>
  </conditionalFormatting>
  <conditionalFormatting sqref="J90:J95">
    <cfRule type="expression" dxfId="975" priority="39">
      <formula>J90&gt;0</formula>
    </cfRule>
    <cfRule type="expression" dxfId="974" priority="40">
      <formula>J90&lt;0</formula>
    </cfRule>
  </conditionalFormatting>
  <conditionalFormatting sqref="J96:J97">
    <cfRule type="expression" dxfId="973" priority="37">
      <formula>J96&gt;0</formula>
    </cfRule>
    <cfRule type="expression" dxfId="972" priority="38">
      <formula>J96&lt;0</formula>
    </cfRule>
  </conditionalFormatting>
  <conditionalFormatting sqref="J98:J104">
    <cfRule type="expression" dxfId="971" priority="35">
      <formula>J98&gt;0</formula>
    </cfRule>
    <cfRule type="expression" dxfId="970" priority="36">
      <formula>J98&lt;0</formula>
    </cfRule>
  </conditionalFormatting>
  <conditionalFormatting sqref="J25">
    <cfRule type="expression" dxfId="969" priority="31">
      <formula>J25&gt;0</formula>
    </cfRule>
    <cfRule type="expression" dxfId="968" priority="32">
      <formula>J25&lt;0</formula>
    </cfRule>
  </conditionalFormatting>
  <conditionalFormatting sqref="F105:F106">
    <cfRule type="expression" dxfId="967" priority="29">
      <formula>F105&gt;0</formula>
    </cfRule>
    <cfRule type="expression" dxfId="966" priority="30">
      <formula>F105&lt;0</formula>
    </cfRule>
  </conditionalFormatting>
  <conditionalFormatting sqref="H105:H106">
    <cfRule type="expression" dxfId="965" priority="27">
      <formula>H105&gt;0</formula>
    </cfRule>
    <cfRule type="expression" dxfId="964" priority="28">
      <formula>H105&lt;0</formula>
    </cfRule>
  </conditionalFormatting>
  <conditionalFormatting sqref="J105">
    <cfRule type="expression" dxfId="963" priority="25">
      <formula>J105&gt;0</formula>
    </cfRule>
    <cfRule type="expression" dxfId="962" priority="26">
      <formula>J105&lt;0</formula>
    </cfRule>
  </conditionalFormatting>
  <conditionalFormatting sqref="J106">
    <cfRule type="expression" dxfId="961" priority="23">
      <formula>J106&gt;0</formula>
    </cfRule>
    <cfRule type="expression" dxfId="960" priority="24">
      <formula>J106&lt;0</formula>
    </cfRule>
  </conditionalFormatting>
  <conditionalFormatting sqref="F24 F27:F28">
    <cfRule type="expression" dxfId="959" priority="21">
      <formula>F24&gt;0</formula>
    </cfRule>
    <cfRule type="expression" dxfId="958" priority="22">
      <formula>F24&lt;0</formula>
    </cfRule>
  </conditionalFormatting>
  <conditionalFormatting sqref="H24:H28">
    <cfRule type="expression" dxfId="957" priority="19">
      <formula>H24&gt;0</formula>
    </cfRule>
    <cfRule type="expression" dxfId="956" priority="20">
      <formula>H24&lt;0</formula>
    </cfRule>
  </conditionalFormatting>
  <conditionalFormatting sqref="J26:J34">
    <cfRule type="expression" dxfId="955" priority="17">
      <formula>J26&gt;0</formula>
    </cfRule>
    <cfRule type="expression" dxfId="954" priority="18">
      <formula>J26&lt;0</formula>
    </cfRule>
  </conditionalFormatting>
  <conditionalFormatting sqref="F113">
    <cfRule type="expression" dxfId="953" priority="15">
      <formula>F113&gt;0</formula>
    </cfRule>
    <cfRule type="expression" dxfId="952" priority="16">
      <formula>F113&lt;0</formula>
    </cfRule>
  </conditionalFormatting>
  <conditionalFormatting sqref="H113">
    <cfRule type="expression" dxfId="951" priority="13">
      <formula>H113&gt;0</formula>
    </cfRule>
    <cfRule type="expression" dxfId="950" priority="14">
      <formula>H113&lt;0</formula>
    </cfRule>
  </conditionalFormatting>
  <conditionalFormatting sqref="J109">
    <cfRule type="expression" dxfId="949" priority="11">
      <formula>J109&gt;0</formula>
    </cfRule>
    <cfRule type="expression" dxfId="948" priority="12">
      <formula>J109&lt;0</formula>
    </cfRule>
  </conditionalFormatting>
  <conditionalFormatting sqref="F108:F112">
    <cfRule type="expression" dxfId="947" priority="9">
      <formula>F108&gt;0</formula>
    </cfRule>
    <cfRule type="expression" dxfId="946" priority="10">
      <formula>F108&lt;0</formula>
    </cfRule>
  </conditionalFormatting>
  <conditionalFormatting sqref="H108:H112">
    <cfRule type="expression" dxfId="945" priority="7">
      <formula>H108&gt;0</formula>
    </cfRule>
    <cfRule type="expression" dxfId="944" priority="8">
      <formula>H108&lt;0</formula>
    </cfRule>
  </conditionalFormatting>
  <conditionalFormatting sqref="J110:J113">
    <cfRule type="expression" dxfId="943" priority="5">
      <formula>J110&gt;0</formula>
    </cfRule>
    <cfRule type="expression" dxfId="942" priority="6">
      <formula>J110&lt;0</formula>
    </cfRule>
  </conditionalFormatting>
  <conditionalFormatting sqref="F25:F26">
    <cfRule type="expression" dxfId="941" priority="3">
      <formula>F25&gt;0</formula>
    </cfRule>
    <cfRule type="expression" dxfId="940" priority="4">
      <formula>F25&lt;0</formula>
    </cfRule>
  </conditionalFormatting>
  <conditionalFormatting sqref="Q9">
    <cfRule type="expression" dxfId="939" priority="1">
      <formula>Q9&gt;0</formula>
    </cfRule>
    <cfRule type="expression" dxfId="9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15.84</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7920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-4421.9200000000019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-4496.9400000000023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-0.36216169201107545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5.8080808080808087E-2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10.219354838709677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17.423999999999999</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17.265600000000003</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17.107200000000002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16.948800000000002</v>
      </c>
    </row>
    <row r="23" spans="1:21" x14ac:dyDescent="0.25">
      <c r="A23" s="902"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16.790400000000002</v>
      </c>
      <c r="T23" s="1">
        <v>43128</v>
      </c>
      <c r="U23" t="s">
        <v>890</v>
      </c>
    </row>
    <row r="24" spans="1:21" x14ac:dyDescent="0.25">
      <c r="A24" s="902"/>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16.632000000000001</v>
      </c>
    </row>
    <row r="25" spans="1:21" x14ac:dyDescent="0.25">
      <c r="A25" s="902"/>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16.473600000000001</v>
      </c>
    </row>
    <row r="26" spans="1:21" x14ac:dyDescent="0.25">
      <c r="A26" s="902"/>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16.315200000000001</v>
      </c>
    </row>
    <row r="27" spans="1:21" x14ac:dyDescent="0.25">
      <c r="A27" s="902"/>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16.1568</v>
      </c>
    </row>
    <row r="28" spans="1:21" x14ac:dyDescent="0.25">
      <c r="B28" s="363">
        <v>43325</v>
      </c>
      <c r="C28" s="7">
        <v>500</v>
      </c>
      <c r="D28" s="43">
        <v>20.48</v>
      </c>
      <c r="E28" s="43">
        <v>0</v>
      </c>
      <c r="F28" s="43">
        <f t="shared" si="2"/>
        <v>10240</v>
      </c>
      <c r="H28" s="159"/>
      <c r="I28" s="3"/>
      <c r="J28" s="3"/>
      <c r="K28" s="3"/>
      <c r="O28" s="79">
        <v>1.01</v>
      </c>
      <c r="P28" s="79">
        <f t="shared" si="3"/>
        <v>15.9984</v>
      </c>
      <c r="T28" s="688">
        <v>43136</v>
      </c>
      <c r="U28" t="s">
        <v>838</v>
      </c>
    </row>
    <row r="29" spans="1:21" x14ac:dyDescent="0.25">
      <c r="B29" s="363">
        <v>43347</v>
      </c>
      <c r="C29" s="7">
        <v>200</v>
      </c>
      <c r="D29" s="43">
        <v>21.28</v>
      </c>
      <c r="E29" s="43">
        <v>0</v>
      </c>
      <c r="F29" s="43">
        <f t="shared" si="2"/>
        <v>4256</v>
      </c>
      <c r="O29" s="79">
        <v>1</v>
      </c>
      <c r="P29" s="79">
        <f t="shared" si="3"/>
        <v>15.84</v>
      </c>
    </row>
    <row r="30" spans="1:21" ht="15" customHeight="1" x14ac:dyDescent="0.25">
      <c r="A30" s="903" t="s">
        <v>1274</v>
      </c>
      <c r="B30" s="363">
        <v>43367</v>
      </c>
      <c r="C30" s="7">
        <v>200</v>
      </c>
      <c r="D30" s="43">
        <v>20.98</v>
      </c>
      <c r="E30" s="43">
        <v>0</v>
      </c>
      <c r="F30" s="43">
        <f t="shared" si="2"/>
        <v>4196</v>
      </c>
      <c r="O30" s="79">
        <v>0.99</v>
      </c>
      <c r="P30" s="79">
        <f t="shared" si="3"/>
        <v>15.6816</v>
      </c>
      <c r="T30" s="1">
        <v>43175</v>
      </c>
      <c r="U30" t="s">
        <v>1088</v>
      </c>
    </row>
    <row r="31" spans="1:21" x14ac:dyDescent="0.25">
      <c r="A31" s="903"/>
      <c r="B31" s="363">
        <v>43367</v>
      </c>
      <c r="C31" s="7">
        <v>100</v>
      </c>
      <c r="D31" s="43">
        <v>20.315000000000001</v>
      </c>
      <c r="E31" s="43">
        <v>0</v>
      </c>
      <c r="F31" s="43">
        <f t="shared" si="2"/>
        <v>2031.5000000000002</v>
      </c>
      <c r="O31" s="79">
        <v>0.98</v>
      </c>
      <c r="P31" s="79">
        <f t="shared" si="3"/>
        <v>15.523199999999999</v>
      </c>
      <c r="T31" s="1">
        <v>43178</v>
      </c>
      <c r="U31" t="s">
        <v>935</v>
      </c>
    </row>
    <row r="32" spans="1:21" x14ac:dyDescent="0.25">
      <c r="A32" s="903"/>
      <c r="B32" s="363">
        <v>43378</v>
      </c>
      <c r="C32" s="7">
        <v>100</v>
      </c>
      <c r="D32" s="43">
        <v>19.39</v>
      </c>
      <c r="E32" s="43">
        <v>0</v>
      </c>
      <c r="F32" s="43">
        <f t="shared" si="2"/>
        <v>1939</v>
      </c>
      <c r="O32" s="79">
        <v>0.97</v>
      </c>
      <c r="P32" s="79">
        <f t="shared" si="3"/>
        <v>15.364799999999999</v>
      </c>
    </row>
    <row r="33" spans="1:21" x14ac:dyDescent="0.25">
      <c r="A33" s="903"/>
      <c r="B33" s="70">
        <v>43378</v>
      </c>
      <c r="C33" s="7">
        <v>100</v>
      </c>
      <c r="D33" s="43">
        <v>18.75</v>
      </c>
      <c r="E33" s="43">
        <v>0</v>
      </c>
      <c r="F33" s="43">
        <f t="shared" si="2"/>
        <v>1875</v>
      </c>
      <c r="O33" s="79">
        <v>0.96</v>
      </c>
      <c r="P33" s="79">
        <f t="shared" si="3"/>
        <v>15.206399999999999</v>
      </c>
      <c r="T33" s="1">
        <v>43217</v>
      </c>
      <c r="U33" t="s">
        <v>1007</v>
      </c>
    </row>
    <row r="34" spans="1:21" x14ac:dyDescent="0.25">
      <c r="B34" s="363">
        <v>43511</v>
      </c>
      <c r="C34" s="4">
        <v>200</v>
      </c>
      <c r="D34" s="3">
        <v>17.68</v>
      </c>
      <c r="E34" s="3">
        <v>0</v>
      </c>
      <c r="F34" s="3">
        <f t="shared" si="2"/>
        <v>3536</v>
      </c>
      <c r="O34" s="79">
        <v>0.95</v>
      </c>
      <c r="P34" s="79">
        <f t="shared" si="3"/>
        <v>15.048</v>
      </c>
    </row>
    <row r="35" spans="1:21" x14ac:dyDescent="0.25">
      <c r="B35" s="363">
        <v>43546</v>
      </c>
      <c r="C35" s="7">
        <v>200</v>
      </c>
      <c r="D35" s="43">
        <v>15.12</v>
      </c>
      <c r="E35" s="43">
        <v>0</v>
      </c>
      <c r="F35" s="43">
        <f t="shared" si="2"/>
        <v>3024</v>
      </c>
      <c r="O35" s="79">
        <v>0.94</v>
      </c>
      <c r="P35" s="79">
        <f t="shared" si="3"/>
        <v>14.8896</v>
      </c>
      <c r="T35" s="1">
        <v>43224</v>
      </c>
      <c r="U35" t="s">
        <v>82</v>
      </c>
    </row>
    <row r="36" spans="1:21" x14ac:dyDescent="0.25">
      <c r="B36" s="70">
        <v>43657</v>
      </c>
      <c r="C36" s="7">
        <v>200</v>
      </c>
      <c r="D36" s="43">
        <v>14.48</v>
      </c>
      <c r="E36" s="43">
        <v>0</v>
      </c>
      <c r="F36" s="43">
        <f t="shared" si="2"/>
        <v>2896</v>
      </c>
      <c r="O36" s="79">
        <v>0.93</v>
      </c>
      <c r="P36" s="79">
        <f t="shared" si="3"/>
        <v>14.731200000000001</v>
      </c>
    </row>
    <row r="37" spans="1:21" x14ac:dyDescent="0.25">
      <c r="B37" s="399">
        <v>43678</v>
      </c>
      <c r="C37" s="7">
        <v>200</v>
      </c>
      <c r="D37" s="43">
        <v>13.88</v>
      </c>
      <c r="E37" s="43">
        <v>0</v>
      </c>
      <c r="F37" s="43">
        <f t="shared" si="2"/>
        <v>2776</v>
      </c>
      <c r="O37" s="79">
        <v>0.92</v>
      </c>
      <c r="P37" s="79">
        <f t="shared" si="3"/>
        <v>14.572800000000001</v>
      </c>
    </row>
    <row r="38" spans="1:21" x14ac:dyDescent="0.25">
      <c r="B38" s="4"/>
      <c r="C38" s="4"/>
      <c r="D38" s="3"/>
      <c r="E38" s="3"/>
      <c r="F38" s="3"/>
      <c r="O38" s="79">
        <v>0.91</v>
      </c>
      <c r="P38" s="79">
        <f t="shared" si="3"/>
        <v>14.414400000000001</v>
      </c>
      <c r="T38" s="688">
        <v>43318</v>
      </c>
      <c r="U38" t="s">
        <v>82</v>
      </c>
    </row>
    <row r="39" spans="1:21" x14ac:dyDescent="0.25">
      <c r="O39" s="79">
        <v>0.9</v>
      </c>
      <c r="P39" s="79">
        <f t="shared" si="3"/>
        <v>14.256</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37" priority="109">
      <formula>F50&gt;0</formula>
    </cfRule>
    <cfRule type="expression" dxfId="936" priority="110">
      <formula>F50&lt;0</formula>
    </cfRule>
  </conditionalFormatting>
  <conditionalFormatting sqref="H50:H52">
    <cfRule type="expression" dxfId="935" priority="107">
      <formula>H50&gt;0</formula>
    </cfRule>
    <cfRule type="expression" dxfId="934" priority="108">
      <formula>H50&lt;0</formula>
    </cfRule>
  </conditionalFormatting>
  <conditionalFormatting sqref="H53">
    <cfRule type="expression" dxfId="933" priority="105">
      <formula>H53&gt;0</formula>
    </cfRule>
    <cfRule type="expression" dxfId="932" priority="106">
      <formula>H53&lt;0</formula>
    </cfRule>
  </conditionalFormatting>
  <conditionalFormatting sqref="H54">
    <cfRule type="expression" dxfId="931" priority="103">
      <formula>H54&gt;0</formula>
    </cfRule>
    <cfRule type="expression" dxfId="930" priority="104">
      <formula>H54&lt;0</formula>
    </cfRule>
  </conditionalFormatting>
  <conditionalFormatting sqref="F46:F49">
    <cfRule type="expression" dxfId="929" priority="99">
      <formula>F46&gt;0</formula>
    </cfRule>
    <cfRule type="expression" dxfId="928" priority="100">
      <formula>F46&lt;0</formula>
    </cfRule>
  </conditionalFormatting>
  <conditionalFormatting sqref="H46:H49">
    <cfRule type="expression" dxfId="927" priority="97">
      <formula>H46&gt;0</formula>
    </cfRule>
    <cfRule type="expression" dxfId="926" priority="98">
      <formula>H46&lt;0</formula>
    </cfRule>
  </conditionalFormatting>
  <conditionalFormatting sqref="F55:F56">
    <cfRule type="expression" dxfId="925" priority="93">
      <formula>F55&gt;0</formula>
    </cfRule>
    <cfRule type="expression" dxfId="924" priority="94">
      <formula>F55&lt;0</formula>
    </cfRule>
  </conditionalFormatting>
  <conditionalFormatting sqref="I50:L52">
    <cfRule type="expression" dxfId="923" priority="91">
      <formula>I50&gt;0</formula>
    </cfRule>
    <cfRule type="expression" dxfId="922" priority="92">
      <formula>I50&lt;0</formula>
    </cfRule>
  </conditionalFormatting>
  <conditionalFormatting sqref="I59:I64 I56:L57">
    <cfRule type="expression" dxfId="921" priority="85">
      <formula>I56&gt;0</formula>
    </cfRule>
    <cfRule type="expression" dxfId="920" priority="86">
      <formula>I56&lt;0</formula>
    </cfRule>
  </conditionalFormatting>
  <conditionalFormatting sqref="I46:L49">
    <cfRule type="expression" dxfId="919" priority="83">
      <formula>I46&gt;0</formula>
    </cfRule>
    <cfRule type="expression" dxfId="918" priority="84">
      <formula>I46&lt;0</formula>
    </cfRule>
  </conditionalFormatting>
  <conditionalFormatting sqref="F57:F68">
    <cfRule type="expression" dxfId="917" priority="81">
      <formula>F57&gt;0</formula>
    </cfRule>
    <cfRule type="expression" dxfId="916" priority="82">
      <formula>F57&lt;0</formula>
    </cfRule>
  </conditionalFormatting>
  <conditionalFormatting sqref="Q8">
    <cfRule type="expression" dxfId="915" priority="77">
      <formula>Q8&gt;0</formula>
    </cfRule>
    <cfRule type="expression" dxfId="914" priority="78">
      <formula>Q8&lt;0</formula>
    </cfRule>
  </conditionalFormatting>
  <conditionalFormatting sqref="Q7">
    <cfRule type="expression" dxfId="913" priority="79">
      <formula>Q7&gt;0</formula>
    </cfRule>
    <cfRule type="expression" dxfId="912" priority="80">
      <formula>Q7&lt;0</formula>
    </cfRule>
  </conditionalFormatting>
  <conditionalFormatting sqref="F161:F165">
    <cfRule type="expression" dxfId="911" priority="75">
      <formula>F161&gt;0</formula>
    </cfRule>
    <cfRule type="expression" dxfId="910" priority="76">
      <formula>F161&lt;0</formula>
    </cfRule>
  </conditionalFormatting>
  <conditionalFormatting sqref="H161:H163">
    <cfRule type="expression" dxfId="909" priority="73">
      <formula>H161&gt;0</formula>
    </cfRule>
    <cfRule type="expression" dxfId="908" priority="74">
      <formula>H161&lt;0</formula>
    </cfRule>
  </conditionalFormatting>
  <conditionalFormatting sqref="H164">
    <cfRule type="expression" dxfId="907" priority="71">
      <formula>H164&gt;0</formula>
    </cfRule>
    <cfRule type="expression" dxfId="906" priority="72">
      <formula>H164&lt;0</formula>
    </cfRule>
  </conditionalFormatting>
  <conditionalFormatting sqref="H165">
    <cfRule type="expression" dxfId="905" priority="69">
      <formula>H165&gt;0</formula>
    </cfRule>
    <cfRule type="expression" dxfId="904" priority="70">
      <formula>H165&lt;0</formula>
    </cfRule>
  </conditionalFormatting>
  <conditionalFormatting sqref="H166:H175">
    <cfRule type="expression" dxfId="903" priority="67">
      <formula>H166&gt;0</formula>
    </cfRule>
    <cfRule type="expression" dxfId="902" priority="68">
      <formula>H166&lt;0</formula>
    </cfRule>
  </conditionalFormatting>
  <conditionalFormatting sqref="F157:F160">
    <cfRule type="expression" dxfId="901" priority="65">
      <formula>F157&gt;0</formula>
    </cfRule>
    <cfRule type="expression" dxfId="900" priority="66">
      <formula>F157&lt;0</formula>
    </cfRule>
  </conditionalFormatting>
  <conditionalFormatting sqref="H157:H160">
    <cfRule type="expression" dxfId="899" priority="63">
      <formula>H157&gt;0</formula>
    </cfRule>
    <cfRule type="expression" dxfId="898" priority="64">
      <formula>H157&lt;0</formula>
    </cfRule>
  </conditionalFormatting>
  <conditionalFormatting sqref="F166:F167">
    <cfRule type="expression" dxfId="897" priority="61">
      <formula>F166&gt;0</formula>
    </cfRule>
    <cfRule type="expression" dxfId="896" priority="62">
      <formula>F166&lt;0</formula>
    </cfRule>
  </conditionalFormatting>
  <conditionalFormatting sqref="I161:I163">
    <cfRule type="expression" dxfId="895" priority="59">
      <formula>I161&gt;0</formula>
    </cfRule>
    <cfRule type="expression" dxfId="894" priority="60">
      <formula>I161&lt;0</formula>
    </cfRule>
  </conditionalFormatting>
  <conditionalFormatting sqref="I164">
    <cfRule type="expression" dxfId="893" priority="57">
      <formula>I164&gt;0</formula>
    </cfRule>
    <cfRule type="expression" dxfId="892" priority="58">
      <formula>I164&lt;0</formula>
    </cfRule>
  </conditionalFormatting>
  <conditionalFormatting sqref="I165">
    <cfRule type="expression" dxfId="891" priority="55">
      <formula>I165&gt;0</formula>
    </cfRule>
    <cfRule type="expression" dxfId="890" priority="56">
      <formula>I165&lt;0</formula>
    </cfRule>
  </conditionalFormatting>
  <conditionalFormatting sqref="I166:I175">
    <cfRule type="expression" dxfId="889" priority="53">
      <formula>I166&gt;0</formula>
    </cfRule>
    <cfRule type="expression" dxfId="888" priority="54">
      <formula>I166&lt;0</formula>
    </cfRule>
  </conditionalFormatting>
  <conditionalFormatting sqref="I157:I160">
    <cfRule type="expression" dxfId="887" priority="51">
      <formula>I157&gt;0</formula>
    </cfRule>
    <cfRule type="expression" dxfId="886" priority="52">
      <formula>I157&lt;0</formula>
    </cfRule>
  </conditionalFormatting>
  <conditionalFormatting sqref="F168">
    <cfRule type="expression" dxfId="885" priority="49">
      <formula>F168&gt;0</formula>
    </cfRule>
    <cfRule type="expression" dxfId="884" priority="50">
      <formula>F168&lt;0</formula>
    </cfRule>
  </conditionalFormatting>
  <conditionalFormatting sqref="F71:F73 H72:H73 H71:L71">
    <cfRule type="expression" dxfId="883" priority="47">
      <formula>F71&gt;0</formula>
    </cfRule>
    <cfRule type="expression" dxfId="882" priority="48">
      <formula>F71&lt;0</formula>
    </cfRule>
  </conditionalFormatting>
  <conditionalFormatting sqref="R4">
    <cfRule type="expression" dxfId="881" priority="45">
      <formula>R4&gt;0</formula>
    </cfRule>
    <cfRule type="expression" dxfId="880" priority="46">
      <formula>R4&lt;0</formula>
    </cfRule>
  </conditionalFormatting>
  <conditionalFormatting sqref="F77:F80 H77:K78 H79:J80">
    <cfRule type="expression" dxfId="879" priority="43">
      <formula>F77&gt;0</formula>
    </cfRule>
    <cfRule type="expression" dxfId="878" priority="44">
      <formula>F77&lt;0</formula>
    </cfRule>
  </conditionalFormatting>
  <conditionalFormatting sqref="H85:H89 F84:F89 H84:J84 J85:J89">
    <cfRule type="expression" dxfId="877" priority="39">
      <formula>F84&gt;0</formula>
    </cfRule>
    <cfRule type="expression" dxfId="876" priority="40">
      <formula>F84&lt;0</formula>
    </cfRule>
  </conditionalFormatting>
  <conditionalFormatting sqref="I97:J97">
    <cfRule type="expression" dxfId="875" priority="37">
      <formula>I97&gt;0</formula>
    </cfRule>
    <cfRule type="expression" dxfId="874" priority="38">
      <formula>I97&lt;0</formula>
    </cfRule>
  </conditionalFormatting>
  <conditionalFormatting sqref="H93:J94 J96:K96 J95 K79:K95 F93:F97 H95:H97 K97">
    <cfRule type="expression" dxfId="873" priority="35">
      <formula>F79&gt;0</formula>
    </cfRule>
    <cfRule type="expression" dxfId="872" priority="36">
      <formula>F79&lt;0</formula>
    </cfRule>
  </conditionalFormatting>
  <conditionalFormatting sqref="H91:J92 F90:F92 H90 J90">
    <cfRule type="expression" dxfId="871" priority="33">
      <formula>F90&gt;0</formula>
    </cfRule>
    <cfRule type="expression" dxfId="870" priority="34">
      <formula>F90&lt;0</formula>
    </cfRule>
  </conditionalFormatting>
  <conditionalFormatting sqref="H98:K102 F98:F102">
    <cfRule type="expression" dxfId="869" priority="29">
      <formula>F98&gt;0</formula>
    </cfRule>
    <cfRule type="expression" dxfId="868" priority="30">
      <formula>F98&lt;0</formula>
    </cfRule>
  </conditionalFormatting>
  <conditionalFormatting sqref="H111:K111 F111">
    <cfRule type="expression" dxfId="867" priority="27">
      <formula>F111&gt;0</formula>
    </cfRule>
    <cfRule type="expression" dxfId="866" priority="28">
      <formula>F111&lt;0</formula>
    </cfRule>
  </conditionalFormatting>
  <conditionalFormatting sqref="H106:K110 F106:F110">
    <cfRule type="expression" dxfId="865" priority="25">
      <formula>F106&gt;0</formula>
    </cfRule>
    <cfRule type="expression" dxfId="864" priority="26">
      <formula>F106&lt;0</formula>
    </cfRule>
  </conditionalFormatting>
  <conditionalFormatting sqref="H105:K105 F103:F105 H103:H104 J103:K104">
    <cfRule type="expression" dxfId="863" priority="23">
      <formula>F103&gt;0</formula>
    </cfRule>
    <cfRule type="expression" dxfId="862" priority="24">
      <formula>F103&lt;0</formula>
    </cfRule>
  </conditionalFormatting>
  <conditionalFormatting sqref="H112:K114 F112:F114">
    <cfRule type="expression" dxfId="861" priority="21">
      <formula>F112&gt;0</formula>
    </cfRule>
    <cfRule type="expression" dxfId="860" priority="22">
      <formula>F112&lt;0</formula>
    </cfRule>
  </conditionalFormatting>
  <conditionalFormatting sqref="H115:K117 F115:F117">
    <cfRule type="expression" dxfId="859" priority="19">
      <formula>F115&gt;0</formula>
    </cfRule>
    <cfRule type="expression" dxfId="858" priority="20">
      <formula>F115&lt;0</formula>
    </cfRule>
  </conditionalFormatting>
  <conditionalFormatting sqref="Q10">
    <cfRule type="expression" dxfId="857" priority="17">
      <formula>Q10&gt;0</formula>
    </cfRule>
    <cfRule type="expression" dxfId="856" priority="18">
      <formula>Q10&lt;0</formula>
    </cfRule>
  </conditionalFormatting>
  <conditionalFormatting sqref="H119:K120 F119:F121 H121:I121 K121">
    <cfRule type="expression" dxfId="855" priority="15">
      <formula>F119&gt;0</formula>
    </cfRule>
    <cfRule type="expression" dxfId="854" priority="16">
      <formula>F119&lt;0</formula>
    </cfRule>
  </conditionalFormatting>
  <conditionalFormatting sqref="F122 H122:K122 J121">
    <cfRule type="expression" dxfId="853" priority="13">
      <formula>F121&gt;0</formula>
    </cfRule>
    <cfRule type="expression" dxfId="852" priority="14">
      <formula>F121&lt;0</formula>
    </cfRule>
  </conditionalFormatting>
  <conditionalFormatting sqref="F124:F126 H124:K126">
    <cfRule type="expression" dxfId="851" priority="9">
      <formula>F124&gt;0</formula>
    </cfRule>
    <cfRule type="expression" dxfId="850" priority="10">
      <formula>F124&lt;0</formula>
    </cfRule>
  </conditionalFormatting>
  <conditionalFormatting sqref="F128:F129 H128:K129">
    <cfRule type="expression" dxfId="849" priority="7">
      <formula>F128&gt;0</formula>
    </cfRule>
    <cfRule type="expression" dxfId="848" priority="8">
      <formula>F128&lt;0</formula>
    </cfRule>
  </conditionalFormatting>
  <conditionalFormatting sqref="F134:F135 H134:K135">
    <cfRule type="expression" dxfId="847" priority="5">
      <formula>F134&gt;0</formula>
    </cfRule>
    <cfRule type="expression" dxfId="846" priority="6">
      <formula>F134&lt;0</formula>
    </cfRule>
  </conditionalFormatting>
  <conditionalFormatting sqref="F132:F133 H132:K133">
    <cfRule type="expression" dxfId="845" priority="3">
      <formula>F132&gt;0</formula>
    </cfRule>
    <cfRule type="expression" dxfId="844" priority="4">
      <formula>F132&lt;0</formula>
    </cfRule>
  </conditionalFormatting>
  <conditionalFormatting sqref="F130:F131 H130:K131">
    <cfRule type="expression" dxfId="843" priority="1">
      <formula>F130&gt;0</formula>
    </cfRule>
    <cfRule type="expression" dxfId="842"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2"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902"/>
      <c r="B12" s="401">
        <v>43383</v>
      </c>
      <c r="C12" s="7">
        <v>10</v>
      </c>
      <c r="D12" s="43">
        <v>173.28</v>
      </c>
      <c r="E12" s="43">
        <v>0</v>
      </c>
      <c r="F12" s="43">
        <f t="shared" si="0"/>
        <v>1732.8</v>
      </c>
      <c r="G12" s="401">
        <v>43430</v>
      </c>
      <c r="H12" s="78">
        <v>20</v>
      </c>
      <c r="I12" s="43">
        <v>162.84</v>
      </c>
      <c r="J12" s="43">
        <v>0.04</v>
      </c>
      <c r="K12" s="43">
        <f t="shared" si="1"/>
        <v>3256.76</v>
      </c>
    </row>
    <row r="13" spans="1:21" x14ac:dyDescent="0.25">
      <c r="A13" s="902"/>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2"/>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41" priority="59">
      <formula>F49&gt;0</formula>
    </cfRule>
    <cfRule type="expression" dxfId="840" priority="60">
      <formula>F49&lt;0</formula>
    </cfRule>
  </conditionalFormatting>
  <conditionalFormatting sqref="Q7">
    <cfRule type="expression" dxfId="839" priority="57">
      <formula>Q7&gt;0</formula>
    </cfRule>
    <cfRule type="expression" dxfId="838" priority="58">
      <formula>Q7&lt;0</formula>
    </cfRule>
  </conditionalFormatting>
  <conditionalFormatting sqref="Q8">
    <cfRule type="expression" dxfId="837" priority="55">
      <formula>Q8&gt;0</formula>
    </cfRule>
    <cfRule type="expression" dxfId="836" priority="56">
      <formula>Q8&lt;0</formula>
    </cfRule>
  </conditionalFormatting>
  <conditionalFormatting sqref="F34:F46">
    <cfRule type="expression" dxfId="835" priority="53">
      <formula>F34&gt;0</formula>
    </cfRule>
    <cfRule type="expression" dxfId="834" priority="54">
      <formula>F34&lt;0</formula>
    </cfRule>
  </conditionalFormatting>
  <conditionalFormatting sqref="H34:H46">
    <cfRule type="expression" dxfId="833" priority="51">
      <formula>H34&gt;0</formula>
    </cfRule>
    <cfRule type="expression" dxfId="832" priority="52">
      <formula>H34&lt;0</formula>
    </cfRule>
  </conditionalFormatting>
  <conditionalFormatting sqref="Q10">
    <cfRule type="expression" dxfId="831" priority="49">
      <formula>Q10&gt;0</formula>
    </cfRule>
    <cfRule type="expression" dxfId="830" priority="50">
      <formula>Q10&lt;0</formula>
    </cfRule>
  </conditionalFormatting>
  <conditionalFormatting sqref="J28:J41">
    <cfRule type="expression" dxfId="829" priority="47">
      <formula>J28&gt;0</formula>
    </cfRule>
    <cfRule type="expression" dxfId="828" priority="48">
      <formula>J28&lt;0</formula>
    </cfRule>
  </conditionalFormatting>
  <conditionalFormatting sqref="K28:K41">
    <cfRule type="expression" dxfId="827" priority="45">
      <formula>K28&gt;0</formula>
    </cfRule>
    <cfRule type="expression" dxfId="826" priority="46">
      <formula>K28&lt;0</formula>
    </cfRule>
  </conditionalFormatting>
  <conditionalFormatting sqref="L28:L41">
    <cfRule type="expression" dxfId="825" priority="43">
      <formula>L28&gt;0</formula>
    </cfRule>
    <cfRule type="expression" dxfId="824" priority="44">
      <formula>L28&lt;0</formula>
    </cfRule>
  </conditionalFormatting>
  <conditionalFormatting sqref="F94:F115">
    <cfRule type="expression" dxfId="823" priority="41">
      <formula>F94&gt;0</formula>
    </cfRule>
    <cfRule type="expression" dxfId="822" priority="42">
      <formula>F94&lt;0</formula>
    </cfRule>
  </conditionalFormatting>
  <conditionalFormatting sqref="H94:H115">
    <cfRule type="expression" dxfId="821" priority="39">
      <formula>H94&gt;0</formula>
    </cfRule>
    <cfRule type="expression" dxfId="820" priority="40">
      <formula>H94&lt;0</formula>
    </cfRule>
  </conditionalFormatting>
  <conditionalFormatting sqref="J94:J107">
    <cfRule type="expression" dxfId="819" priority="37">
      <formula>J94&gt;0</formula>
    </cfRule>
    <cfRule type="expression" dxfId="818" priority="38">
      <formula>J94&lt;0</formula>
    </cfRule>
  </conditionalFormatting>
  <conditionalFormatting sqref="K94:K107">
    <cfRule type="expression" dxfId="817" priority="35">
      <formula>K94&gt;0</formula>
    </cfRule>
    <cfRule type="expression" dxfId="816" priority="36">
      <formula>K94&lt;0</formula>
    </cfRule>
  </conditionalFormatting>
  <conditionalFormatting sqref="L94:L107">
    <cfRule type="expression" dxfId="815" priority="33">
      <formula>L94&gt;0</formula>
    </cfRule>
    <cfRule type="expression" dxfId="814" priority="34">
      <formula>L94&lt;0</formula>
    </cfRule>
  </conditionalFormatting>
  <conditionalFormatting sqref="F28:F31">
    <cfRule type="expression" dxfId="813" priority="31">
      <formula>F28&gt;0</formula>
    </cfRule>
    <cfRule type="expression" dxfId="812" priority="32">
      <formula>F28&lt;0</formula>
    </cfRule>
  </conditionalFormatting>
  <conditionalFormatting sqref="H28:H31">
    <cfRule type="expression" dxfId="811" priority="29">
      <formula>H28&gt;0</formula>
    </cfRule>
    <cfRule type="expression" dxfId="810" priority="30">
      <formula>H28&lt;0</formula>
    </cfRule>
  </conditionalFormatting>
  <conditionalFormatting sqref="F32:F33">
    <cfRule type="expression" dxfId="809" priority="25">
      <formula>F32&gt;0</formula>
    </cfRule>
    <cfRule type="expression" dxfId="808" priority="26">
      <formula>F32&lt;0</formula>
    </cfRule>
  </conditionalFormatting>
  <conditionalFormatting sqref="H32:H33">
    <cfRule type="expression" dxfId="807" priority="23">
      <formula>H32&gt;0</formula>
    </cfRule>
    <cfRule type="expression" dxfId="806" priority="24">
      <formula>H32&lt;0</formula>
    </cfRule>
  </conditionalFormatting>
  <conditionalFormatting sqref="J48">
    <cfRule type="expression" dxfId="805" priority="21">
      <formula>J48&gt;0</formula>
    </cfRule>
    <cfRule type="expression" dxfId="804" priority="22">
      <formula>J48&lt;0</formula>
    </cfRule>
  </conditionalFormatting>
  <conditionalFormatting sqref="F47:F48">
    <cfRule type="expression" dxfId="803" priority="19">
      <formula>F47&gt;0</formula>
    </cfRule>
    <cfRule type="expression" dxfId="802" priority="20">
      <formula>F47&lt;0</formula>
    </cfRule>
  </conditionalFormatting>
  <conditionalFormatting sqref="H47:H48">
    <cfRule type="expression" dxfId="801" priority="17">
      <formula>H47&gt;0</formula>
    </cfRule>
    <cfRule type="expression" dxfId="800" priority="18">
      <formula>H47&lt;0</formula>
    </cfRule>
  </conditionalFormatting>
  <conditionalFormatting sqref="J49:J53">
    <cfRule type="expression" dxfId="799" priority="15">
      <formula>J49&gt;0</formula>
    </cfRule>
    <cfRule type="expression" dxfId="798" priority="16">
      <formula>J49&lt;0</formula>
    </cfRule>
  </conditionalFormatting>
  <conditionalFormatting sqref="J54:J62">
    <cfRule type="expression" dxfId="797" priority="13">
      <formula>J54&gt;0</formula>
    </cfRule>
    <cfRule type="expression" dxfId="796" priority="14">
      <formula>J54&lt;0</formula>
    </cfRule>
  </conditionalFormatting>
  <conditionalFormatting sqref="J63">
    <cfRule type="expression" dxfId="795" priority="5">
      <formula>J63&gt;0</formula>
    </cfRule>
    <cfRule type="expression" dxfId="794" priority="6">
      <formula>J63&lt;0</formula>
    </cfRule>
  </conditionalFormatting>
  <conditionalFormatting sqref="H64:H65 F64:F65">
    <cfRule type="expression" dxfId="793" priority="3">
      <formula>F64&gt;0</formula>
    </cfRule>
    <cfRule type="expression" dxfId="792" priority="4">
      <formula>F64&lt;0</formula>
    </cfRule>
  </conditionalFormatting>
  <conditionalFormatting sqref="J64">
    <cfRule type="expression" dxfId="791" priority="1">
      <formula>J64&gt;0</formula>
    </cfRule>
    <cfRule type="expression" dxfId="79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4" t="s">
        <v>78</v>
      </c>
      <c r="Q17" s="894"/>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789" priority="51">
      <formula>F26&gt;0</formula>
    </cfRule>
    <cfRule type="expression" dxfId="78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7" priority="39">
      <formula>F22&gt;0</formula>
    </cfRule>
    <cfRule type="expression" dxfId="786" priority="40">
      <formula>F22&lt;0</formula>
    </cfRule>
  </conditionalFormatting>
  <conditionalFormatting sqref="H22:H25">
    <cfRule type="expression" dxfId="785" priority="37">
      <formula>H22&gt;0</formula>
    </cfRule>
    <cfRule type="expression" dxfId="784" priority="38">
      <formula>H22&lt;0</formula>
    </cfRule>
  </conditionalFormatting>
  <conditionalFormatting sqref="Q8">
    <cfRule type="expression" dxfId="783" priority="33">
      <formula>Q8&gt;0</formula>
    </cfRule>
    <cfRule type="expression" dxfId="782" priority="34">
      <formula>Q8&lt;0</formula>
    </cfRule>
  </conditionalFormatting>
  <conditionalFormatting sqref="Q7">
    <cfRule type="expression" dxfId="781" priority="35">
      <formula>Q7&gt;0</formula>
    </cfRule>
    <cfRule type="expression" dxfId="780" priority="36">
      <formula>Q7&lt;0</formula>
    </cfRule>
  </conditionalFormatting>
  <conditionalFormatting sqref="F74:F76">
    <cfRule type="expression" dxfId="779" priority="31">
      <formula>F74&gt;0</formula>
    </cfRule>
    <cfRule type="expression" dxfId="778" priority="32">
      <formula>F74&lt;0</formula>
    </cfRule>
  </conditionalFormatting>
  <conditionalFormatting sqref="F77:F84">
    <cfRule type="expression" dxfId="777" priority="27">
      <formula>F77&gt;0</formula>
    </cfRule>
    <cfRule type="expression" dxfId="776" priority="28">
      <formula>F77&lt;0</formula>
    </cfRule>
  </conditionalFormatting>
  <conditionalFormatting sqref="F77:F84">
    <cfRule type="expression" dxfId="775" priority="29">
      <formula>F77&gt;0</formula>
    </cfRule>
    <cfRule type="expression" dxfId="774" priority="30">
      <formula>F77&lt;0</formula>
    </cfRule>
  </conditionalFormatting>
  <conditionalFormatting sqref="H74:H84">
    <cfRule type="expression" dxfId="773" priority="25">
      <formula>H74&gt;0</formula>
    </cfRule>
    <cfRule type="expression" dxfId="772" priority="26">
      <formula>H74&lt;0</formula>
    </cfRule>
  </conditionalFormatting>
  <conditionalFormatting sqref="F70:F73">
    <cfRule type="expression" dxfId="771" priority="23">
      <formula>F70&gt;0</formula>
    </cfRule>
    <cfRule type="expression" dxfId="770" priority="24">
      <formula>F70&lt;0</formula>
    </cfRule>
  </conditionalFormatting>
  <conditionalFormatting sqref="H70:H73">
    <cfRule type="expression" dxfId="769" priority="21">
      <formula>H70&gt;0</formula>
    </cfRule>
    <cfRule type="expression" dxfId="768" priority="22">
      <formula>H70&lt;0</formula>
    </cfRule>
  </conditionalFormatting>
  <conditionalFormatting sqref="Q10">
    <cfRule type="expression" dxfId="767" priority="19">
      <formula>Q10&gt;0</formula>
    </cfRule>
    <cfRule type="expression" dxfId="766" priority="20">
      <formula>Q10&lt;0</formula>
    </cfRule>
  </conditionalFormatting>
  <conditionalFormatting sqref="H43 F43">
    <cfRule type="expression" dxfId="765" priority="15">
      <formula>F43&gt;0</formula>
    </cfRule>
    <cfRule type="expression" dxfId="764" priority="16">
      <formula>F43&lt;0</formula>
    </cfRule>
  </conditionalFormatting>
  <conditionalFormatting sqref="H37:H39 F37:F39">
    <cfRule type="expression" dxfId="763" priority="13">
      <formula>F37&gt;0</formula>
    </cfRule>
    <cfRule type="expression" dxfId="762" priority="14">
      <formula>F37&lt;0</formula>
    </cfRule>
  </conditionalFormatting>
  <conditionalFormatting sqref="H35:H36 F35:F36">
    <cfRule type="expression" dxfId="761" priority="11">
      <formula>F35&gt;0</formula>
    </cfRule>
    <cfRule type="expression" dxfId="760" priority="12">
      <formula>F35&lt;0</formula>
    </cfRule>
  </conditionalFormatting>
  <conditionalFormatting sqref="H41:H42 F41:F42 J40:J41">
    <cfRule type="expression" dxfId="759" priority="9">
      <formula>F40&gt;0</formula>
    </cfRule>
    <cfRule type="expression" dxfId="758" priority="10">
      <formula>F40&lt;0</formula>
    </cfRule>
  </conditionalFormatting>
  <conditionalFormatting sqref="H40 F40">
    <cfRule type="expression" dxfId="757" priority="7">
      <formula>F40&gt;0</formula>
    </cfRule>
    <cfRule type="expression" dxfId="756" priority="8">
      <formula>F40&lt;0</formula>
    </cfRule>
  </conditionalFormatting>
  <conditionalFormatting sqref="H45 F45 J44:J45">
    <cfRule type="expression" dxfId="755" priority="3">
      <formula>F44&gt;0</formula>
    </cfRule>
    <cfRule type="expression" dxfId="754" priority="4">
      <formula>F44&lt;0</formula>
    </cfRule>
  </conditionalFormatting>
  <conditionalFormatting sqref="H44 F44">
    <cfRule type="expression" dxfId="753" priority="1">
      <formula>F44&gt;0</formula>
    </cfRule>
    <cfRule type="expression" dxfId="75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4" t="s">
        <v>78</v>
      </c>
      <c r="P35" s="894"/>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5">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5"/>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5">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6"/>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4" t="s">
        <v>78</v>
      </c>
      <c r="P41" s="894"/>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4" t="s">
        <v>78</v>
      </c>
      <c r="P40" s="894"/>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4" t="s">
        <v>78</v>
      </c>
      <c r="P42" s="894"/>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591</v>
      </c>
      <c r="AJ2">
        <f>$Q$2*$Q$4</f>
        <v>7244</v>
      </c>
      <c r="AK2">
        <f ca="1">AJ2*EXP(-$X$2 * AI2/365.25)</f>
        <v>41582.896480602598</v>
      </c>
      <c r="AM2" s="2">
        <f>Q10</f>
        <v>0</v>
      </c>
      <c r="AO2">
        <f ca="1" xml:space="preserve"> (SUM(AB:AB) - SUM(AE:AE) - SUM(AH:AH) - SUM(AK:AK))/SUM(AB:AB)</f>
        <v>-1.9923498949180602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591</v>
      </c>
      <c r="AJ3">
        <f t="shared" ref="AJ3:AJ17" si="11">$Q$2*$Q$4</f>
        <v>7244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18.11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591</v>
      </c>
      <c r="AJ4">
        <f t="shared" si="11"/>
        <v>7244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7244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591</v>
      </c>
      <c r="AJ5">
        <f t="shared" si="11"/>
        <v>7244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591</v>
      </c>
      <c r="AJ6">
        <f t="shared" si="11"/>
        <v>7244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-2968.489999999998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591</v>
      </c>
      <c r="AJ7">
        <f t="shared" si="11"/>
        <v>7244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-2968.489999999998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591</v>
      </c>
      <c r="AJ8">
        <f t="shared" si="11"/>
        <v>7244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-0.29067250004651152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591</v>
      </c>
      <c r="AJ9">
        <f t="shared" si="11"/>
        <v>7244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591</v>
      </c>
      <c r="AJ10">
        <f t="shared" si="11"/>
        <v>7244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5.7426836002208728E-2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591</v>
      </c>
      <c r="AJ11">
        <f t="shared" si="11"/>
        <v>7244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591</v>
      </c>
      <c r="AJ12">
        <f t="shared" si="11"/>
        <v>7244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10.652941176470588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591</v>
      </c>
      <c r="AJ13">
        <f t="shared" si="11"/>
        <v>7244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591</v>
      </c>
      <c r="AJ14">
        <f t="shared" si="11"/>
        <v>7244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591</v>
      </c>
      <c r="AJ15">
        <f t="shared" si="11"/>
        <v>7244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591</v>
      </c>
      <c r="AJ16">
        <f t="shared" si="11"/>
        <v>7244</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591</v>
      </c>
      <c r="AJ17">
        <f t="shared" si="11"/>
        <v>7244</v>
      </c>
      <c r="AM17" s="2"/>
    </row>
    <row r="18" spans="1:39" ht="20.25" thickBot="1" x14ac:dyDescent="0.35">
      <c r="B18" s="363">
        <v>43319</v>
      </c>
      <c r="C18" s="7">
        <v>100</v>
      </c>
      <c r="D18" s="43">
        <v>22.68</v>
      </c>
      <c r="E18" s="43">
        <v>0</v>
      </c>
      <c r="F18" s="43">
        <f t="shared" si="12"/>
        <v>2268</v>
      </c>
      <c r="H18" s="68"/>
      <c r="O18" s="894" t="s">
        <v>78</v>
      </c>
      <c r="P18" s="894"/>
      <c r="T18" s="1">
        <v>43236</v>
      </c>
      <c r="U18" t="s">
        <v>1058</v>
      </c>
      <c r="W18" s="132"/>
    </row>
    <row r="19" spans="1:39" ht="15.75" thickTop="1" x14ac:dyDescent="0.25">
      <c r="B19" s="363">
        <v>43336</v>
      </c>
      <c r="C19" s="7">
        <v>200</v>
      </c>
      <c r="D19" s="43">
        <v>23.15</v>
      </c>
      <c r="E19" s="43">
        <v>0</v>
      </c>
      <c r="F19" s="43">
        <f t="shared" si="12"/>
        <v>4630</v>
      </c>
      <c r="O19" s="79">
        <v>1.1000000000000001</v>
      </c>
      <c r="P19" s="79">
        <f>O19*$Q$4</f>
        <v>19.920999999999999</v>
      </c>
      <c r="W19" s="132"/>
    </row>
    <row r="20" spans="1:39" x14ac:dyDescent="0.25">
      <c r="B20" s="70">
        <v>43440</v>
      </c>
      <c r="C20" s="7">
        <v>100</v>
      </c>
      <c r="D20" s="43">
        <v>23.38</v>
      </c>
      <c r="E20" s="43">
        <v>0</v>
      </c>
      <c r="F20" s="43">
        <f t="shared" si="12"/>
        <v>2338</v>
      </c>
      <c r="G20" s="4"/>
      <c r="H20" s="68"/>
      <c r="O20" s="79">
        <v>1.0900000000000001</v>
      </c>
      <c r="P20" s="79">
        <f t="shared" ref="P20:P39" si="13">O20*$Q$4</f>
        <v>19.739900000000002</v>
      </c>
      <c r="T20" s="1">
        <v>43244</v>
      </c>
      <c r="U20" t="s">
        <v>1072</v>
      </c>
      <c r="W20" s="132"/>
    </row>
    <row r="21" spans="1:39" x14ac:dyDescent="0.25">
      <c r="B21" s="70">
        <v>43647</v>
      </c>
      <c r="C21" s="7">
        <v>100</v>
      </c>
      <c r="D21" s="43">
        <v>22.215</v>
      </c>
      <c r="E21" s="43">
        <v>0</v>
      </c>
      <c r="F21" s="43">
        <f t="shared" si="12"/>
        <v>2221.5</v>
      </c>
      <c r="O21" s="79">
        <v>1.08</v>
      </c>
      <c r="P21" s="79">
        <f t="shared" si="13"/>
        <v>19.558800000000002</v>
      </c>
      <c r="W21" s="132"/>
    </row>
    <row r="22" spans="1:39" x14ac:dyDescent="0.25">
      <c r="B22" s="70">
        <v>43657</v>
      </c>
      <c r="C22" s="4">
        <v>100</v>
      </c>
      <c r="D22" s="3">
        <v>21.35</v>
      </c>
      <c r="E22" s="3">
        <v>0</v>
      </c>
      <c r="F22" s="3">
        <f t="shared" si="12"/>
        <v>2135</v>
      </c>
      <c r="H22" s="68"/>
      <c r="O22" s="79">
        <v>1.07</v>
      </c>
      <c r="P22" s="79">
        <f t="shared" si="13"/>
        <v>19.377700000000001</v>
      </c>
      <c r="T22" s="688">
        <v>43288</v>
      </c>
      <c r="U22" t="s">
        <v>1153</v>
      </c>
      <c r="W22" s="132"/>
    </row>
    <row r="23" spans="1:39" x14ac:dyDescent="0.25">
      <c r="B23" s="399">
        <v>43682</v>
      </c>
      <c r="C23" s="4">
        <v>100</v>
      </c>
      <c r="D23" s="2">
        <v>18.600000000000001</v>
      </c>
      <c r="E23" s="2">
        <v>0</v>
      </c>
      <c r="F23" s="2">
        <f t="shared" si="12"/>
        <v>1860.0000000000002</v>
      </c>
      <c r="O23" s="79">
        <v>1.06</v>
      </c>
      <c r="P23" s="79">
        <f t="shared" si="13"/>
        <v>19.1966</v>
      </c>
      <c r="T23" s="703"/>
      <c r="W23" s="132"/>
    </row>
    <row r="24" spans="1:39" x14ac:dyDescent="0.25">
      <c r="C24" s="4"/>
      <c r="D24" s="3"/>
      <c r="E24" s="3"/>
      <c r="F24" s="3"/>
      <c r="H24" s="68"/>
      <c r="O24" s="79">
        <v>1.05</v>
      </c>
      <c r="P24" s="79">
        <f t="shared" si="13"/>
        <v>19.015499999999999</v>
      </c>
      <c r="T24" s="703"/>
      <c r="W24" s="132"/>
    </row>
    <row r="25" spans="1:39" x14ac:dyDescent="0.25">
      <c r="O25" s="79">
        <v>1.04</v>
      </c>
      <c r="P25" s="79">
        <f t="shared" si="13"/>
        <v>18.834399999999999</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18.653300000000002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18.472200000000001</v>
      </c>
      <c r="T27" s="1">
        <v>43342</v>
      </c>
      <c r="U27" t="s">
        <v>1256</v>
      </c>
      <c r="W27" s="132"/>
    </row>
    <row r="28" spans="1:39" x14ac:dyDescent="0.25">
      <c r="O28" s="79">
        <v>1.01</v>
      </c>
      <c r="P28" s="79">
        <f t="shared" si="13"/>
        <v>18.2911</v>
      </c>
      <c r="U28" s="400" t="s">
        <v>1257</v>
      </c>
      <c r="W28" s="132"/>
    </row>
    <row r="29" spans="1:39" x14ac:dyDescent="0.25">
      <c r="O29" s="79">
        <v>1</v>
      </c>
      <c r="P29" s="79">
        <f t="shared" si="13"/>
        <v>18.11</v>
      </c>
      <c r="U29" t="s">
        <v>1258</v>
      </c>
      <c r="W29" s="132"/>
    </row>
    <row r="30" spans="1:39" x14ac:dyDescent="0.25">
      <c r="O30" s="79">
        <v>0.99</v>
      </c>
      <c r="P30" s="79">
        <f t="shared" si="13"/>
        <v>17.928899999999999</v>
      </c>
      <c r="W30" s="132"/>
    </row>
    <row r="31" spans="1:39" x14ac:dyDescent="0.25">
      <c r="O31" s="79">
        <v>0.98</v>
      </c>
      <c r="P31" s="79">
        <f t="shared" si="13"/>
        <v>17.747799999999998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17.566699999999997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17.3856</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17.204499999999999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17.023399999999999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16.842300000000002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16.661200000000001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16.4801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16.298999999999999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7"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7"/>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7"/>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4" t="s">
        <v>78</v>
      </c>
      <c r="P17" s="894"/>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11.809236000000004</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7.02</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17550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29523.090000000011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-11688.120000000006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-11973.090000000011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-0.40555002880796037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2.8653061224489793</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7.7220000000000004</v>
      </c>
      <c r="T17" s="1">
        <v>43235</v>
      </c>
      <c r="U17" t="s">
        <v>1051</v>
      </c>
    </row>
    <row r="18" spans="1:21" x14ac:dyDescent="0.25">
      <c r="A18" s="898"/>
      <c r="B18" s="363">
        <v>43608</v>
      </c>
      <c r="C18" s="4">
        <v>400</v>
      </c>
      <c r="D18" s="3">
        <v>11.1</v>
      </c>
      <c r="E18" s="3">
        <v>0</v>
      </c>
      <c r="F18" s="3">
        <f t="shared" si="0"/>
        <v>4440</v>
      </c>
      <c r="O18" s="79">
        <v>1.0900000000000001</v>
      </c>
      <c r="P18" s="79">
        <f t="shared" ref="P18:P37" si="2">O18*$Q$4</f>
        <v>7.6517999999999997</v>
      </c>
      <c r="U18" t="s">
        <v>1052</v>
      </c>
    </row>
    <row r="19" spans="1:21" x14ac:dyDescent="0.25">
      <c r="A19" s="898"/>
      <c r="B19" s="363">
        <v>43613</v>
      </c>
      <c r="C19" s="4">
        <v>400</v>
      </c>
      <c r="D19" s="3">
        <v>9.32</v>
      </c>
      <c r="E19" s="3">
        <v>0</v>
      </c>
      <c r="F19" s="3">
        <f t="shared" si="0"/>
        <v>3728</v>
      </c>
      <c r="O19" s="79">
        <v>1.08</v>
      </c>
      <c r="P19" s="79">
        <f t="shared" si="2"/>
        <v>7.5815999999999999</v>
      </c>
    </row>
    <row r="20" spans="1:21" x14ac:dyDescent="0.25">
      <c r="A20" t="s">
        <v>942</v>
      </c>
      <c r="B20" s="363">
        <v>43628</v>
      </c>
      <c r="C20" s="7">
        <v>600</v>
      </c>
      <c r="D20" s="43">
        <v>8.2799999999999994</v>
      </c>
      <c r="E20" s="43">
        <v>0</v>
      </c>
      <c r="F20" s="43">
        <f t="shared" si="0"/>
        <v>4968</v>
      </c>
      <c r="O20" s="79">
        <v>1.07</v>
      </c>
      <c r="P20" s="79">
        <f t="shared" si="2"/>
        <v>7.5114000000000001</v>
      </c>
    </row>
    <row r="21" spans="1:21" x14ac:dyDescent="0.25">
      <c r="A21" t="s">
        <v>942</v>
      </c>
      <c r="B21" s="363">
        <v>43628</v>
      </c>
      <c r="C21" s="7">
        <v>800</v>
      </c>
      <c r="D21" s="43">
        <v>8.2799999999999994</v>
      </c>
      <c r="E21" s="43">
        <v>0</v>
      </c>
      <c r="F21" s="43">
        <f t="shared" ref="F21" si="3">C21*D21+E21</f>
        <v>6623.9999999999991</v>
      </c>
      <c r="O21" s="79">
        <v>1.06</v>
      </c>
      <c r="P21" s="79">
        <f t="shared" si="2"/>
        <v>7.4412000000000003</v>
      </c>
      <c r="T21" s="688">
        <v>43314</v>
      </c>
      <c r="U21" t="s">
        <v>1196</v>
      </c>
    </row>
    <row r="22" spans="1:21" x14ac:dyDescent="0.25">
      <c r="B22" s="70">
        <v>43628</v>
      </c>
      <c r="C22" s="7">
        <v>1400</v>
      </c>
      <c r="D22" s="43">
        <v>8.2799999999999994</v>
      </c>
      <c r="E22" s="43">
        <v>0</v>
      </c>
      <c r="F22" s="43">
        <f>C22*D22+E22</f>
        <v>11592</v>
      </c>
      <c r="O22" s="79">
        <v>1.05</v>
      </c>
      <c r="P22" s="79">
        <f t="shared" si="2"/>
        <v>7.3709999999999996</v>
      </c>
    </row>
    <row r="23" spans="1:21" x14ac:dyDescent="0.25">
      <c r="B23" s="70">
        <v>43631</v>
      </c>
      <c r="C23" s="4">
        <v>200</v>
      </c>
      <c r="D23" s="2">
        <v>8.23</v>
      </c>
      <c r="E23" s="2">
        <v>0</v>
      </c>
      <c r="F23" s="2">
        <f>C23*D23+E23</f>
        <v>1646</v>
      </c>
      <c r="O23" s="79">
        <v>1.04</v>
      </c>
      <c r="P23" s="79">
        <f t="shared" si="2"/>
        <v>7.3007999999999997</v>
      </c>
      <c r="T23" s="1">
        <v>43358</v>
      </c>
      <c r="U23" t="s">
        <v>1267</v>
      </c>
    </row>
    <row r="24" spans="1:21" x14ac:dyDescent="0.25">
      <c r="B24" s="70">
        <v>43636</v>
      </c>
      <c r="C24" s="7">
        <v>400</v>
      </c>
      <c r="D24" s="43">
        <v>8.1</v>
      </c>
      <c r="E24" s="43">
        <v>0</v>
      </c>
      <c r="F24" s="43">
        <f>C24*D24+E24</f>
        <v>3240</v>
      </c>
      <c r="O24" s="79">
        <v>1.03</v>
      </c>
      <c r="P24" s="79">
        <f t="shared" si="2"/>
        <v>7.2305999999999999</v>
      </c>
    </row>
    <row r="25" spans="1:21" x14ac:dyDescent="0.25">
      <c r="B25" s="399">
        <v>43683</v>
      </c>
      <c r="C25" s="4">
        <v>500</v>
      </c>
      <c r="D25" s="3">
        <v>7.45</v>
      </c>
      <c r="E25" s="3">
        <v>0</v>
      </c>
      <c r="F25" s="3">
        <f>C25*D25+E25</f>
        <v>3725</v>
      </c>
      <c r="O25" s="79">
        <v>1.02</v>
      </c>
      <c r="P25" s="79">
        <f t="shared" si="2"/>
        <v>7.1604000000000001</v>
      </c>
    </row>
    <row r="26" spans="1:21" x14ac:dyDescent="0.25">
      <c r="C26" s="4"/>
      <c r="D26" s="3"/>
      <c r="E26" s="3"/>
      <c r="F26" s="3"/>
      <c r="O26" s="79">
        <v>1.01</v>
      </c>
      <c r="P26" s="79">
        <f t="shared" si="2"/>
        <v>7.0901999999999994</v>
      </c>
    </row>
    <row r="27" spans="1:21" x14ac:dyDescent="0.25">
      <c r="O27" s="79">
        <v>1</v>
      </c>
      <c r="P27" s="79">
        <f t="shared" si="2"/>
        <v>7.02</v>
      </c>
    </row>
    <row r="28" spans="1:21" x14ac:dyDescent="0.25">
      <c r="A28" s="31" t="s">
        <v>81</v>
      </c>
      <c r="B28" s="14"/>
      <c r="C28" s="14">
        <f>SUM(C2:C27)</f>
        <v>7900</v>
      </c>
      <c r="D28" s="18"/>
      <c r="E28" s="18"/>
      <c r="F28" s="18">
        <f>SUM(F2:F27)</f>
        <v>96680</v>
      </c>
      <c r="G28" s="14"/>
      <c r="H28" s="69">
        <f>SUM(H2:H14)</f>
        <v>5400</v>
      </c>
      <c r="I28" s="18"/>
      <c r="J28" s="18"/>
      <c r="K28" s="18">
        <f>SUM(K2:K27)</f>
        <v>67156.909999999989</v>
      </c>
      <c r="L28" s="14"/>
      <c r="M28" s="18">
        <f>SUM(M2:M27)</f>
        <v>0</v>
      </c>
      <c r="O28" s="79">
        <v>0.99</v>
      </c>
      <c r="P28" s="79">
        <f t="shared" si="2"/>
        <v>6.9497999999999998</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6.879599999999999</v>
      </c>
    </row>
    <row r="30" spans="1:21" x14ac:dyDescent="0.25">
      <c r="O30" s="79">
        <v>0.97</v>
      </c>
      <c r="P30" s="79">
        <f t="shared" si="2"/>
        <v>6.8093999999999992</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6.7391999999999994</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6.6689999999999996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6.5987999999999989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6.5286</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6.4584000000000001</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6.3881999999999994</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6.3179999999999996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3" si="23">C81*(E81-D81)</f>
        <v>-9624.0000000000036</v>
      </c>
      <c r="G81" s="39">
        <f t="shared" ref="G81:G83" si="24">D81*C81</f>
        <v>29112.000000000004</v>
      </c>
      <c r="H81" s="178">
        <f t="shared" ref="H81:H83" si="25">(E81-D81)/D81</f>
        <v>-0.33058532563891191</v>
      </c>
      <c r="I81" s="178"/>
      <c r="J81" s="771">
        <f t="shared" ref="J81:J83"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v>2000</v>
      </c>
      <c r="B83" s="162">
        <v>43683</v>
      </c>
      <c r="C83" s="10">
        <v>2500</v>
      </c>
      <c r="D83" s="39">
        <v>11.808999999999999</v>
      </c>
      <c r="E83" s="39">
        <v>7.06</v>
      </c>
      <c r="F83" s="39">
        <f t="shared" si="23"/>
        <v>-11872.5</v>
      </c>
      <c r="G83" s="39">
        <f t="shared" si="24"/>
        <v>29522.5</v>
      </c>
      <c r="H83" s="178">
        <f t="shared" si="25"/>
        <v>-0.40215090185451774</v>
      </c>
      <c r="I83" s="178"/>
      <c r="J83" s="771">
        <f t="shared" si="26"/>
        <v>-11587.529999999995</v>
      </c>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4" t="s">
        <v>78</v>
      </c>
      <c r="P40" s="894"/>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4" t="s">
        <v>78</v>
      </c>
      <c r="P40" s="894"/>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92">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27.18</v>
      </c>
      <c r="R4" s="420">
        <v>-5.4000000000000003E-3</v>
      </c>
      <c r="T4" s="688"/>
      <c r="U4" s="30"/>
    </row>
    <row r="5" spans="1:21" x14ac:dyDescent="0.25">
      <c r="B5" s="399">
        <v>43661</v>
      </c>
      <c r="C5" s="7">
        <v>100</v>
      </c>
      <c r="D5" s="43">
        <v>27.28</v>
      </c>
      <c r="E5" s="43">
        <v>0</v>
      </c>
      <c r="F5" s="43">
        <f>C5*D5+E5</f>
        <v>2728</v>
      </c>
      <c r="G5" s="70"/>
      <c r="H5" s="159"/>
      <c r="I5" s="3"/>
      <c r="J5" s="3"/>
      <c r="K5" s="3"/>
      <c r="L5" s="4"/>
      <c r="M5" s="4"/>
      <c r="O5" s="11" t="s">
        <v>67</v>
      </c>
      <c r="Q5" s="3">
        <f>Q4*Q2</f>
        <v>5436</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-94.180000000000291</v>
      </c>
      <c r="R7">
        <v>100</v>
      </c>
      <c r="T7" s="1"/>
    </row>
    <row r="8" spans="1:21" x14ac:dyDescent="0.25">
      <c r="B8" s="70"/>
      <c r="C8" s="4"/>
      <c r="D8" s="3"/>
      <c r="E8" s="3"/>
      <c r="F8" s="3"/>
      <c r="G8" s="70"/>
      <c r="H8" s="159"/>
      <c r="I8" s="3"/>
      <c r="J8" s="3"/>
      <c r="K8" s="3"/>
      <c r="L8" s="4"/>
      <c r="M8" s="4"/>
      <c r="O8" s="11" t="s">
        <v>179</v>
      </c>
      <c r="P8" s="33"/>
      <c r="Q8" s="2">
        <f>K18+M18-F18+Q2*Q4</f>
        <v>-94.180000000000291</v>
      </c>
    </row>
    <row r="9" spans="1:21" x14ac:dyDescent="0.25">
      <c r="B9" s="4"/>
      <c r="C9" s="4"/>
      <c r="D9" s="3"/>
      <c r="E9" s="3"/>
      <c r="F9" s="3"/>
      <c r="G9" s="4"/>
      <c r="H9" s="159"/>
      <c r="I9" s="3"/>
      <c r="J9" s="3"/>
      <c r="K9" s="3"/>
      <c r="L9" s="4"/>
      <c r="M9" s="4"/>
      <c r="O9" s="11" t="s">
        <v>204</v>
      </c>
      <c r="Q9" s="132">
        <f>IF(Q2=0, 0, Q8/Q6)</f>
        <v>-1.7030187082518161E-2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3.2376747608535691E-2</v>
      </c>
      <c r="R11">
        <f>0.88/4</f>
        <v>0.22</v>
      </c>
    </row>
    <row r="12" spans="1:21" x14ac:dyDescent="0.25">
      <c r="H12" s="68"/>
      <c r="O12" s="11" t="s">
        <v>921</v>
      </c>
      <c r="Q12" s="1" t="s">
        <v>1405</v>
      </c>
    </row>
    <row r="13" spans="1:21" x14ac:dyDescent="0.25">
      <c r="H13" s="68"/>
      <c r="O13" s="11" t="s">
        <v>947</v>
      </c>
      <c r="Q13" s="2">
        <f>Q4/4.4</f>
        <v>6.1772727272727268</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29.898000000000003</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29.626200000000001</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29.354400000000002</v>
      </c>
    </row>
    <row r="20" spans="1:16" x14ac:dyDescent="0.25">
      <c r="O20" s="79">
        <v>1.07</v>
      </c>
      <c r="P20" s="79">
        <f t="shared" si="0"/>
        <v>29.082600000000003</v>
      </c>
    </row>
    <row r="21" spans="1:16" x14ac:dyDescent="0.25">
      <c r="O21" s="79">
        <v>1.06</v>
      </c>
      <c r="P21" s="79">
        <f t="shared" si="0"/>
        <v>28.8108</v>
      </c>
    </row>
    <row r="22" spans="1:16" x14ac:dyDescent="0.25">
      <c r="O22" s="79">
        <v>1.05</v>
      </c>
      <c r="P22" s="79">
        <f t="shared" si="0"/>
        <v>28.539000000000001</v>
      </c>
    </row>
    <row r="23" spans="1:16" x14ac:dyDescent="0.25">
      <c r="O23" s="79">
        <v>1.04</v>
      </c>
      <c r="P23" s="79">
        <f t="shared" si="0"/>
        <v>28.267199999999999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27.9954</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27.723600000000001</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27.451799999999999</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27.18</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26.908200000000001</v>
      </c>
    </row>
    <row r="29" spans="1:16" x14ac:dyDescent="0.25">
      <c r="B29" s="162"/>
      <c r="C29" s="10"/>
      <c r="D29" s="39"/>
      <c r="E29" s="39"/>
      <c r="F29" s="39"/>
      <c r="G29" s="39"/>
      <c r="H29" s="177"/>
      <c r="I29" s="39"/>
      <c r="J29" s="39"/>
      <c r="K29" s="39"/>
      <c r="L29" s="39"/>
      <c r="O29" s="79">
        <v>0.98</v>
      </c>
      <c r="P29" s="79">
        <f t="shared" si="0"/>
        <v>26.636399999999998</v>
      </c>
    </row>
    <row r="30" spans="1:16" x14ac:dyDescent="0.25">
      <c r="B30" s="162"/>
      <c r="C30" s="10"/>
      <c r="D30" s="39"/>
      <c r="E30" s="39"/>
      <c r="F30" s="39"/>
      <c r="G30" s="39"/>
      <c r="H30" s="177"/>
      <c r="I30" s="39"/>
      <c r="J30" s="39"/>
      <c r="K30" s="39"/>
      <c r="L30" s="39"/>
      <c r="O30" s="79">
        <v>0.97</v>
      </c>
      <c r="P30" s="79">
        <f t="shared" si="0"/>
        <v>26.364599999999999</v>
      </c>
    </row>
    <row r="31" spans="1:16" x14ac:dyDescent="0.25">
      <c r="B31" s="162"/>
      <c r="C31" s="10"/>
      <c r="D31" s="39"/>
      <c r="E31" s="39"/>
      <c r="F31" s="39"/>
      <c r="G31" s="39"/>
      <c r="H31" s="177"/>
      <c r="I31" s="39"/>
      <c r="J31" s="39"/>
      <c r="K31" s="39"/>
      <c r="L31" s="39"/>
      <c r="O31" s="79">
        <v>0.96</v>
      </c>
      <c r="P31" s="79">
        <f t="shared" si="0"/>
        <v>26.0928</v>
      </c>
    </row>
    <row r="32" spans="1:16" x14ac:dyDescent="0.25">
      <c r="B32" s="162"/>
      <c r="C32" s="10"/>
      <c r="D32" s="39"/>
      <c r="E32" s="39"/>
      <c r="F32" s="39"/>
      <c r="G32" s="39"/>
      <c r="H32" s="177"/>
      <c r="I32" s="39"/>
      <c r="J32" s="39"/>
      <c r="K32" s="39"/>
      <c r="L32" s="39"/>
      <c r="O32" s="79">
        <v>0.95</v>
      </c>
      <c r="P32" s="79">
        <f t="shared" si="0"/>
        <v>25.820999999999998</v>
      </c>
    </row>
    <row r="33" spans="2:17" x14ac:dyDescent="0.25">
      <c r="B33" s="162"/>
      <c r="C33" s="10"/>
      <c r="D33" s="39"/>
      <c r="E33" s="39"/>
      <c r="F33" s="39"/>
      <c r="G33" s="39"/>
      <c r="H33" s="177"/>
      <c r="I33" s="39"/>
      <c r="J33" s="39"/>
      <c r="K33" s="39"/>
      <c r="L33" s="39"/>
      <c r="O33" s="79">
        <v>0.94</v>
      </c>
      <c r="P33" s="79">
        <f t="shared" si="0"/>
        <v>25.549199999999999</v>
      </c>
    </row>
    <row r="34" spans="2:17" x14ac:dyDescent="0.25">
      <c r="B34" s="162"/>
      <c r="C34" s="10"/>
      <c r="D34" s="39"/>
      <c r="E34" s="39"/>
      <c r="F34" s="39"/>
      <c r="G34" s="39"/>
      <c r="H34" s="177"/>
      <c r="I34" s="39"/>
      <c r="J34" s="39"/>
      <c r="K34" s="39"/>
      <c r="L34" s="39"/>
      <c r="O34" s="79">
        <v>0.93</v>
      </c>
      <c r="P34" s="79">
        <f t="shared" si="0"/>
        <v>25.2774</v>
      </c>
    </row>
    <row r="35" spans="2:17" x14ac:dyDescent="0.25">
      <c r="B35" s="162"/>
      <c r="C35" s="10"/>
      <c r="D35" s="39"/>
      <c r="E35" s="39"/>
      <c r="F35" s="39"/>
      <c r="G35" s="39"/>
      <c r="H35" s="177"/>
      <c r="I35" s="39"/>
      <c r="J35" s="39"/>
      <c r="K35" s="39"/>
      <c r="L35" s="39"/>
      <c r="O35" s="79">
        <v>0.92</v>
      </c>
      <c r="P35" s="79">
        <f t="shared" si="0"/>
        <v>25.005600000000001</v>
      </c>
    </row>
    <row r="36" spans="2:17" x14ac:dyDescent="0.25">
      <c r="B36" s="162"/>
      <c r="C36" s="10"/>
      <c r="D36" s="39"/>
      <c r="E36" s="39"/>
      <c r="F36" s="39"/>
      <c r="G36" s="39"/>
      <c r="H36" s="177"/>
      <c r="I36" s="39"/>
      <c r="J36" s="39"/>
      <c r="K36" s="39"/>
      <c r="L36" s="39"/>
      <c r="O36" s="79">
        <v>0.91</v>
      </c>
      <c r="P36" s="79">
        <f t="shared" si="0"/>
        <v>24.733800000000002</v>
      </c>
    </row>
    <row r="37" spans="2:17" x14ac:dyDescent="0.25">
      <c r="B37" s="162"/>
      <c r="C37" s="10"/>
      <c r="D37" s="39"/>
      <c r="E37" s="39"/>
      <c r="F37" s="39"/>
      <c r="G37" s="39"/>
      <c r="H37" s="177"/>
      <c r="I37" s="39"/>
      <c r="J37" s="39"/>
      <c r="K37" s="39"/>
      <c r="L37" s="39"/>
      <c r="O37" s="79">
        <v>0.9</v>
      </c>
      <c r="P37" s="79">
        <f t="shared" si="0"/>
        <v>24.462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4" t="s">
        <v>78</v>
      </c>
      <c r="Q39" s="894"/>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4" t="s">
        <v>78</v>
      </c>
      <c r="P41" s="894"/>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45.42</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5450.4000000000005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1823.0199999999959</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218.43999999999414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4.1751083723880533E-2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3.7868780273007482E-2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10.048672566371684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49.962000000000003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49.507800000000003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49.053600000000003</v>
      </c>
      <c r="W19" s="2"/>
      <c r="X19" s="132"/>
      <c r="AD19" s="180"/>
      <c r="AG19" s="180"/>
    </row>
    <row r="20" spans="1:33" x14ac:dyDescent="0.25">
      <c r="P20" s="79">
        <v>1.07</v>
      </c>
      <c r="Q20" s="79">
        <f t="shared" si="2"/>
        <v>48.599400000000003</v>
      </c>
      <c r="W20" s="2"/>
      <c r="X20" s="132"/>
    </row>
    <row r="21" spans="1:33" x14ac:dyDescent="0.25">
      <c r="P21" s="79">
        <v>1.06</v>
      </c>
      <c r="Q21" s="79">
        <f t="shared" si="2"/>
        <v>48.145200000000003</v>
      </c>
      <c r="W21" s="2"/>
      <c r="X21" s="132"/>
      <c r="AD21" s="180"/>
      <c r="AG21" s="180"/>
    </row>
    <row r="22" spans="1:33" x14ac:dyDescent="0.25">
      <c r="P22" s="79">
        <v>1.05</v>
      </c>
      <c r="Q22" s="79">
        <f t="shared" si="2"/>
        <v>47.691000000000003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47.236800000000002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46.782600000000002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46.328400000000002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45.874200000000002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45.42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44.965800000000002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44.511600000000001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44.057400000000001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43.603200000000001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43.149000000000001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42.694800000000001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42.240600000000001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41.7864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41.3322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40.878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33.22</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13288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-3797.8700000000099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-3797.8700000000099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-0.22228133539585679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5.4786273329319693E-2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7.2217391304347833</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4" t="s">
        <v>78</v>
      </c>
      <c r="P16" s="894"/>
    </row>
    <row r="17" spans="1:20" ht="15.75" thickTop="1" x14ac:dyDescent="0.25">
      <c r="B17" s="70">
        <v>43657</v>
      </c>
      <c r="C17" s="7">
        <v>100</v>
      </c>
      <c r="D17" s="43">
        <v>36.4</v>
      </c>
      <c r="E17" s="43">
        <v>0</v>
      </c>
      <c r="F17" s="43">
        <f t="shared" si="0"/>
        <v>3640</v>
      </c>
      <c r="O17" s="79">
        <v>1.1000000000000001</v>
      </c>
      <c r="P17" s="79">
        <f>O17*$Q$4</f>
        <v>36.542000000000002</v>
      </c>
    </row>
    <row r="18" spans="1:20" x14ac:dyDescent="0.25">
      <c r="B18" s="399">
        <v>43682</v>
      </c>
      <c r="C18" s="4">
        <v>100</v>
      </c>
      <c r="D18" s="3">
        <v>35.200000000000003</v>
      </c>
      <c r="E18" s="3">
        <v>0</v>
      </c>
      <c r="F18" s="3">
        <f t="shared" si="0"/>
        <v>3520.0000000000005</v>
      </c>
      <c r="H18" s="68"/>
      <c r="O18" s="79">
        <v>1.0900000000000001</v>
      </c>
      <c r="P18" s="79">
        <f t="shared" ref="P18:P37" si="2">O18*$Q$4</f>
        <v>36.209800000000001</v>
      </c>
      <c r="T18" s="1"/>
    </row>
    <row r="19" spans="1:20" x14ac:dyDescent="0.25">
      <c r="O19" s="79">
        <v>1.08</v>
      </c>
      <c r="P19" s="79">
        <f t="shared" si="2"/>
        <v>35.877600000000001</v>
      </c>
    </row>
    <row r="20" spans="1:20" x14ac:dyDescent="0.25">
      <c r="C20" s="4"/>
      <c r="D20" s="3"/>
      <c r="E20" s="3"/>
      <c r="F20" s="3"/>
      <c r="H20" s="68"/>
      <c r="O20" s="79">
        <v>1.07</v>
      </c>
      <c r="P20" s="79">
        <f t="shared" si="2"/>
        <v>35.545400000000001</v>
      </c>
    </row>
    <row r="21" spans="1:20" x14ac:dyDescent="0.25">
      <c r="O21" s="79">
        <v>1.06</v>
      </c>
      <c r="P21" s="79">
        <f t="shared" si="2"/>
        <v>35.213200000000001</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34.881</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34.5488</v>
      </c>
    </row>
    <row r="24" spans="1:20" x14ac:dyDescent="0.25">
      <c r="O24" s="79">
        <v>1.03</v>
      </c>
      <c r="P24" s="79">
        <f t="shared" si="2"/>
        <v>34.2166</v>
      </c>
    </row>
    <row r="25" spans="1:20" x14ac:dyDescent="0.25">
      <c r="O25" s="79">
        <v>1.02</v>
      </c>
      <c r="P25" s="79">
        <f t="shared" si="2"/>
        <v>33.884399999999999</v>
      </c>
    </row>
    <row r="26" spans="1:20" x14ac:dyDescent="0.25">
      <c r="O26" s="79">
        <v>1.01</v>
      </c>
      <c r="P26" s="79">
        <f t="shared" si="2"/>
        <v>33.552199999999999</v>
      </c>
    </row>
    <row r="27" spans="1:20" x14ac:dyDescent="0.25">
      <c r="O27" s="79">
        <v>1</v>
      </c>
      <c r="P27" s="79">
        <f t="shared" si="2"/>
        <v>33.22</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32.887799999999999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32.555599999999998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32.223399999999998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31.891199999999998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31.558999999999997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31.226799999999997</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30.894600000000001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30.5624</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30.2302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29.898</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21.93</v>
      </c>
      <c r="R4" s="420">
        <v>-9.2999999999999992E-3</v>
      </c>
      <c r="T4" s="688"/>
      <c r="U4" s="30"/>
    </row>
    <row r="5" spans="1:21" x14ac:dyDescent="0.25">
      <c r="B5" s="70"/>
      <c r="C5" s="4"/>
      <c r="D5" s="3"/>
      <c r="E5" s="3"/>
      <c r="F5" s="3"/>
      <c r="G5" s="70"/>
      <c r="H5" s="159"/>
      <c r="I5" s="3"/>
      <c r="J5" s="3"/>
      <c r="K5" s="3"/>
      <c r="L5" s="4"/>
      <c r="M5" s="4"/>
      <c r="O5" s="11" t="s">
        <v>67</v>
      </c>
      <c r="Q5" s="3">
        <f>Q4*Q2</f>
        <v>15351</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-1858.0900000000001</v>
      </c>
      <c r="R7">
        <v>400</v>
      </c>
      <c r="T7" s="1"/>
    </row>
    <row r="8" spans="1:21" x14ac:dyDescent="0.25">
      <c r="B8" s="70"/>
      <c r="C8" s="4"/>
      <c r="D8" s="3"/>
      <c r="E8" s="3"/>
      <c r="F8" s="3"/>
      <c r="G8" s="70"/>
      <c r="H8" s="159"/>
      <c r="I8" s="3"/>
      <c r="J8" s="3"/>
      <c r="K8" s="3"/>
      <c r="L8" s="4"/>
      <c r="M8" s="4"/>
      <c r="O8" s="11" t="s">
        <v>179</v>
      </c>
      <c r="P8" s="33"/>
      <c r="Q8" s="2">
        <f>K18+M18-F18+Q2*Q4</f>
        <v>-1858.0900000000001</v>
      </c>
    </row>
    <row r="9" spans="1:21" x14ac:dyDescent="0.25">
      <c r="B9" s="4"/>
      <c r="C9" s="4"/>
      <c r="D9" s="3"/>
      <c r="E9" s="3"/>
      <c r="F9" s="3"/>
      <c r="G9" s="4"/>
      <c r="H9" s="159"/>
      <c r="I9" s="3"/>
      <c r="J9" s="3"/>
      <c r="K9" s="3"/>
      <c r="L9" s="4"/>
      <c r="M9" s="4"/>
      <c r="O9" s="11" t="s">
        <v>204</v>
      </c>
      <c r="Q9" s="132">
        <f>IF(Q2=0, 0, Q8/Q6)</f>
        <v>-0.1079714267285487</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24.123000000000001</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23.903700000000001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23.6844</v>
      </c>
    </row>
    <row r="20" spans="1:16" x14ac:dyDescent="0.25">
      <c r="O20" s="79">
        <v>1.07</v>
      </c>
      <c r="P20" s="79">
        <f t="shared" si="0"/>
        <v>23.4651</v>
      </c>
    </row>
    <row r="21" spans="1:16" x14ac:dyDescent="0.25">
      <c r="O21" s="79">
        <v>1.06</v>
      </c>
      <c r="P21" s="79">
        <f t="shared" si="0"/>
        <v>23.245799999999999</v>
      </c>
    </row>
    <row r="22" spans="1:16" x14ac:dyDescent="0.25">
      <c r="O22" s="79">
        <v>1.05</v>
      </c>
      <c r="P22" s="79">
        <f t="shared" si="0"/>
        <v>23.026500000000002</v>
      </c>
    </row>
    <row r="23" spans="1:16" x14ac:dyDescent="0.25">
      <c r="O23" s="79">
        <v>1.04</v>
      </c>
      <c r="P23" s="79">
        <f t="shared" si="0"/>
        <v>22.807200000000002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22.587900000000001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22.368600000000001</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22.1493</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21.93</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21.710699999999999</v>
      </c>
    </row>
    <row r="29" spans="1:16" x14ac:dyDescent="0.25">
      <c r="B29" s="162"/>
      <c r="C29" s="10"/>
      <c r="D29" s="39"/>
      <c r="E29" s="39"/>
      <c r="F29" s="39"/>
      <c r="G29" s="39"/>
      <c r="H29" s="177"/>
      <c r="I29" s="39"/>
      <c r="J29" s="39"/>
      <c r="K29" s="39"/>
      <c r="L29" s="39"/>
      <c r="O29" s="79">
        <v>0.98</v>
      </c>
      <c r="P29" s="79">
        <f t="shared" si="0"/>
        <v>21.491399999999999</v>
      </c>
    </row>
    <row r="30" spans="1:16" x14ac:dyDescent="0.25">
      <c r="B30" s="162"/>
      <c r="C30" s="10"/>
      <c r="D30" s="39"/>
      <c r="E30" s="39"/>
      <c r="F30" s="39"/>
      <c r="G30" s="39"/>
      <c r="H30" s="177"/>
      <c r="I30" s="39"/>
      <c r="J30" s="39"/>
      <c r="K30" s="39"/>
      <c r="L30" s="39"/>
      <c r="O30" s="79">
        <v>0.97</v>
      </c>
      <c r="P30" s="79">
        <f t="shared" si="0"/>
        <v>21.272099999999998</v>
      </c>
    </row>
    <row r="31" spans="1:16" x14ac:dyDescent="0.25">
      <c r="B31" s="162"/>
      <c r="C31" s="10"/>
      <c r="D31" s="39"/>
      <c r="E31" s="39"/>
      <c r="F31" s="39"/>
      <c r="G31" s="39"/>
      <c r="H31" s="177"/>
      <c r="I31" s="39"/>
      <c r="J31" s="39"/>
      <c r="K31" s="39"/>
      <c r="L31" s="39"/>
      <c r="O31" s="79">
        <v>0.96</v>
      </c>
      <c r="P31" s="79">
        <f t="shared" si="0"/>
        <v>21.052799999999998</v>
      </c>
    </row>
    <row r="32" spans="1:16" x14ac:dyDescent="0.25">
      <c r="B32" s="162"/>
      <c r="C32" s="10"/>
      <c r="D32" s="39"/>
      <c r="E32" s="39"/>
      <c r="F32" s="39"/>
      <c r="G32" s="39"/>
      <c r="H32" s="177"/>
      <c r="I32" s="39"/>
      <c r="J32" s="39"/>
      <c r="K32" s="39"/>
      <c r="L32" s="39"/>
      <c r="O32" s="79">
        <v>0.95</v>
      </c>
      <c r="P32" s="79">
        <f t="shared" si="0"/>
        <v>20.833499999999997</v>
      </c>
    </row>
    <row r="33" spans="2:17" x14ac:dyDescent="0.25">
      <c r="B33" s="162"/>
      <c r="C33" s="10"/>
      <c r="D33" s="39"/>
      <c r="E33" s="39"/>
      <c r="F33" s="39"/>
      <c r="G33" s="39"/>
      <c r="H33" s="177"/>
      <c r="I33" s="39"/>
      <c r="J33" s="39"/>
      <c r="K33" s="39"/>
      <c r="L33" s="39"/>
      <c r="O33" s="79">
        <v>0.94</v>
      </c>
      <c r="P33" s="79">
        <f t="shared" si="0"/>
        <v>20.6142</v>
      </c>
    </row>
    <row r="34" spans="2:17" x14ac:dyDescent="0.25">
      <c r="B34" s="162"/>
      <c r="C34" s="10"/>
      <c r="D34" s="39"/>
      <c r="E34" s="39"/>
      <c r="F34" s="39"/>
      <c r="G34" s="39"/>
      <c r="H34" s="177"/>
      <c r="I34" s="39"/>
      <c r="J34" s="39"/>
      <c r="K34" s="39"/>
      <c r="L34" s="39"/>
      <c r="O34" s="79">
        <v>0.93</v>
      </c>
      <c r="P34" s="79">
        <f t="shared" si="0"/>
        <v>20.3949</v>
      </c>
    </row>
    <row r="35" spans="2:17" x14ac:dyDescent="0.25">
      <c r="B35" s="162"/>
      <c r="C35" s="10"/>
      <c r="D35" s="39"/>
      <c r="E35" s="39"/>
      <c r="F35" s="39"/>
      <c r="G35" s="39"/>
      <c r="H35" s="177"/>
      <c r="I35" s="39"/>
      <c r="J35" s="39"/>
      <c r="K35" s="39"/>
      <c r="L35" s="39"/>
      <c r="O35" s="79">
        <v>0.92</v>
      </c>
      <c r="P35" s="79">
        <f t="shared" si="0"/>
        <v>20.175599999999999</v>
      </c>
    </row>
    <row r="36" spans="2:17" x14ac:dyDescent="0.25">
      <c r="B36" s="162"/>
      <c r="C36" s="10"/>
      <c r="D36" s="39"/>
      <c r="E36" s="39"/>
      <c r="F36" s="39"/>
      <c r="G36" s="39"/>
      <c r="H36" s="177"/>
      <c r="I36" s="39"/>
      <c r="J36" s="39"/>
      <c r="K36" s="39"/>
      <c r="L36" s="39"/>
      <c r="O36" s="79">
        <v>0.91</v>
      </c>
      <c r="P36" s="79">
        <f t="shared" si="0"/>
        <v>19.956299999999999</v>
      </c>
    </row>
    <row r="37" spans="2:17" x14ac:dyDescent="0.25">
      <c r="B37" s="162"/>
      <c r="C37" s="10"/>
      <c r="D37" s="39"/>
      <c r="E37" s="39"/>
      <c r="F37" s="39"/>
      <c r="G37" s="39"/>
      <c r="H37" s="177"/>
      <c r="I37" s="39"/>
      <c r="J37" s="39"/>
      <c r="K37" s="39"/>
      <c r="L37" s="39"/>
      <c r="O37" s="79">
        <v>0.9</v>
      </c>
      <c r="P37" s="79">
        <f t="shared" si="0"/>
        <v>19.737000000000002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4" t="s">
        <v>78</v>
      </c>
      <c r="P42" s="894"/>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4" t="s">
        <v>78</v>
      </c>
      <c r="P17" s="894"/>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8">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8"/>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4" t="s">
        <v>78</v>
      </c>
      <c r="P41" s="894"/>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4" t="s">
        <v>78</v>
      </c>
      <c r="P45" s="894"/>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2019-08-12T23:10:46Z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