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490" i="38" l="1"/>
  <c r="D490" i="38"/>
  <c r="E490" i="38"/>
  <c r="G490" i="38"/>
  <c r="H490" i="38"/>
  <c r="K490" i="38"/>
  <c r="L490" i="38"/>
  <c r="O490" i="38" s="1"/>
  <c r="P490" i="38" s="1"/>
  <c r="M490" i="38"/>
  <c r="T490" i="38" s="1"/>
  <c r="N490" i="38"/>
  <c r="R490" i="38"/>
  <c r="N66" i="35"/>
  <c r="N65" i="35"/>
  <c r="N64" i="35"/>
  <c r="N63" i="35"/>
  <c r="N62" i="35"/>
  <c r="N5" i="35"/>
  <c r="N61" i="35"/>
  <c r="N8" i="35"/>
  <c r="N6" i="35"/>
  <c r="N60" i="35"/>
  <c r="N18" i="35"/>
  <c r="N59" i="35"/>
  <c r="N58" i="35"/>
  <c r="N57" i="35"/>
  <c r="N56" i="35"/>
  <c r="N55" i="35"/>
  <c r="N54" i="35"/>
  <c r="N53" i="35"/>
  <c r="N12" i="35"/>
  <c r="N52" i="35"/>
  <c r="N21" i="35"/>
  <c r="N51" i="35"/>
  <c r="N11" i="35"/>
  <c r="N50" i="35"/>
  <c r="N49" i="35"/>
  <c r="N48" i="35"/>
  <c r="N47" i="35"/>
  <c r="N46" i="35"/>
  <c r="N45" i="35"/>
  <c r="N44" i="35"/>
  <c r="N43" i="35"/>
  <c r="N42" i="35"/>
  <c r="N17" i="35"/>
  <c r="N41" i="35"/>
  <c r="N4" i="35"/>
  <c r="N40" i="35"/>
  <c r="N15" i="35"/>
  <c r="N16" i="35"/>
  <c r="N20" i="35"/>
  <c r="N39" i="35"/>
  <c r="N38" i="35"/>
  <c r="N13" i="35"/>
  <c r="N7" i="35"/>
  <c r="N37" i="35"/>
  <c r="N36" i="35"/>
  <c r="N35" i="35"/>
  <c r="N3" i="35"/>
  <c r="N2" i="35"/>
  <c r="N14" i="35"/>
  <c r="N34" i="35"/>
  <c r="N33" i="35"/>
  <c r="N23" i="35"/>
  <c r="N32" i="35"/>
  <c r="N31" i="35"/>
  <c r="N30" i="35"/>
  <c r="N29" i="35"/>
  <c r="N19" i="35"/>
  <c r="N28" i="35"/>
  <c r="N27" i="35"/>
  <c r="N9" i="35"/>
  <c r="N26" i="35"/>
  <c r="N25" i="35"/>
  <c r="N10" i="35"/>
  <c r="N22" i="35"/>
  <c r="N24" i="35"/>
  <c r="F101" i="25"/>
  <c r="H101" i="25"/>
  <c r="G101" i="25"/>
  <c r="F45" i="25"/>
  <c r="F48" i="45"/>
  <c r="H48" i="45"/>
  <c r="G48" i="45"/>
  <c r="K48" i="45" s="1"/>
  <c r="K5" i="45"/>
  <c r="F8" i="45"/>
  <c r="V490" i="38" l="1"/>
  <c r="W490" i="38" s="1"/>
  <c r="D489" i="38"/>
  <c r="E489" i="38"/>
  <c r="G489" i="38"/>
  <c r="H489" i="38"/>
  <c r="K489" i="38"/>
  <c r="L489" i="38"/>
  <c r="O489" i="38" s="1"/>
  <c r="M489" i="38"/>
  <c r="T489" i="38" s="1"/>
  <c r="R489" i="38"/>
  <c r="F100" i="25"/>
  <c r="H100" i="25"/>
  <c r="G100" i="25"/>
  <c r="K20" i="25"/>
  <c r="F47" i="45"/>
  <c r="H47" i="45"/>
  <c r="G47" i="45"/>
  <c r="K47" i="45" s="1"/>
  <c r="K4" i="4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26" i="61"/>
  <c r="G26" i="61"/>
  <c r="H26" i="6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Q2" i="85" s="1"/>
  <c r="F2" i="85"/>
  <c r="F18" i="85" s="1"/>
  <c r="H25" i="79"/>
  <c r="G25" i="79"/>
  <c r="F25" i="79"/>
  <c r="F2" i="79"/>
  <c r="F3" i="57"/>
  <c r="C22" i="57"/>
  <c r="F2" i="57"/>
  <c r="C85" i="85"/>
  <c r="K85" i="85"/>
  <c r="M85" i="85"/>
  <c r="F85" i="85"/>
  <c r="H85" i="85"/>
  <c r="M19" i="85"/>
  <c r="K19" i="85"/>
  <c r="C19" i="85"/>
  <c r="H19" i="85"/>
  <c r="F19" i="85"/>
  <c r="M66" i="85" l="1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F46" i="45"/>
  <c r="H46" i="45"/>
  <c r="G46" i="45"/>
  <c r="K46" i="45" s="1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4"/>
  <c r="F85" i="83"/>
  <c r="H19" i="84"/>
  <c r="K19" i="84"/>
  <c r="F19" i="83"/>
  <c r="M85" i="83"/>
  <c r="H19" i="83"/>
  <c r="C85" i="84"/>
  <c r="H85" i="83"/>
  <c r="C19" i="84"/>
  <c r="C19" i="83"/>
  <c r="M19" i="83"/>
  <c r="H85" i="84"/>
  <c r="K19" i="83"/>
  <c r="F19" i="84"/>
  <c r="M85" i="84"/>
  <c r="F85" i="84"/>
  <c r="C85" i="83"/>
  <c r="K85" i="83"/>
  <c r="K85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C18" i="74"/>
  <c r="K85" i="82"/>
  <c r="H18" i="74"/>
  <c r="F85" i="82"/>
  <c r="M19" i="82"/>
  <c r="H85" i="82"/>
  <c r="F19" i="82"/>
  <c r="H19" i="82"/>
  <c r="K19" i="82"/>
  <c r="C19" i="82"/>
  <c r="M18" i="74"/>
  <c r="C85" i="82"/>
  <c r="M85" i="82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M96" i="31"/>
  <c r="H78" i="75"/>
  <c r="K96" i="31"/>
  <c r="F78" i="75"/>
  <c r="C78" i="75"/>
  <c r="K78" i="75"/>
  <c r="M78" i="75"/>
  <c r="H96" i="31"/>
  <c r="F96" i="31"/>
  <c r="C96" i="31"/>
  <c r="O474" i="38" l="1"/>
  <c r="N474" i="38"/>
  <c r="F77" i="75"/>
  <c r="K77" i="75"/>
  <c r="F95" i="31"/>
  <c r="K95" i="31"/>
  <c r="F44" i="45"/>
  <c r="G44" i="45"/>
  <c r="K44" i="45" s="1"/>
  <c r="H44" i="45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H36" i="64"/>
  <c r="H19" i="64"/>
  <c r="M19" i="64"/>
  <c r="M85" i="64"/>
  <c r="H85" i="64"/>
  <c r="K19" i="64"/>
  <c r="K85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2" i="63"/>
  <c r="C19" i="81"/>
  <c r="K85" i="81"/>
  <c r="H85" i="81"/>
  <c r="F85" i="81"/>
  <c r="M85" i="81"/>
  <c r="H19" i="81"/>
  <c r="F19" i="81"/>
  <c r="K19" i="81"/>
  <c r="C85" i="81"/>
  <c r="M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C85" i="80"/>
  <c r="C19" i="80"/>
  <c r="K85" i="80"/>
  <c r="K19" i="80"/>
  <c r="F85" i="80"/>
  <c r="F19" i="80"/>
  <c r="M85" i="80"/>
  <c r="H19" i="80"/>
  <c r="M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M19" i="79"/>
  <c r="C19" i="79"/>
  <c r="M65" i="79"/>
  <c r="K65" i="79"/>
  <c r="H19" i="79"/>
  <c r="F65" i="79"/>
  <c r="F19" i="79"/>
  <c r="C65" i="79"/>
  <c r="H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F7" i="45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M19" i="78"/>
  <c r="C85" i="78"/>
  <c r="F19" i="78"/>
  <c r="F85" i="78"/>
  <c r="K19" i="78"/>
  <c r="H19" i="78"/>
  <c r="M85" i="78"/>
  <c r="K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85" i="77"/>
  <c r="K85" i="77"/>
  <c r="M19" i="77"/>
  <c r="H85" i="77"/>
  <c r="K19" i="77"/>
  <c r="C19" i="77"/>
  <c r="M85" i="77"/>
  <c r="H19" i="77"/>
  <c r="C85" i="77"/>
  <c r="F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K77" i="69"/>
  <c r="H77" i="69"/>
  <c r="C77" i="69"/>
  <c r="F77" i="69"/>
  <c r="M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H19" i="76"/>
  <c r="C19" i="76"/>
  <c r="K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C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48" i="25"/>
  <c r="C648" i="25"/>
  <c r="K648" i="25"/>
  <c r="M648" i="25"/>
  <c r="F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4"/>
  <c r="F24" i="40"/>
  <c r="K23" i="17"/>
  <c r="C67" i="60"/>
  <c r="C19" i="58"/>
  <c r="M19" i="60"/>
  <c r="M19" i="59"/>
  <c r="M19" i="50"/>
  <c r="M29" i="51"/>
  <c r="K19" i="71"/>
  <c r="F19" i="55"/>
  <c r="M19" i="3"/>
  <c r="C29" i="51"/>
  <c r="K25" i="31"/>
  <c r="K19" i="58"/>
  <c r="F19" i="63"/>
  <c r="C24" i="40"/>
  <c r="F63" i="66"/>
  <c r="C19" i="52"/>
  <c r="F19" i="58"/>
  <c r="H50" i="25"/>
  <c r="M23" i="17"/>
  <c r="H94" i="52"/>
  <c r="H65" i="63"/>
  <c r="K63" i="66"/>
  <c r="K19" i="75"/>
  <c r="H24" i="40"/>
  <c r="F19" i="53"/>
  <c r="M19" i="75"/>
  <c r="H19" i="73"/>
  <c r="M30" i="49"/>
  <c r="F19" i="60"/>
  <c r="F23" i="57"/>
  <c r="K19" i="55"/>
  <c r="C86" i="53"/>
  <c r="K19" i="3"/>
  <c r="H19" i="60"/>
  <c r="F85" i="64"/>
  <c r="C19" i="63"/>
  <c r="M19" i="71"/>
  <c r="C75" i="41"/>
  <c r="K19" i="61"/>
  <c r="C119" i="7"/>
  <c r="H72" i="59"/>
  <c r="H100" i="34"/>
  <c r="M19" i="54"/>
  <c r="F19" i="68"/>
  <c r="K19" i="72"/>
  <c r="K18" i="74"/>
  <c r="H119" i="7"/>
  <c r="C19" i="61"/>
  <c r="M19" i="53"/>
  <c r="M77" i="70"/>
  <c r="C19" i="3"/>
  <c r="F19" i="71"/>
  <c r="M72" i="59"/>
  <c r="F19" i="41"/>
  <c r="H451" i="17"/>
  <c r="H19" i="53"/>
  <c r="K77" i="70"/>
  <c r="M86" i="53"/>
  <c r="C77" i="70"/>
  <c r="H86" i="53"/>
  <c r="F19" i="34"/>
  <c r="K67" i="60"/>
  <c r="C19" i="41"/>
  <c r="C100" i="34"/>
  <c r="F18" i="74"/>
  <c r="M65" i="63"/>
  <c r="K19" i="60"/>
  <c r="M213" i="57"/>
  <c r="H63" i="66"/>
  <c r="F25" i="31"/>
  <c r="K23" i="57"/>
  <c r="K72" i="59"/>
  <c r="M19" i="52"/>
  <c r="M19" i="70"/>
  <c r="F19" i="70"/>
  <c r="C19" i="72"/>
  <c r="C19" i="62"/>
  <c r="F19" i="64"/>
  <c r="C72" i="59"/>
  <c r="H23" i="17"/>
  <c r="M19" i="66"/>
  <c r="M19" i="45"/>
  <c r="F148" i="45"/>
  <c r="K129" i="58"/>
  <c r="C85" i="64"/>
  <c r="H55" i="50"/>
  <c r="F81" i="61"/>
  <c r="M19" i="68"/>
  <c r="C129" i="58"/>
  <c r="H19" i="34"/>
  <c r="K29" i="51"/>
  <c r="F213" i="57"/>
  <c r="F65" i="63"/>
  <c r="C19" i="68"/>
  <c r="M19" i="73"/>
  <c r="M75" i="41"/>
  <c r="M81" i="61"/>
  <c r="F119" i="7"/>
  <c r="C19" i="69"/>
  <c r="F19" i="54"/>
  <c r="H213" i="57"/>
  <c r="C19" i="34"/>
  <c r="C90" i="72"/>
  <c r="K213" i="57"/>
  <c r="F451" i="17"/>
  <c r="H65" i="71"/>
  <c r="M65" i="71"/>
  <c r="C148" i="45"/>
  <c r="K81" i="61"/>
  <c r="F77" i="70"/>
  <c r="K65" i="63"/>
  <c r="H129" i="58"/>
  <c r="K19" i="54"/>
  <c r="F19" i="50"/>
  <c r="H19" i="69"/>
  <c r="F72" i="59"/>
  <c r="H19" i="75"/>
  <c r="F19" i="73"/>
  <c r="M19" i="34"/>
  <c r="F19" i="61"/>
  <c r="K65" i="71"/>
  <c r="F67" i="60"/>
  <c r="C19" i="55"/>
  <c r="F19" i="75"/>
  <c r="H19" i="71"/>
  <c r="K100" i="34"/>
  <c r="C19" i="64"/>
  <c r="K148" i="45"/>
  <c r="K19" i="50"/>
  <c r="F19" i="52"/>
  <c r="C25" i="31"/>
  <c r="H19" i="72"/>
  <c r="F23" i="17"/>
  <c r="F100" i="34"/>
  <c r="K19" i="52"/>
  <c r="M63" i="66"/>
  <c r="F19" i="59"/>
  <c r="H19" i="66"/>
  <c r="C19" i="50"/>
  <c r="F19" i="66"/>
  <c r="K24" i="40"/>
  <c r="C23" i="57"/>
  <c r="C19" i="54"/>
  <c r="K75" i="41"/>
  <c r="K19" i="69"/>
  <c r="H19" i="3"/>
  <c r="H90" i="72"/>
  <c r="M51" i="54"/>
  <c r="H19" i="62"/>
  <c r="F19" i="3"/>
  <c r="M19" i="55"/>
  <c r="F156" i="49"/>
  <c r="K51" i="54"/>
  <c r="M129" i="58"/>
  <c r="K19" i="62"/>
  <c r="C213" i="57"/>
  <c r="K55" i="50"/>
  <c r="K19" i="34"/>
  <c r="H156" i="49"/>
  <c r="C451" i="17"/>
  <c r="H67" i="60"/>
  <c r="M19" i="58"/>
  <c r="C30" i="49"/>
  <c r="H30" i="49"/>
  <c r="M156" i="49"/>
  <c r="C65" i="71"/>
  <c r="H25" i="31"/>
  <c r="C63" i="66"/>
  <c r="M90" i="72"/>
  <c r="M451" i="17"/>
  <c r="F94" i="52"/>
  <c r="H19" i="52"/>
  <c r="F86" i="53"/>
  <c r="K90" i="72"/>
  <c r="H51" i="54"/>
  <c r="H19" i="70"/>
  <c r="K30" i="49"/>
  <c r="M67" i="60"/>
  <c r="C19" i="75"/>
  <c r="M148" i="45"/>
  <c r="C94" i="52"/>
  <c r="C156" i="49"/>
  <c r="K19" i="53"/>
  <c r="K19" i="41"/>
  <c r="C19" i="53"/>
  <c r="H19" i="63"/>
  <c r="K86" i="53"/>
  <c r="M19" i="63"/>
  <c r="H29" i="51"/>
  <c r="F51" i="54"/>
  <c r="F75" i="41"/>
  <c r="K19" i="63"/>
  <c r="K119" i="7"/>
  <c r="H19" i="61"/>
  <c r="C55" i="50"/>
  <c r="M19" i="62"/>
  <c r="C19" i="71"/>
  <c r="F19" i="69"/>
  <c r="H19" i="58"/>
  <c r="C19" i="73"/>
  <c r="F19" i="72"/>
  <c r="K19" i="59"/>
  <c r="C50" i="25"/>
  <c r="K19" i="66"/>
  <c r="M23" i="57"/>
  <c r="C23" i="17"/>
  <c r="F55" i="50"/>
  <c r="H81" i="61"/>
  <c r="M25" i="31"/>
  <c r="F19" i="62"/>
  <c r="H75" i="41"/>
  <c r="K94" i="52"/>
  <c r="K156" i="49"/>
  <c r="F50" i="25"/>
  <c r="F29" i="51"/>
  <c r="M55" i="50"/>
  <c r="M94" i="52"/>
  <c r="C19" i="66"/>
  <c r="K19" i="68"/>
  <c r="C19" i="70"/>
  <c r="M19" i="41"/>
  <c r="M19" i="61"/>
  <c r="H19" i="41"/>
  <c r="K451" i="17"/>
  <c r="H148" i="45"/>
  <c r="C65" i="63"/>
  <c r="F65" i="71"/>
  <c r="F90" i="72"/>
  <c r="C19" i="60"/>
  <c r="M19" i="72"/>
  <c r="M100" i="34"/>
  <c r="H77" i="70"/>
  <c r="H19" i="68"/>
  <c r="F129" i="58"/>
  <c r="H19" i="55"/>
  <c r="C19" i="59"/>
  <c r="K19" i="73"/>
  <c r="F30" i="49"/>
  <c r="M19" i="69"/>
  <c r="C81" i="61"/>
  <c r="H19" i="59"/>
  <c r="K19" i="70"/>
  <c r="H19" i="50"/>
  <c r="M119" i="7"/>
  <c r="M24" i="40"/>
  <c r="C51" i="54"/>
  <c r="K19" i="45"/>
  <c r="H19" i="45"/>
  <c r="F19" i="45"/>
  <c r="C19" i="45"/>
  <c r="U489" i="38" l="1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89" i="38" s="1"/>
  <c r="W489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8" i="38" l="1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89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8" i="38" l="1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<sst xmlns="http://schemas.openxmlformats.org/spreadsheetml/2006/main" count="6162" uniqueCount="833">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</sst>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" fontId="4" fillId="3" borderId="0" xfId="0" applyNumberFormat="1" applyFon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2"/>
      <tableStyleElement type="headerRow" dxfId="1851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2944"/>
        <c:axId val="210543136"/>
      </c:scatterChart>
      <c:valAx>
        <c:axId val="21085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43136"/>
        <c:crosses val="autoZero"/>
        <c:crossBetween val="midCat"/>
      </c:valAx>
      <c:valAx>
        <c:axId val="21054313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5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536160"/>
        <c:axId val="323446960"/>
      </c:scatterChart>
      <c:valAx>
        <c:axId val="32353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46960"/>
        <c:crosses val="autoZero"/>
        <c:crossBetween val="midCat"/>
      </c:valAx>
      <c:valAx>
        <c:axId val="32344696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36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610872"/>
        <c:axId val="323598912"/>
      </c:scatterChart>
      <c:valAx>
        <c:axId val="323610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98912"/>
        <c:crosses val="autoZero"/>
        <c:crossBetween val="midCat"/>
      </c:valAx>
      <c:valAx>
        <c:axId val="3235989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10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11120"/>
        <c:axId val="334195632"/>
      </c:scatterChart>
      <c:valAx>
        <c:axId val="33391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95632"/>
        <c:crosses val="autoZero"/>
        <c:crossBetween val="midCat"/>
      </c:valAx>
      <c:valAx>
        <c:axId val="3341956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91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65480"/>
        <c:axId val="208065088"/>
      </c:scatterChart>
      <c:valAx>
        <c:axId val="208065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65088"/>
        <c:crosses val="autoZero"/>
        <c:crossBetween val="midCat"/>
      </c:valAx>
      <c:valAx>
        <c:axId val="20806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6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66264"/>
        <c:axId val="208066656"/>
      </c:scatterChart>
      <c:valAx>
        <c:axId val="208066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66656"/>
        <c:crosses val="autoZero"/>
        <c:crossBetween val="midCat"/>
      </c:valAx>
      <c:valAx>
        <c:axId val="2080666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66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67440"/>
        <c:axId val="208067832"/>
      </c:scatterChart>
      <c:valAx>
        <c:axId val="20806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67832"/>
        <c:crosses val="autoZero"/>
        <c:crossBetween val="midCat"/>
      </c:valAx>
      <c:valAx>
        <c:axId val="2080678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674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04792"/>
        <c:axId val="81505184"/>
      </c:lineChart>
      <c:dateAx>
        <c:axId val="8150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05184"/>
        <c:crosses val="autoZero"/>
        <c:auto val="1"/>
        <c:lblOffset val="100"/>
        <c:baseTimeUnit val="days"/>
      </c:dateAx>
      <c:valAx>
        <c:axId val="815051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0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08320"/>
        <c:axId val="81508712"/>
      </c:lineChart>
      <c:dateAx>
        <c:axId val="8150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08712"/>
        <c:crosses val="autoZero"/>
        <c:auto val="1"/>
        <c:lblOffset val="100"/>
        <c:baseTimeUnit val="days"/>
      </c:dateAx>
      <c:valAx>
        <c:axId val="815087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0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10672"/>
        <c:axId val="81511064"/>
      </c:lineChart>
      <c:dateAx>
        <c:axId val="8151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11064"/>
        <c:crosses val="autoZero"/>
        <c:auto val="1"/>
        <c:lblOffset val="100"/>
        <c:baseTimeUnit val="days"/>
      </c:dateAx>
      <c:valAx>
        <c:axId val="815110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1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577176"/>
        <c:axId val="335577568"/>
      </c:lineChart>
      <c:dateAx>
        <c:axId val="33557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577568"/>
        <c:crosses val="autoZero"/>
        <c:auto val="1"/>
        <c:lblOffset val="100"/>
        <c:baseTimeUnit val="days"/>
      </c:dateAx>
      <c:valAx>
        <c:axId val="33557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57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579528"/>
        <c:axId val="335579920"/>
      </c:lineChart>
      <c:dateAx>
        <c:axId val="33557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579920"/>
        <c:crosses val="autoZero"/>
        <c:auto val="1"/>
        <c:lblOffset val="100"/>
        <c:baseTimeUnit val="days"/>
      </c:dateAx>
      <c:valAx>
        <c:axId val="335579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57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581880"/>
        <c:axId val="335582272"/>
      </c:lineChart>
      <c:dateAx>
        <c:axId val="33558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582272"/>
        <c:crosses val="autoZero"/>
        <c:auto val="1"/>
        <c:lblOffset val="100"/>
        <c:baseTimeUnit val="days"/>
      </c:dateAx>
      <c:valAx>
        <c:axId val="3355822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58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496320"/>
        <c:axId val="336496712"/>
      </c:lineChart>
      <c:dateAx>
        <c:axId val="336496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496712"/>
        <c:crosses val="autoZero"/>
        <c:auto val="1"/>
        <c:lblOffset val="100"/>
        <c:baseTimeUnit val="days"/>
      </c:dateAx>
      <c:valAx>
        <c:axId val="3364967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49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08728"/>
        <c:axId val="334909120"/>
      </c:lineChart>
      <c:dateAx>
        <c:axId val="33490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09120"/>
        <c:crosses val="autoZero"/>
        <c:auto val="1"/>
        <c:lblOffset val="100"/>
        <c:baseTimeUnit val="days"/>
      </c:dateAx>
      <c:valAx>
        <c:axId val="3349091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0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11472"/>
        <c:axId val="334911864"/>
      </c:lineChart>
      <c:catAx>
        <c:axId val="334911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11864"/>
        <c:crosses val="autoZero"/>
        <c:auto val="1"/>
        <c:lblAlgn val="ctr"/>
        <c:lblOffset val="100"/>
        <c:noMultiLvlLbl val="0"/>
      </c:catAx>
      <c:valAx>
        <c:axId val="334911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1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14216"/>
        <c:axId val="334914608"/>
      </c:lineChart>
      <c:dateAx>
        <c:axId val="334914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14608"/>
        <c:crosses val="autoZero"/>
        <c:auto val="1"/>
        <c:lblOffset val="100"/>
        <c:baseTimeUnit val="days"/>
      </c:dateAx>
      <c:valAx>
        <c:axId val="334914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91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56112"/>
        <c:axId val="339156504"/>
      </c:lineChart>
      <c:dateAx>
        <c:axId val="33915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56504"/>
        <c:crosses val="autoZero"/>
        <c:auto val="1"/>
        <c:lblOffset val="100"/>
        <c:baseTimeUnit val="days"/>
      </c:dateAx>
      <c:valAx>
        <c:axId val="339156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5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59248"/>
        <c:axId val="354495304"/>
      </c:lineChart>
      <c:dateAx>
        <c:axId val="33915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95304"/>
        <c:crosses val="autoZero"/>
        <c:auto val="1"/>
        <c:lblOffset val="100"/>
        <c:baseTimeUnit val="days"/>
      </c:dateAx>
      <c:valAx>
        <c:axId val="3544953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5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497264"/>
        <c:axId val="354497656"/>
      </c:lineChart>
      <c:catAx>
        <c:axId val="354497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97656"/>
        <c:crosses val="autoZero"/>
        <c:auto val="1"/>
        <c:lblAlgn val="ctr"/>
        <c:lblOffset val="100"/>
        <c:noMultiLvlLbl val="0"/>
      </c:catAx>
      <c:valAx>
        <c:axId val="354497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9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00400"/>
        <c:axId val="354500792"/>
      </c:lineChart>
      <c:dateAx>
        <c:axId val="354500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00792"/>
        <c:crosses val="autoZero"/>
        <c:auto val="1"/>
        <c:lblOffset val="100"/>
        <c:baseTimeUnit val="days"/>
      </c:dateAx>
      <c:valAx>
        <c:axId val="354500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0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02752"/>
        <c:axId val="358788152"/>
      </c:lineChart>
      <c:catAx>
        <c:axId val="354502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88152"/>
        <c:crosses val="autoZero"/>
        <c:auto val="1"/>
        <c:lblAlgn val="ctr"/>
        <c:lblOffset val="100"/>
        <c:noMultiLvlLbl val="0"/>
      </c:catAx>
      <c:valAx>
        <c:axId val="358788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0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90112"/>
        <c:axId val="358790504"/>
      </c:lineChart>
      <c:dateAx>
        <c:axId val="35879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90504"/>
        <c:crosses val="autoZero"/>
        <c:auto val="1"/>
        <c:lblOffset val="100"/>
        <c:baseTimeUnit val="days"/>
      </c:dateAx>
      <c:valAx>
        <c:axId val="358790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92464"/>
        <c:axId val="358792856"/>
      </c:lineChart>
      <c:catAx>
        <c:axId val="35879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92856"/>
        <c:crosses val="autoZero"/>
        <c:auto val="1"/>
        <c:lblAlgn val="ctr"/>
        <c:lblOffset val="100"/>
        <c:noMultiLvlLbl val="0"/>
      </c:catAx>
      <c:valAx>
        <c:axId val="358792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9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94816"/>
        <c:axId val="358795208"/>
      </c:lineChart>
      <c:dateAx>
        <c:axId val="35879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95208"/>
        <c:crosses val="autoZero"/>
        <c:auto val="1"/>
        <c:lblOffset val="100"/>
        <c:baseTimeUnit val="days"/>
      </c:dateAx>
      <c:valAx>
        <c:axId val="3587952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629840"/>
        <c:axId val="358630232"/>
      </c:lineChart>
      <c:dateAx>
        <c:axId val="35862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30232"/>
        <c:crosses val="autoZero"/>
        <c:auto val="1"/>
        <c:lblOffset val="100"/>
        <c:baseTimeUnit val="days"/>
      </c:dateAx>
      <c:valAx>
        <c:axId val="3586302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2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632192"/>
        <c:axId val="358632584"/>
      </c:lineChart>
      <c:dateAx>
        <c:axId val="358632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32584"/>
        <c:crosses val="autoZero"/>
        <c:auto val="1"/>
        <c:lblOffset val="100"/>
        <c:baseTimeUnit val="days"/>
      </c:dateAx>
      <c:valAx>
        <c:axId val="3586325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3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634544"/>
        <c:axId val="358634936"/>
      </c:lineChart>
      <c:dateAx>
        <c:axId val="358634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34936"/>
        <c:crosses val="autoZero"/>
        <c:auto val="1"/>
        <c:lblOffset val="100"/>
        <c:baseTimeUnit val="days"/>
      </c:dateAx>
      <c:valAx>
        <c:axId val="358634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3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84736"/>
        <c:axId val="410385128"/>
      </c:lineChart>
      <c:dateAx>
        <c:axId val="4103847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85128"/>
        <c:crosses val="autoZero"/>
        <c:auto val="0"/>
        <c:lblOffset val="100"/>
        <c:baseTimeUnit val="days"/>
      </c:dateAx>
      <c:valAx>
        <c:axId val="41038512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8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89048"/>
        <c:axId val="410389440"/>
      </c:lineChart>
      <c:dateAx>
        <c:axId val="410389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89440"/>
        <c:crosses val="autoZero"/>
        <c:auto val="1"/>
        <c:lblOffset val="100"/>
        <c:baseTimeUnit val="days"/>
      </c:dateAx>
      <c:valAx>
        <c:axId val="410389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8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412072"/>
        <c:axId val="409412464"/>
      </c:lineChart>
      <c:catAx>
        <c:axId val="409412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412464"/>
        <c:crosses val="autoZero"/>
        <c:auto val="1"/>
        <c:lblAlgn val="ctr"/>
        <c:lblOffset val="100"/>
        <c:noMultiLvlLbl val="0"/>
      </c:catAx>
      <c:valAx>
        <c:axId val="409412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41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414424"/>
        <c:axId val="409414816"/>
      </c:lineChart>
      <c:catAx>
        <c:axId val="409414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414816"/>
        <c:crosses val="autoZero"/>
        <c:auto val="1"/>
        <c:lblAlgn val="ctr"/>
        <c:lblOffset val="100"/>
        <c:noMultiLvlLbl val="0"/>
      </c:catAx>
      <c:valAx>
        <c:axId val="4094148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41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416776"/>
        <c:axId val="409417168"/>
      </c:lineChart>
      <c:catAx>
        <c:axId val="409416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417168"/>
        <c:crosses val="autoZero"/>
        <c:auto val="1"/>
        <c:lblAlgn val="ctr"/>
        <c:lblOffset val="100"/>
        <c:noMultiLvlLbl val="0"/>
      </c:catAx>
      <c:valAx>
        <c:axId val="4094171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41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331992"/>
        <c:axId val="421332384"/>
      </c:lineChart>
      <c:dateAx>
        <c:axId val="42133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32384"/>
        <c:crosses val="autoZero"/>
        <c:auto val="1"/>
        <c:lblOffset val="100"/>
        <c:baseTimeUnit val="days"/>
      </c:dateAx>
      <c:valAx>
        <c:axId val="4213323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33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04792"/>
        <c:axId val="388605184"/>
      </c:lineChart>
      <c:dateAx>
        <c:axId val="38860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05184"/>
        <c:crosses val="autoZero"/>
        <c:auto val="1"/>
        <c:lblOffset val="100"/>
        <c:baseTimeUnit val="days"/>
      </c:dateAx>
      <c:valAx>
        <c:axId val="3886051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0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08320"/>
        <c:axId val="388608712"/>
      </c:lineChart>
      <c:catAx>
        <c:axId val="388608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08712"/>
        <c:crosses val="autoZero"/>
        <c:auto val="1"/>
        <c:lblAlgn val="ctr"/>
        <c:lblOffset val="100"/>
        <c:noMultiLvlLbl val="0"/>
      </c:catAx>
      <c:valAx>
        <c:axId val="388608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0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10672"/>
        <c:axId val="388611064"/>
      </c:lineChart>
      <c:catAx>
        <c:axId val="388610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11064"/>
        <c:crosses val="autoZero"/>
        <c:auto val="1"/>
        <c:lblAlgn val="ctr"/>
        <c:lblOffset val="100"/>
        <c:noMultiLvlLbl val="0"/>
      </c:catAx>
      <c:valAx>
        <c:axId val="388611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1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70544"/>
        <c:axId val="421270936"/>
      </c:lineChart>
      <c:dateAx>
        <c:axId val="421270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0936"/>
        <c:crosses val="autoZero"/>
        <c:auto val="1"/>
        <c:lblOffset val="100"/>
        <c:baseTimeUnit val="days"/>
      </c:dateAx>
      <c:valAx>
        <c:axId val="4212709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17" dataDxfId="1616">
  <autoFilter ref="O15:W26"/>
  <tableColumns count="9">
    <tableColumn id="1" name="Date" dataDxfId="1615"/>
    <tableColumn id="2" name="Quarter" dataDxfId="1614"/>
    <tableColumn id="3" name="Time" dataDxfId="1613"/>
    <tableColumn id="4" name="EPS estimate" dataDxfId="1612"/>
    <tableColumn id="5" name="EPS Actual" dataDxfId="1611"/>
    <tableColumn id="6" name="Sales Estiamte (B)" dataDxfId="1610"/>
    <tableColumn id="7" name="Sales Actual (B)" dataDxfId="1609"/>
    <tableColumn id="8" name="Guidance" dataDxfId="1608"/>
    <tableColumn id="9" name="Reaction" dataDxfId="160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6" dataDxfId="1215">
  <autoFilter ref="O14:W25"/>
  <tableColumns count="9">
    <tableColumn id="1" name="Date" dataDxfId="1214"/>
    <tableColumn id="2" name="Quarter" dataDxfId="1213"/>
    <tableColumn id="3" name="Time" dataDxfId="1212"/>
    <tableColumn id="4" name="EPS estimate" dataDxfId="1211"/>
    <tableColumn id="5" name="EPS Actual" dataDxfId="1210"/>
    <tableColumn id="6" name="Sales Estiamte (B)" dataDxfId="1209"/>
    <tableColumn id="7" name="Sales Actual (B)" dataDxfId="1208"/>
    <tableColumn id="8" name="Guidance" dataDxfId="1207"/>
    <tableColumn id="9" name="Reaction" dataDxfId="120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U8" sqref="U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1" ht="21.95" customHeight="1" x14ac:dyDescent="0.25">
      <c r="A2" s="51"/>
      <c r="B2" s="155"/>
      <c r="C2" s="333"/>
      <c r="E2" s="22" t="s">
        <v>50</v>
      </c>
      <c r="F2" s="244">
        <v>13.53</v>
      </c>
      <c r="G2" s="244">
        <v>15.888714925373129</v>
      </c>
      <c r="H2" s="49">
        <v>6700</v>
      </c>
      <c r="I2" s="48">
        <v>106454.38999999997</v>
      </c>
      <c r="J2" s="369">
        <v>-15803.38999999997</v>
      </c>
      <c r="K2" s="356">
        <v>-0.14845221507539497</v>
      </c>
      <c r="L2" s="48">
        <v>-1187.8189999983442</v>
      </c>
      <c r="M2">
        <v>6000</v>
      </c>
      <c r="N2" s="366" t="str">
        <f>HYPERLINK("http://finance.yahoo.com/q?s=" &amp; E2, "Link")</f>
        <v>Link</v>
      </c>
      <c r="O2" s="134">
        <v>1.34E-2</v>
      </c>
      <c r="P2" s="134">
        <v>-1.46E-2</v>
      </c>
      <c r="R2" s="48"/>
    </row>
    <row r="3" spans="1:21" ht="21.95" customHeight="1" x14ac:dyDescent="0.25">
      <c r="A3" s="50"/>
      <c r="B3" s="50"/>
      <c r="C3" s="51"/>
      <c r="E3" s="22" t="s">
        <v>197</v>
      </c>
      <c r="F3" s="244">
        <v>20.260000000000002</v>
      </c>
      <c r="G3" s="244">
        <v>28.61121363636364</v>
      </c>
      <c r="H3" s="332">
        <v>2200</v>
      </c>
      <c r="I3" s="48">
        <v>62944.670000000006</v>
      </c>
      <c r="J3" s="369">
        <v>-18372.670000000006</v>
      </c>
      <c r="K3" s="356">
        <v>-0.2918860326060968</v>
      </c>
      <c r="L3" s="369">
        <v>-16624.700000000012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1.5E-3</v>
      </c>
      <c r="Q3" s="148"/>
      <c r="R3" s="48"/>
    </row>
    <row r="4" spans="1:21" ht="21.95" customHeight="1" x14ac:dyDescent="0.25">
      <c r="A4" s="50"/>
      <c r="B4" s="51"/>
      <c r="C4" s="51"/>
      <c r="E4" s="22" t="s">
        <v>228</v>
      </c>
      <c r="F4" s="244">
        <v>21.3</v>
      </c>
      <c r="G4" s="244">
        <v>23.896962500000001</v>
      </c>
      <c r="H4" s="49">
        <v>800</v>
      </c>
      <c r="I4" s="48">
        <v>19117.57</v>
      </c>
      <c r="J4" s="369">
        <v>-2077.5699999999997</v>
      </c>
      <c r="K4" s="356">
        <v>-0.10867333034480847</v>
      </c>
      <c r="L4" s="48">
        <v>-625.31000000000131</v>
      </c>
      <c r="M4">
        <v>700</v>
      </c>
      <c r="N4" s="366" t="str">
        <f>HYPERLINK("http://finance.yahoo.com/q?s=" &amp; E4, "Link")</f>
        <v>Link</v>
      </c>
      <c r="O4" s="134">
        <v>2.8169014084507039E-2</v>
      </c>
      <c r="P4" s="134">
        <v>-7.4999999999999997E-3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171</v>
      </c>
      <c r="F5" s="244">
        <v>52.26</v>
      </c>
      <c r="G5" s="244">
        <v>57.92240000000001</v>
      </c>
      <c r="H5" s="49">
        <v>200</v>
      </c>
      <c r="I5" s="48">
        <v>11584.480000000001</v>
      </c>
      <c r="J5" s="369">
        <v>-1132.4800000000014</v>
      </c>
      <c r="K5" s="356">
        <v>-9.7758380177617149E-2</v>
      </c>
      <c r="L5" s="48">
        <v>-1082.5300000000016</v>
      </c>
      <c r="M5">
        <v>150</v>
      </c>
      <c r="N5" s="366" t="str">
        <f>HYPERLINK("http://finance.yahoo.com/q?s=" &amp; E5, "Link")</f>
        <v>Link</v>
      </c>
      <c r="O5" s="134">
        <v>3.2500000000000001E-2</v>
      </c>
      <c r="P5" s="134">
        <v>-3.2000000000000002E-3</v>
      </c>
      <c r="Q5" s="48"/>
      <c r="R5" s="48"/>
      <c r="S5" s="48"/>
      <c r="T5" s="48"/>
    </row>
    <row r="6" spans="1:21" ht="21.95" customHeight="1" x14ac:dyDescent="0.25">
      <c r="A6" s="50"/>
      <c r="B6" s="50"/>
      <c r="C6" s="51"/>
      <c r="E6" s="22" t="s">
        <v>9</v>
      </c>
      <c r="F6" s="244">
        <v>12.31</v>
      </c>
      <c r="G6" s="244">
        <v>38.98240601503759</v>
      </c>
      <c r="H6" s="49">
        <v>266</v>
      </c>
      <c r="I6" s="48">
        <v>10369.32</v>
      </c>
      <c r="J6" s="369">
        <v>-7094.86</v>
      </c>
      <c r="K6" s="356">
        <v>-0.68421651564422725</v>
      </c>
      <c r="L6" s="48">
        <v>-6659.9299999999994</v>
      </c>
      <c r="M6">
        <v>266</v>
      </c>
      <c r="N6" s="366" t="str">
        <f>HYPERLINK("http://finance.yahoo.com/q?s=" &amp; E6, "Link")</f>
        <v>Link</v>
      </c>
      <c r="O6" s="134">
        <v>0.04</v>
      </c>
      <c r="P6" s="134">
        <v>-4.8999999999999998E-3</v>
      </c>
      <c r="Q6" s="148"/>
      <c r="R6" s="48"/>
      <c r="S6" s="48"/>
    </row>
    <row r="7" spans="1:21" ht="21.95" customHeight="1" x14ac:dyDescent="0.25">
      <c r="A7" s="50"/>
      <c r="B7" s="51"/>
      <c r="C7" s="51"/>
      <c r="E7" s="22" t="s">
        <v>744</v>
      </c>
      <c r="F7" s="244">
        <v>99.5</v>
      </c>
      <c r="G7" s="244">
        <v>113.96946666666666</v>
      </c>
      <c r="H7" s="332">
        <v>75</v>
      </c>
      <c r="I7" s="48">
        <v>8547.7099999999991</v>
      </c>
      <c r="J7" s="369">
        <v>-1085.2099999999991</v>
      </c>
      <c r="K7" s="356">
        <v>-0.12695915046252151</v>
      </c>
      <c r="L7" s="369">
        <v>-1085.2099999999991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1.6999999999999999E-3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55</v>
      </c>
      <c r="F8" s="244">
        <v>80.91</v>
      </c>
      <c r="G8" s="244">
        <v>81.844999999999999</v>
      </c>
      <c r="H8" s="332">
        <v>100</v>
      </c>
      <c r="I8" s="48">
        <v>8184.5</v>
      </c>
      <c r="J8" s="369">
        <v>-93.5</v>
      </c>
      <c r="K8" s="356">
        <v>-1.1424033233551253E-2</v>
      </c>
      <c r="L8" s="369">
        <v>565.16999999999825</v>
      </c>
      <c r="M8" s="29">
        <v>43014</v>
      </c>
      <c r="N8" s="366" t="str">
        <f>HYPERLINK("http://finance.yahoo.com/q?s=" &amp; E8, "Link")</f>
        <v>Link</v>
      </c>
      <c r="O8" s="134">
        <v>3.0599999999999999E-2</v>
      </c>
      <c r="P8" s="134">
        <v>-3.5200000000000002E-2</v>
      </c>
      <c r="Q8" s="148"/>
      <c r="R8" s="48"/>
      <c r="S8" s="48"/>
    </row>
    <row r="9" spans="1:21" ht="21.95" customHeight="1" x14ac:dyDescent="0.25">
      <c r="A9" s="50"/>
      <c r="B9" s="50"/>
      <c r="C9" s="51"/>
      <c r="E9" s="22" t="s">
        <v>272</v>
      </c>
      <c r="F9" s="244">
        <v>80.02</v>
      </c>
      <c r="G9" s="244">
        <v>74.23</v>
      </c>
      <c r="H9" s="49">
        <v>100</v>
      </c>
      <c r="I9" s="48">
        <v>7423</v>
      </c>
      <c r="J9" s="369">
        <v>579</v>
      </c>
      <c r="K9" s="356">
        <v>7.8000808298531482E-2</v>
      </c>
      <c r="L9" s="48">
        <v>1388.9700000000012</v>
      </c>
      <c r="M9" s="29">
        <v>43010</v>
      </c>
      <c r="N9" s="366" t="str">
        <f>HYPERLINK("http://finance.yahoo.com/q?s=" &amp; E9, "Link")</f>
        <v>Link</v>
      </c>
      <c r="O9" s="134">
        <v>1.49E-2</v>
      </c>
      <c r="P9" s="134">
        <v>1.1000000000000001E-3</v>
      </c>
      <c r="S9" s="48"/>
      <c r="T9" s="48"/>
    </row>
    <row r="10" spans="1:21" ht="21.95" customHeight="1" x14ac:dyDescent="0.25">
      <c r="A10" s="50"/>
      <c r="B10" s="50"/>
      <c r="C10" s="51"/>
      <c r="E10" s="22" t="s">
        <v>216</v>
      </c>
      <c r="F10" s="244">
        <v>67.099999999999994</v>
      </c>
      <c r="G10" s="244">
        <v>65.33</v>
      </c>
      <c r="H10" s="49">
        <v>100</v>
      </c>
      <c r="I10" s="48">
        <v>6533</v>
      </c>
      <c r="J10" s="369">
        <v>176.99999999999909</v>
      </c>
      <c r="K10" s="356">
        <v>2.7093219041787787E-2</v>
      </c>
      <c r="L10" s="48">
        <v>1334.8699999999944</v>
      </c>
      <c r="M10" s="29">
        <v>43031</v>
      </c>
      <c r="N10" s="366" t="str">
        <f>HYPERLINK("http://finance.yahoo.com/q?s=" &amp; E10, "Link")</f>
        <v>Link</v>
      </c>
      <c r="O10" s="134">
        <v>2.1899999999999999E-2</v>
      </c>
      <c r="P10" s="134">
        <v>8.3000000000000001E-3</v>
      </c>
      <c r="Q10" s="148"/>
      <c r="S10" s="48"/>
      <c r="U10" s="48"/>
    </row>
    <row r="11" spans="1:21" ht="21.95" customHeight="1" x14ac:dyDescent="0.25">
      <c r="A11" s="50"/>
      <c r="B11" s="50"/>
      <c r="C11" s="50"/>
      <c r="E11" s="22" t="s">
        <v>173</v>
      </c>
      <c r="F11" s="244">
        <v>54.25</v>
      </c>
      <c r="G11" s="244">
        <v>51.161666666666676</v>
      </c>
      <c r="H11" s="332">
        <v>120</v>
      </c>
      <c r="I11" s="48">
        <v>6139.4000000000015</v>
      </c>
      <c r="J11" s="369">
        <v>370.59999999999854</v>
      </c>
      <c r="K11" s="356">
        <v>6.0364204971169629E-2</v>
      </c>
      <c r="L11" s="369">
        <v>1575.4799999999996</v>
      </c>
      <c r="M11">
        <v>80</v>
      </c>
      <c r="N11" s="366" t="str">
        <f>HYPERLINK("http://finance.yahoo.com/q?s=" &amp; E11, "Link")</f>
        <v>Link</v>
      </c>
      <c r="O11" s="134">
        <v>2.7300000000000001E-2</v>
      </c>
      <c r="P11" s="134">
        <v>6.9999999999999999E-4</v>
      </c>
      <c r="S11" s="48"/>
    </row>
    <row r="12" spans="1:21" ht="21.95" customHeight="1" x14ac:dyDescent="0.25">
      <c r="A12" s="50"/>
      <c r="B12" s="50"/>
      <c r="C12" s="51"/>
      <c r="E12" s="22" t="s">
        <v>174</v>
      </c>
      <c r="F12" s="244">
        <v>41.95</v>
      </c>
      <c r="G12" s="244">
        <v>43.796363636363637</v>
      </c>
      <c r="H12" s="49">
        <v>110</v>
      </c>
      <c r="I12" s="48">
        <v>4817.6000000000004</v>
      </c>
      <c r="J12" s="369">
        <v>-203.10000000000036</v>
      </c>
      <c r="K12" s="356">
        <v>-4.2157920956492803E-2</v>
      </c>
      <c r="L12" s="48">
        <v>-128.08000000000038</v>
      </c>
      <c r="M12" s="29">
        <v>43017</v>
      </c>
      <c r="N12" s="366" t="str">
        <f>HYPERLINK("http://finance.yahoo.com/q?s=" &amp; E12, "Link")</f>
        <v>Link</v>
      </c>
      <c r="O12" s="134">
        <v>1.61E-2</v>
      </c>
      <c r="P12" s="134">
        <v>8.8999999999999999E-3</v>
      </c>
      <c r="Q12" s="48"/>
      <c r="S12" s="48"/>
    </row>
    <row r="13" spans="1:21" ht="21.95" customHeight="1" x14ac:dyDescent="0.25">
      <c r="A13" s="50"/>
      <c r="B13" s="50"/>
      <c r="C13" s="51"/>
      <c r="E13" s="22" t="s">
        <v>747</v>
      </c>
      <c r="F13" s="244">
        <v>163.9</v>
      </c>
      <c r="G13" s="244">
        <v>150.73233333333332</v>
      </c>
      <c r="H13" s="49">
        <v>30</v>
      </c>
      <c r="I13" s="48">
        <v>4521.9699999999993</v>
      </c>
      <c r="J13" s="369">
        <v>395.03000000000065</v>
      </c>
      <c r="K13" s="356">
        <v>8.7357943551151548E-2</v>
      </c>
      <c r="L13" s="48">
        <v>395.03000000000065</v>
      </c>
      <c r="M13" s="29">
        <v>43017</v>
      </c>
      <c r="N13" s="366" t="str">
        <f>HYPERLINK("http://finance.yahoo.com/q?s=" &amp; E13, "Link")</f>
        <v>Link</v>
      </c>
      <c r="O13" s="134">
        <v>3.0506406345332518E-3</v>
      </c>
      <c r="P13" s="134">
        <v>-3.2000000000000002E-3</v>
      </c>
      <c r="Q13" s="148"/>
      <c r="R13" s="48"/>
      <c r="S13" s="48"/>
    </row>
    <row r="14" spans="1:21" ht="21.95" customHeight="1" x14ac:dyDescent="0.25">
      <c r="A14" s="50"/>
      <c r="B14" s="50"/>
      <c r="C14" s="51"/>
      <c r="E14" s="22" t="s">
        <v>813</v>
      </c>
      <c r="F14" s="244">
        <v>146.83000000000001</v>
      </c>
      <c r="G14" s="244">
        <v>149.16999999999999</v>
      </c>
      <c r="H14" s="49">
        <v>30</v>
      </c>
      <c r="I14" s="48">
        <v>4475.0999999999995</v>
      </c>
      <c r="J14" s="369">
        <v>-70.199999999998909</v>
      </c>
      <c r="K14" s="356">
        <v>-1.568680029496531E-2</v>
      </c>
      <c r="L14" s="48">
        <v>-70.199999999998909</v>
      </c>
      <c r="M14" s="29">
        <v>43031</v>
      </c>
      <c r="N14" s="366" t="str">
        <f>HYPERLINK("http://finance.yahoo.com/q?s=" &amp; E14, "Link")</f>
        <v>Link</v>
      </c>
      <c r="O14" s="134">
        <v>2.8E-3</v>
      </c>
      <c r="P14" s="134">
        <v>2.7000000000000001E-3</v>
      </c>
      <c r="R14" s="48"/>
    </row>
    <row r="15" spans="1:21" ht="21.95" customHeight="1" x14ac:dyDescent="0.25">
      <c r="A15" s="50"/>
      <c r="B15" s="50"/>
      <c r="C15" s="51"/>
      <c r="E15" s="22" t="s">
        <v>811</v>
      </c>
      <c r="F15" s="244">
        <v>587.29</v>
      </c>
      <c r="G15" s="244">
        <v>538</v>
      </c>
      <c r="H15" s="49">
        <v>8</v>
      </c>
      <c r="I15" s="48">
        <v>4304</v>
      </c>
      <c r="J15" s="369">
        <v>394.31999999999971</v>
      </c>
      <c r="K15" s="356">
        <v>9.161710037174714E-2</v>
      </c>
      <c r="L15" s="48">
        <v>394.31999999999971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-1.6999999999999999E-3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812</v>
      </c>
      <c r="F16" s="244">
        <v>77.52</v>
      </c>
      <c r="G16" s="244">
        <v>81.08</v>
      </c>
      <c r="H16" s="332">
        <v>50</v>
      </c>
      <c r="I16" s="48">
        <v>4054</v>
      </c>
      <c r="J16" s="369">
        <v>-178</v>
      </c>
      <c r="K16" s="356">
        <v>-4.3907252096694653E-2</v>
      </c>
      <c r="L16" s="369">
        <v>-178</v>
      </c>
      <c r="M16" s="29">
        <v>43028</v>
      </c>
      <c r="N16" s="366" t="str">
        <f>HYPERLINK("http://finance.yahoo.com/q?s=" &amp; E16, "Link")</f>
        <v>Link</v>
      </c>
      <c r="O16" s="134">
        <v>0</v>
      </c>
      <c r="P16" s="134">
        <v>-8.0999999999999996E-3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810</v>
      </c>
      <c r="F17" s="244">
        <v>80.86</v>
      </c>
      <c r="G17" s="244">
        <v>80.67</v>
      </c>
      <c r="H17" s="49">
        <v>50</v>
      </c>
      <c r="I17" s="48">
        <v>4033.5</v>
      </c>
      <c r="J17" s="369">
        <v>9.5</v>
      </c>
      <c r="K17" s="356">
        <v>2.3552745754307392E-3</v>
      </c>
      <c r="L17" s="48">
        <v>9.5</v>
      </c>
      <c r="M17" s="29">
        <v>43027</v>
      </c>
      <c r="N17" s="366" t="str">
        <f>HYPERLINK("http://finance.yahoo.com/q?s=" &amp; E17, "Link")</f>
        <v>Link</v>
      </c>
      <c r="O17" s="134">
        <v>4.0599999999999997E-2</v>
      </c>
      <c r="P17" s="134">
        <v>-3.3E-3</v>
      </c>
      <c r="Q17" s="440"/>
      <c r="R17" s="48"/>
      <c r="S17" s="48"/>
      <c r="U17" s="48"/>
    </row>
    <row r="18" spans="1:22" ht="21.95" customHeight="1" x14ac:dyDescent="0.25">
      <c r="A18" s="155"/>
      <c r="B18" s="50"/>
      <c r="C18" s="51"/>
      <c r="E18" s="22" t="s">
        <v>343</v>
      </c>
      <c r="F18" s="244">
        <v>17.16</v>
      </c>
      <c r="G18" s="244">
        <v>22.134111111111118</v>
      </c>
      <c r="H18" s="332">
        <v>180</v>
      </c>
      <c r="I18" s="48">
        <v>3984.1400000000012</v>
      </c>
      <c r="J18" s="369">
        <v>-895.34000000000106</v>
      </c>
      <c r="K18" s="356">
        <v>-0.22472603874361866</v>
      </c>
      <c r="L18" s="369">
        <v>-895.34000000000106</v>
      </c>
      <c r="M18">
        <v>80</v>
      </c>
      <c r="N18" s="366" t="str">
        <f>HYPERLINK("http://finance.yahoo.com/q?s=" &amp; E18, "Link")</f>
        <v>Link</v>
      </c>
      <c r="O18" s="134">
        <v>4.24E-2</v>
      </c>
      <c r="P18" s="134">
        <v>-2.6100000000000002E-2</v>
      </c>
      <c r="Q18" s="48"/>
      <c r="R18" s="48"/>
      <c r="S18" s="48"/>
      <c r="T18" s="48"/>
    </row>
    <row r="19" spans="1:22" ht="21.95" customHeight="1" x14ac:dyDescent="0.25">
      <c r="A19" s="51"/>
      <c r="B19" s="51"/>
      <c r="C19" s="51"/>
      <c r="E19" s="22" t="s">
        <v>339</v>
      </c>
      <c r="F19" s="244">
        <v>15.45</v>
      </c>
      <c r="G19" s="244">
        <v>16.857950000000002</v>
      </c>
      <c r="H19" s="332">
        <v>200</v>
      </c>
      <c r="I19" s="432">
        <v>3371.5900000000006</v>
      </c>
      <c r="J19" s="369">
        <v>-281.59000000000015</v>
      </c>
      <c r="K19" s="356">
        <v>-8.3518458650073291E-2</v>
      </c>
      <c r="L19" s="369">
        <v>1001.8299999999945</v>
      </c>
      <c r="M19" s="29">
        <v>43017</v>
      </c>
      <c r="N19" s="366" t="str">
        <f>HYPERLINK("http://finance.yahoo.com/q?s=" &amp; E19, "Link")</f>
        <v>Link</v>
      </c>
      <c r="O19" s="134">
        <v>0</v>
      </c>
      <c r="P19" s="134">
        <v>-2.0899999999999998E-2</v>
      </c>
      <c r="R19" s="48"/>
      <c r="S19" s="48"/>
    </row>
    <row r="20" spans="1:22" ht="21.95" customHeight="1" x14ac:dyDescent="0.25">
      <c r="A20" s="51"/>
      <c r="B20" s="51"/>
      <c r="C20" s="51"/>
      <c r="E20" s="22" t="s">
        <v>761</v>
      </c>
      <c r="F20" s="244">
        <v>73.95</v>
      </c>
      <c r="G20" s="244">
        <v>72.150000000000006</v>
      </c>
      <c r="H20" s="49">
        <v>40</v>
      </c>
      <c r="I20" s="48">
        <v>2886</v>
      </c>
      <c r="J20" s="369">
        <v>72</v>
      </c>
      <c r="K20" s="356">
        <v>2.4948024948024908E-2</v>
      </c>
      <c r="L20" s="48">
        <v>197.92999999999938</v>
      </c>
      <c r="M20" s="29">
        <v>43031</v>
      </c>
      <c r="N20" s="366" t="str">
        <f>HYPERLINK("http://finance.yahoo.com/q?s=" &amp; E20, "Link")</f>
        <v>Link</v>
      </c>
      <c r="O20" s="134">
        <v>1.78E-2</v>
      </c>
      <c r="P20" s="134">
        <v>-2.8E-3</v>
      </c>
      <c r="S20" s="48"/>
      <c r="T20" s="48"/>
    </row>
    <row r="21" spans="1:22" ht="21.95" customHeight="1" x14ac:dyDescent="0.25">
      <c r="A21" s="51"/>
      <c r="B21" s="51"/>
      <c r="C21" s="51"/>
      <c r="E21" s="22" t="s">
        <v>225</v>
      </c>
      <c r="F21" s="244">
        <v>34.840000000000003</v>
      </c>
      <c r="G21" s="244">
        <v>28.1554</v>
      </c>
      <c r="H21" s="332">
        <v>100</v>
      </c>
      <c r="I21" s="48">
        <v>2815.54</v>
      </c>
      <c r="J21" s="369">
        <v>668.46000000000049</v>
      </c>
      <c r="K21" s="356">
        <v>0.23741804414073334</v>
      </c>
      <c r="L21" s="369">
        <v>4193.0400000000027</v>
      </c>
      <c r="M21" s="29">
        <v>43014</v>
      </c>
      <c r="N21" s="366" t="str">
        <f>HYPERLINK("http://finance.yahoo.com/q?s=" &amp; E21, "Link")</f>
        <v>Link</v>
      </c>
      <c r="O21" s="134">
        <v>4.0899999999999999E-2</v>
      </c>
      <c r="P21" s="134">
        <v>-7.1000000000000004E-3</v>
      </c>
    </row>
    <row r="22" spans="1:22" ht="21.95" customHeight="1" x14ac:dyDescent="0.25">
      <c r="A22" s="50"/>
      <c r="B22" s="50"/>
      <c r="C22" s="51"/>
      <c r="E22" s="22" t="s">
        <v>205</v>
      </c>
      <c r="F22" s="244">
        <v>30.86</v>
      </c>
      <c r="G22" s="244">
        <v>30.15</v>
      </c>
      <c r="H22" s="49">
        <v>60</v>
      </c>
      <c r="I22" s="48">
        <v>1809</v>
      </c>
      <c r="J22" s="369">
        <v>42.599999999999909</v>
      </c>
      <c r="K22" s="356">
        <v>2.3548922056384772E-2</v>
      </c>
      <c r="L22" s="48">
        <v>482.37999999999965</v>
      </c>
      <c r="M22">
        <v>60</v>
      </c>
      <c r="N22" s="366" t="str">
        <f>HYPERLINK("http://finance.yahoo.com/q?s=" &amp; E22, "Link")</f>
        <v>Link</v>
      </c>
      <c r="O22" s="134">
        <v>0</v>
      </c>
      <c r="P22" s="134">
        <v>-3.3500000000000002E-2</v>
      </c>
      <c r="R22" s="48"/>
      <c r="S22" s="48"/>
      <c r="T22" s="48"/>
    </row>
    <row r="23" spans="1:22" ht="21.95" customHeight="1" x14ac:dyDescent="0.25">
      <c r="A23" s="50"/>
      <c r="B23" s="50"/>
      <c r="C23" s="50"/>
      <c r="E23" s="22" t="s">
        <v>252</v>
      </c>
      <c r="F23" s="244">
        <v>47.68</v>
      </c>
      <c r="G23" s="244">
        <v>45.02</v>
      </c>
      <c r="H23" s="332">
        <v>40</v>
      </c>
      <c r="I23" s="48">
        <v>1800.8000000000002</v>
      </c>
      <c r="J23" s="369">
        <v>106.39999999999986</v>
      </c>
      <c r="K23" s="356">
        <v>5.9084851177254476E-2</v>
      </c>
      <c r="L23" s="369">
        <v>305.78000000000088</v>
      </c>
      <c r="M23">
        <v>40</v>
      </c>
      <c r="N23" s="366" t="str">
        <f>HYPERLINK("http://finance.yahoo.com/q?s=" &amp; E23, "Link")</f>
        <v>Link</v>
      </c>
      <c r="O23" s="134">
        <v>0</v>
      </c>
      <c r="P23" s="134">
        <v>-1.5E-3</v>
      </c>
      <c r="S23" s="48"/>
    </row>
    <row r="24" spans="1:22" ht="21.95" customHeight="1" x14ac:dyDescent="0.25">
      <c r="A24" s="51"/>
      <c r="B24" s="51"/>
      <c r="C24" s="51"/>
      <c r="E24" s="22" t="s">
        <v>62</v>
      </c>
      <c r="F24" s="244">
        <v>310</v>
      </c>
      <c r="G24" s="244">
        <v>310</v>
      </c>
      <c r="H24" s="332">
        <v>0</v>
      </c>
      <c r="I24" s="48">
        <v>0</v>
      </c>
      <c r="J24" s="369">
        <v>0</v>
      </c>
      <c r="K24" s="356">
        <v>0</v>
      </c>
      <c r="L24" s="369">
        <v>1659.3600000000079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-8.9999999999999993E-3</v>
      </c>
      <c r="R24" s="48"/>
      <c r="S24" s="48"/>
    </row>
    <row r="25" spans="1:22" ht="21.95" customHeight="1" x14ac:dyDescent="0.25">
      <c r="A25" s="50"/>
      <c r="B25" s="50"/>
      <c r="C25" s="51"/>
      <c r="E25" s="22" t="s">
        <v>204</v>
      </c>
      <c r="F25" s="244">
        <v>153.28</v>
      </c>
      <c r="G25" s="244">
        <v>153.28</v>
      </c>
      <c r="H25" s="49">
        <v>0</v>
      </c>
      <c r="I25" s="48">
        <v>0</v>
      </c>
      <c r="J25" s="369">
        <v>0</v>
      </c>
      <c r="K25" s="356">
        <v>0</v>
      </c>
      <c r="L25" s="48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-6.1999999999999998E-3</v>
      </c>
      <c r="Q25" s="148"/>
      <c r="R25" s="48"/>
      <c r="S25" s="48"/>
      <c r="T25" s="48"/>
    </row>
    <row r="26" spans="1:22" ht="21.95" customHeight="1" x14ac:dyDescent="0.25">
      <c r="A26" s="51"/>
      <c r="B26" s="155"/>
      <c r="C26" s="333"/>
      <c r="E26" s="22" t="s">
        <v>227</v>
      </c>
      <c r="F26" s="244">
        <v>90.14</v>
      </c>
      <c r="G26" s="244">
        <v>90.14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7.3000000000000001E-3</v>
      </c>
      <c r="Q26" s="148"/>
      <c r="R26" s="48"/>
      <c r="S26" s="48"/>
      <c r="T26" s="48"/>
    </row>
    <row r="27" spans="1:22" ht="21.95" customHeight="1" x14ac:dyDescent="0.25">
      <c r="A27" s="155"/>
      <c r="B27" s="50"/>
      <c r="C27" s="51"/>
      <c r="E27" s="22" t="s">
        <v>23</v>
      </c>
      <c r="F27" s="244">
        <v>32.68</v>
      </c>
      <c r="G27" s="244">
        <v>32.68</v>
      </c>
      <c r="H27" s="49">
        <v>0</v>
      </c>
      <c r="I27" s="48">
        <v>0</v>
      </c>
      <c r="J27" s="369">
        <v>0</v>
      </c>
      <c r="K27" s="356">
        <v>0</v>
      </c>
      <c r="L27" s="48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-5.1999999999999998E-3</v>
      </c>
      <c r="Q27" s="148"/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273</v>
      </c>
      <c r="F28" s="244">
        <v>26.56</v>
      </c>
      <c r="G28" s="244">
        <v>26.56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-2.7799999999999998E-2</v>
      </c>
      <c r="Q28" s="440"/>
      <c r="R28" s="48"/>
      <c r="S28" s="48"/>
      <c r="T28" s="48"/>
    </row>
    <row r="29" spans="1:22" ht="21.95" customHeight="1" x14ac:dyDescent="0.25">
      <c r="A29" s="50"/>
      <c r="B29" s="51"/>
      <c r="C29" s="51"/>
      <c r="E29" s="22" t="s">
        <v>36</v>
      </c>
      <c r="F29" s="244">
        <v>56.17</v>
      </c>
      <c r="G29" s="244">
        <v>56.17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5.1999999999999998E-3</v>
      </c>
      <c r="S29" s="48"/>
    </row>
    <row r="30" spans="1:22" ht="21.95" customHeight="1" x14ac:dyDescent="0.25">
      <c r="A30" s="51"/>
      <c r="B30" s="51"/>
      <c r="C30" s="51"/>
      <c r="E30" s="22" t="s">
        <v>326</v>
      </c>
      <c r="F30" s="244">
        <v>41.56</v>
      </c>
      <c r="G30" s="244">
        <v>41.56</v>
      </c>
      <c r="H30" s="49">
        <v>0</v>
      </c>
      <c r="I30" s="48">
        <v>0</v>
      </c>
      <c r="J30" s="369">
        <v>0</v>
      </c>
      <c r="K30" s="356">
        <v>0</v>
      </c>
      <c r="L30" s="48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1.46E-2</v>
      </c>
      <c r="R30" s="48"/>
      <c r="S30" s="48"/>
      <c r="T30" s="48"/>
    </row>
    <row r="31" spans="1:22" ht="21.95" customHeight="1" x14ac:dyDescent="0.25">
      <c r="A31" s="50"/>
      <c r="B31" s="50"/>
      <c r="C31" s="51"/>
      <c r="E31" s="22" t="s">
        <v>308</v>
      </c>
      <c r="F31" s="244">
        <v>63.01</v>
      </c>
      <c r="G31" s="244">
        <v>63.01</v>
      </c>
      <c r="H31" s="332">
        <v>0</v>
      </c>
      <c r="I31" s="48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1E-3</v>
      </c>
      <c r="Q31" s="148"/>
      <c r="R31" s="48"/>
      <c r="S31" s="48"/>
    </row>
    <row r="32" spans="1:22" ht="21.95" customHeight="1" x14ac:dyDescent="0.25">
      <c r="A32" s="51"/>
      <c r="B32" s="51"/>
      <c r="C32" s="51"/>
      <c r="E32" s="22" t="s">
        <v>763</v>
      </c>
      <c r="F32" s="244">
        <v>29.52</v>
      </c>
      <c r="G32" s="244">
        <v>29.52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-6.1000000000000004E-3</v>
      </c>
      <c r="Q32" s="440"/>
      <c r="R32" s="48"/>
      <c r="S32" s="48"/>
      <c r="T32" s="48"/>
      <c r="V32" s="48"/>
    </row>
    <row r="33" spans="1:22" ht="21.95" customHeight="1" x14ac:dyDescent="0.25">
      <c r="A33" s="50"/>
      <c r="B33" s="50"/>
      <c r="C33" s="51"/>
      <c r="E33" s="22" t="s">
        <v>737</v>
      </c>
      <c r="F33" s="244">
        <v>26.02</v>
      </c>
      <c r="G33" s="244">
        <v>26.02</v>
      </c>
      <c r="H33" s="332">
        <v>0</v>
      </c>
      <c r="I33" s="48">
        <v>0</v>
      </c>
      <c r="J33" s="369">
        <v>0</v>
      </c>
      <c r="K33" s="356">
        <v>0</v>
      </c>
      <c r="L33" s="369">
        <v>309.26000000000022</v>
      </c>
      <c r="M33">
        <v>0</v>
      </c>
      <c r="N33" s="366" t="str">
        <f>HYPERLINK("http://finance.yahoo.com/q?s=" &amp; E33, "Link")</f>
        <v>Link</v>
      </c>
      <c r="O33" s="134">
        <v>8.8000000000000005E-3</v>
      </c>
      <c r="P33" s="134">
        <v>-1.3599999999999999E-2</v>
      </c>
      <c r="Q33" s="148"/>
      <c r="T33" s="48"/>
    </row>
    <row r="34" spans="1:22" ht="21.95" customHeight="1" x14ac:dyDescent="0.25">
      <c r="A34" s="50"/>
      <c r="B34" s="50"/>
      <c r="C34" s="51"/>
      <c r="E34" s="22" t="s">
        <v>282</v>
      </c>
      <c r="F34" s="244">
        <v>81.260000000000005</v>
      </c>
      <c r="G34" s="244">
        <v>81.260000000000005</v>
      </c>
      <c r="H34" s="332">
        <v>0</v>
      </c>
      <c r="I34" s="48">
        <v>0</v>
      </c>
      <c r="J34" s="369">
        <v>0</v>
      </c>
      <c r="K34" s="356">
        <v>0</v>
      </c>
      <c r="L34" s="369">
        <v>197.20999999999549</v>
      </c>
      <c r="M34">
        <v>0</v>
      </c>
      <c r="N34" s="366" t="str">
        <f>HYPERLINK("http://finance.yahoo.com/q?s=" &amp; E34, "Link")</f>
        <v>Link</v>
      </c>
      <c r="O34" s="134">
        <v>2.5499999999999998E-2</v>
      </c>
      <c r="P34" s="134">
        <v>-2.5999999999999999E-3</v>
      </c>
      <c r="Q34" s="148"/>
      <c r="R34" s="48"/>
      <c r="S34" s="48"/>
      <c r="T34" s="48"/>
    </row>
    <row r="35" spans="1:22" ht="21.95" customHeight="1" x14ac:dyDescent="0.25">
      <c r="A35" s="50"/>
      <c r="B35" s="50"/>
      <c r="C35" s="51"/>
      <c r="E35" s="22" t="s">
        <v>198</v>
      </c>
      <c r="F35" s="244">
        <v>11.96</v>
      </c>
      <c r="G35" s="244">
        <v>11.96</v>
      </c>
      <c r="H35" s="332">
        <v>0</v>
      </c>
      <c r="I35" s="48">
        <v>0</v>
      </c>
      <c r="J35" s="369">
        <v>0</v>
      </c>
      <c r="K35" s="356">
        <v>0</v>
      </c>
      <c r="L35" s="369">
        <v>495.20999999999913</v>
      </c>
      <c r="M35">
        <v>0</v>
      </c>
      <c r="N35" s="366" t="str">
        <f>HYPERLINK("http://finance.yahoo.com/q?s=" &amp; E35, "Link")</f>
        <v>Link</v>
      </c>
      <c r="O35" s="134">
        <v>5.1499999999999997E-2</v>
      </c>
      <c r="P35" s="134">
        <v>8.0000000000000004E-4</v>
      </c>
    </row>
    <row r="36" spans="1:22" ht="21.95" customHeight="1" x14ac:dyDescent="0.25">
      <c r="A36" s="50"/>
      <c r="B36" s="50"/>
      <c r="C36" s="51"/>
      <c r="E36" s="22" t="s">
        <v>276</v>
      </c>
      <c r="F36" s="244">
        <v>129.47</v>
      </c>
      <c r="G36" s="244">
        <v>129.47</v>
      </c>
      <c r="H36" s="49">
        <v>0</v>
      </c>
      <c r="I36" s="48">
        <v>0</v>
      </c>
      <c r="J36" s="369">
        <v>0</v>
      </c>
      <c r="K36" s="356">
        <v>0</v>
      </c>
      <c r="L36" s="48">
        <v>154.77999999999975</v>
      </c>
      <c r="M36">
        <v>0</v>
      </c>
      <c r="N36" s="366" t="str">
        <f>HYPERLINK("http://finance.yahoo.com/q?s=" &amp; E36, "Link")</f>
        <v>Link</v>
      </c>
      <c r="O36" s="134">
        <v>2.5700000000000001E-2</v>
      </c>
      <c r="P36" s="134">
        <v>-2.2000000000000001E-3</v>
      </c>
      <c r="Q36" s="440"/>
      <c r="R36" s="48"/>
      <c r="S36" s="48"/>
    </row>
    <row r="37" spans="1:22" ht="21.95" customHeight="1" x14ac:dyDescent="0.25">
      <c r="A37" s="50"/>
      <c r="B37" s="50"/>
      <c r="C37" s="51"/>
      <c r="E37" s="22" t="s">
        <v>765</v>
      </c>
      <c r="F37" s="244">
        <v>226.89</v>
      </c>
      <c r="G37" s="244">
        <v>226.89</v>
      </c>
      <c r="H37" s="332">
        <v>0</v>
      </c>
      <c r="I37" s="48">
        <v>0</v>
      </c>
      <c r="J37" s="369">
        <v>0</v>
      </c>
      <c r="K37" s="356">
        <v>0</v>
      </c>
      <c r="L37" s="369">
        <v>224.77000000000044</v>
      </c>
      <c r="M37">
        <v>0</v>
      </c>
      <c r="N37" s="366" t="str">
        <f>HYPERLINK("http://finance.yahoo.com/q?s=" &amp; E37, "Link")</f>
        <v>Link</v>
      </c>
      <c r="O37" s="134">
        <v>2.8E-3</v>
      </c>
      <c r="P37" s="134">
        <v>-3.3999999999999998E-3</v>
      </c>
      <c r="S37" s="48"/>
      <c r="T37" s="48"/>
    </row>
    <row r="38" spans="1:22" ht="21.95" customHeight="1" x14ac:dyDescent="0.25">
      <c r="A38" s="50"/>
      <c r="B38" s="50"/>
      <c r="C38" s="51"/>
      <c r="E38" s="22" t="s">
        <v>17</v>
      </c>
      <c r="F38" s="244">
        <v>14.78</v>
      </c>
      <c r="G38" s="244">
        <v>14.78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3.3999999999999998E-3</v>
      </c>
      <c r="Q38" s="48"/>
      <c r="R38" s="48"/>
      <c r="S38" s="48"/>
      <c r="T38" s="48"/>
    </row>
    <row r="39" spans="1:22" ht="21.95" customHeight="1" x14ac:dyDescent="0.25">
      <c r="A39" s="50"/>
      <c r="B39" s="50"/>
      <c r="C39" s="51"/>
      <c r="E39" s="22" t="s">
        <v>318</v>
      </c>
      <c r="F39" s="244">
        <v>108.87</v>
      </c>
      <c r="G39" s="244">
        <v>108.87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-4.5999999999999999E-3</v>
      </c>
      <c r="Q39" s="48"/>
      <c r="R39" s="48"/>
      <c r="S39" s="48"/>
      <c r="U39" s="48"/>
    </row>
    <row r="40" spans="1:22" ht="21.95" customHeight="1" x14ac:dyDescent="0.25">
      <c r="A40" s="50"/>
      <c r="B40" s="51"/>
      <c r="C40" s="51"/>
      <c r="E40" s="22" t="s">
        <v>196</v>
      </c>
      <c r="F40" s="244">
        <v>52.63</v>
      </c>
      <c r="G40" s="244">
        <v>52.63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-8.0000000000000004E-4</v>
      </c>
      <c r="R40" s="48"/>
      <c r="S40" s="48"/>
      <c r="T40" s="48"/>
    </row>
    <row r="41" spans="1:22" ht="21.95" customHeight="1" x14ac:dyDescent="0.25">
      <c r="A41" s="50"/>
      <c r="B41" s="50"/>
      <c r="C41" s="51"/>
      <c r="E41" s="22" t="s">
        <v>226</v>
      </c>
      <c r="F41" s="244">
        <v>57.87</v>
      </c>
      <c r="G41" s="244">
        <v>57.87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4.3E-3</v>
      </c>
      <c r="Q41" s="148"/>
      <c r="S41" s="48"/>
      <c r="T41" s="48"/>
    </row>
    <row r="42" spans="1:22" ht="21.95" customHeight="1" x14ac:dyDescent="0.25">
      <c r="A42" s="51"/>
      <c r="B42" s="50"/>
      <c r="C42" s="51"/>
      <c r="E42" s="22" t="s">
        <v>34</v>
      </c>
      <c r="F42" s="244">
        <v>37.96</v>
      </c>
      <c r="G42" s="244">
        <v>37.96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2.35E-2</v>
      </c>
      <c r="Q42" s="440"/>
      <c r="R42" s="48"/>
      <c r="S42" s="48"/>
    </row>
    <row r="43" spans="1:22" ht="21.95" customHeight="1" x14ac:dyDescent="0.25">
      <c r="A43" s="50"/>
      <c r="B43" s="50"/>
      <c r="C43" s="51"/>
      <c r="E43" s="22" t="s">
        <v>172</v>
      </c>
      <c r="F43" s="244">
        <v>56.87</v>
      </c>
      <c r="G43" s="244">
        <v>56.87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3.8999999999999998E-3</v>
      </c>
      <c r="S43" s="48"/>
      <c r="T43" s="48"/>
    </row>
    <row r="44" spans="1:22" ht="21.95" customHeight="1" x14ac:dyDescent="0.25">
      <c r="A44" s="51"/>
      <c r="B44" s="51"/>
      <c r="C44" s="51"/>
      <c r="E44" s="22" t="s">
        <v>27</v>
      </c>
      <c r="F44" s="244">
        <v>37.83</v>
      </c>
      <c r="G44" s="244">
        <v>37.83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7.7000000000000002E-3</v>
      </c>
      <c r="Q44" s="48"/>
      <c r="R44" s="48"/>
      <c r="S44" s="48"/>
      <c r="T44" s="48"/>
      <c r="V44" s="48"/>
    </row>
    <row r="45" spans="1:22" ht="21.95" customHeight="1" x14ac:dyDescent="0.25">
      <c r="A45" s="50"/>
      <c r="B45" s="50"/>
      <c r="C45" s="51"/>
      <c r="E45" s="22" t="s">
        <v>22</v>
      </c>
      <c r="F45" s="244">
        <v>46.54</v>
      </c>
      <c r="G45" s="244">
        <v>46.54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-8.5000000000000006E-3</v>
      </c>
      <c r="R45" s="48"/>
      <c r="S45" s="48"/>
    </row>
    <row r="46" spans="1:22" ht="21.95" customHeight="1" x14ac:dyDescent="0.25">
      <c r="A46" s="51"/>
      <c r="B46" s="51"/>
      <c r="C46" s="51"/>
      <c r="E46" s="22" t="s">
        <v>42</v>
      </c>
      <c r="F46" s="244">
        <v>115.97</v>
      </c>
      <c r="G46" s="244">
        <v>115.97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-5.7000000000000002E-3</v>
      </c>
      <c r="R46" s="48"/>
      <c r="T46" s="48"/>
    </row>
    <row r="47" spans="1:22" ht="21.95" customHeight="1" x14ac:dyDescent="0.25">
      <c r="A47" s="50"/>
      <c r="B47" s="51"/>
      <c r="C47" s="51"/>
      <c r="E47" s="22" t="s">
        <v>274</v>
      </c>
      <c r="F47" s="244">
        <v>53.65</v>
      </c>
      <c r="G47" s="244">
        <v>53.65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1.55E-2</v>
      </c>
      <c r="S47" s="48"/>
    </row>
    <row r="48" spans="1:22" ht="21.95" customHeight="1" x14ac:dyDescent="0.25">
      <c r="A48" s="50"/>
      <c r="B48" s="50"/>
      <c r="C48" s="51"/>
      <c r="E48" s="22" t="s">
        <v>175</v>
      </c>
      <c r="F48" s="244">
        <v>250.35</v>
      </c>
      <c r="G48" s="244">
        <v>250.35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1.1999999999999999E-3</v>
      </c>
      <c r="Q48" s="440"/>
      <c r="R48" s="48"/>
      <c r="S48" s="48"/>
      <c r="T48" s="48"/>
    </row>
    <row r="49" spans="1:21" ht="21.95" customHeight="1" x14ac:dyDescent="0.25">
      <c r="A49" s="50"/>
      <c r="B49" s="50"/>
      <c r="C49" s="51"/>
      <c r="E49" s="22" t="s">
        <v>170</v>
      </c>
      <c r="F49" s="244">
        <v>101.24</v>
      </c>
      <c r="G49" s="244">
        <v>101.24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-3.5000000000000001E-3</v>
      </c>
    </row>
    <row r="50" spans="1:21" ht="21.95" customHeight="1" x14ac:dyDescent="0.25">
      <c r="A50" s="50"/>
      <c r="B50" s="50"/>
      <c r="C50" s="51"/>
      <c r="E50" s="22" t="s">
        <v>8</v>
      </c>
      <c r="F50" s="244">
        <v>83.1</v>
      </c>
      <c r="G50" s="244">
        <v>83.1</v>
      </c>
      <c r="H50" s="49">
        <v>0</v>
      </c>
      <c r="I50" s="48">
        <v>0</v>
      </c>
      <c r="J50" s="369">
        <v>0</v>
      </c>
      <c r="K50" s="356">
        <v>0</v>
      </c>
      <c r="L50" s="48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1.4E-3</v>
      </c>
      <c r="R50" s="48"/>
    </row>
    <row r="51" spans="1:21" ht="21.95" customHeight="1" x14ac:dyDescent="0.25">
      <c r="A51" s="51"/>
      <c r="B51" s="51"/>
      <c r="C51" s="51"/>
      <c r="E51" s="22" t="s">
        <v>10</v>
      </c>
      <c r="F51" s="244">
        <v>46.08</v>
      </c>
      <c r="G51" s="244">
        <v>46.08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2.24E-2</v>
      </c>
      <c r="Q51" s="148"/>
      <c r="R51" s="48"/>
      <c r="S51" s="48"/>
      <c r="T51" s="48"/>
    </row>
    <row r="52" spans="1:21" ht="21.95" customHeight="1" x14ac:dyDescent="0.25">
      <c r="A52" s="50"/>
      <c r="B52" s="50"/>
      <c r="C52" s="51"/>
      <c r="E52" s="22" t="s">
        <v>357</v>
      </c>
      <c r="F52" s="244">
        <v>58.91</v>
      </c>
      <c r="G52" s="244">
        <v>58.91</v>
      </c>
      <c r="H52" s="49">
        <v>0</v>
      </c>
      <c r="I52" s="48">
        <v>0</v>
      </c>
      <c r="J52" s="369">
        <v>0</v>
      </c>
      <c r="K52" s="356">
        <v>0</v>
      </c>
      <c r="L52" s="48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6.9999999999999999E-4</v>
      </c>
      <c r="R52" s="48"/>
      <c r="S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47.71</v>
      </c>
      <c r="G53" s="244">
        <v>47.71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-1.7299999999999999E-2</v>
      </c>
      <c r="Q53" s="148"/>
      <c r="R53" s="48"/>
      <c r="S53" s="48"/>
    </row>
    <row r="54" spans="1:21" ht="21.95" customHeight="1" x14ac:dyDescent="0.25">
      <c r="A54" s="50"/>
      <c r="B54" s="51"/>
      <c r="C54" s="51"/>
      <c r="E54" s="22" t="s">
        <v>45</v>
      </c>
      <c r="F54" s="244">
        <v>91.29</v>
      </c>
      <c r="G54" s="244">
        <v>91.29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4.4000000000000003E-3</v>
      </c>
      <c r="R54" s="48"/>
      <c r="S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132.79</v>
      </c>
      <c r="G55" s="244">
        <v>132.79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2.0999999999999999E-3</v>
      </c>
      <c r="R55" s="48"/>
      <c r="S55" s="48"/>
    </row>
    <row r="56" spans="1:21" ht="21.95" customHeight="1" x14ac:dyDescent="0.25">
      <c r="A56" s="51"/>
      <c r="B56" s="51"/>
      <c r="C56" s="51"/>
      <c r="E56" s="22" t="s">
        <v>33</v>
      </c>
      <c r="F56" s="244">
        <v>242.94</v>
      </c>
      <c r="G56" s="244">
        <v>242.94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9.7999999999999997E-3</v>
      </c>
      <c r="S56" s="48"/>
    </row>
    <row r="57" spans="1:21" ht="21.95" customHeight="1" x14ac:dyDescent="0.25">
      <c r="A57" s="50"/>
      <c r="B57" s="51"/>
      <c r="C57" s="51"/>
      <c r="E57" s="22" t="s">
        <v>13</v>
      </c>
      <c r="F57" s="244">
        <v>61.16</v>
      </c>
      <c r="G57" s="244">
        <v>61.16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3.8999999999999998E-3</v>
      </c>
      <c r="Q57" s="148"/>
      <c r="R57" s="48"/>
      <c r="S57" s="48"/>
    </row>
    <row r="58" spans="1:21" ht="21.95" customHeight="1" x14ac:dyDescent="0.25">
      <c r="A58" s="50"/>
      <c r="B58" s="50"/>
      <c r="C58" s="51"/>
      <c r="E58" s="22" t="s">
        <v>52</v>
      </c>
      <c r="F58" s="244">
        <v>66.97</v>
      </c>
      <c r="G58" s="244">
        <v>66.97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-1.72E-2</v>
      </c>
      <c r="R58" s="48"/>
      <c r="S58" s="48"/>
    </row>
    <row r="59" spans="1:21" ht="21.95" customHeight="1" x14ac:dyDescent="0.25">
      <c r="A59" s="50"/>
      <c r="B59" s="50"/>
      <c r="C59" s="51"/>
      <c r="E59" s="22" t="s">
        <v>32</v>
      </c>
      <c r="F59" s="244">
        <v>48.31</v>
      </c>
      <c r="G59" s="244">
        <v>48.31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1.24E-2</v>
      </c>
    </row>
    <row r="60" spans="1:21" ht="21.95" customHeight="1" x14ac:dyDescent="0.25">
      <c r="A60" s="50"/>
      <c r="B60" s="51"/>
      <c r="C60" s="51"/>
      <c r="E60" s="22" t="s">
        <v>63</v>
      </c>
      <c r="F60" s="244">
        <v>98.05</v>
      </c>
      <c r="G60" s="244">
        <v>98.05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-1.2E-2</v>
      </c>
    </row>
    <row r="61" spans="1:21" ht="21.95" customHeight="1" x14ac:dyDescent="0.25">
      <c r="A61" s="51"/>
      <c r="B61" s="51"/>
      <c r="C61" s="51"/>
      <c r="E61" s="22" t="s">
        <v>53</v>
      </c>
      <c r="F61" s="244">
        <v>77.89</v>
      </c>
      <c r="G61" s="244">
        <v>77.89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-1.0699999999999999E-2</v>
      </c>
      <c r="S61" s="48"/>
    </row>
    <row r="62" spans="1:21" ht="21.95" customHeight="1" x14ac:dyDescent="0.25">
      <c r="A62" s="50"/>
      <c r="B62" s="50"/>
      <c r="C62" s="51"/>
      <c r="E62" s="22" t="s">
        <v>56</v>
      </c>
      <c r="F62" s="244">
        <v>40.58</v>
      </c>
      <c r="G62" s="244">
        <v>40.58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0</v>
      </c>
    </row>
    <row r="63" spans="1:21" ht="21.95" customHeight="1" x14ac:dyDescent="0.25">
      <c r="A63" s="50"/>
      <c r="B63" s="50"/>
      <c r="C63" s="51"/>
      <c r="E63" s="22" t="s">
        <v>0</v>
      </c>
      <c r="F63" s="244">
        <v>186.45</v>
      </c>
      <c r="G63" s="244">
        <v>186.45</v>
      </c>
      <c r="H63" s="49">
        <v>0</v>
      </c>
      <c r="I63" s="48">
        <v>0</v>
      </c>
      <c r="J63" s="369">
        <v>0</v>
      </c>
      <c r="K63" s="356">
        <v>0</v>
      </c>
      <c r="L63" s="48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-1.0699999999999999E-2</v>
      </c>
      <c r="Q63" s="48"/>
      <c r="R63" s="48"/>
      <c r="S63" s="48"/>
      <c r="T63" s="354"/>
      <c r="U63" s="354"/>
    </row>
    <row r="64" spans="1:21" ht="21.95" customHeight="1" x14ac:dyDescent="0.25">
      <c r="A64" s="50"/>
      <c r="B64" s="50"/>
      <c r="C64" s="51"/>
      <c r="E64" s="22" t="s">
        <v>39</v>
      </c>
      <c r="F64" s="244">
        <v>48.75</v>
      </c>
      <c r="G64" s="244">
        <v>48.75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8.3000000000000001E-3</v>
      </c>
      <c r="Q64" s="148"/>
      <c r="R64" s="48"/>
      <c r="S64" s="48"/>
      <c r="T64" s="48"/>
    </row>
    <row r="65" spans="1:20" ht="21.95" customHeight="1" x14ac:dyDescent="0.25">
      <c r="A65" s="60"/>
      <c r="B65" s="61"/>
      <c r="C65" s="60"/>
      <c r="E65" s="22" t="s">
        <v>54</v>
      </c>
      <c r="F65" s="244">
        <v>115.84</v>
      </c>
      <c r="G65" s="244">
        <v>115.84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-1.14E-2</v>
      </c>
      <c r="R65" s="48"/>
      <c r="S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196.1</v>
      </c>
      <c r="G66" s="244">
        <v>196.1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8.3000000000000001E-3</v>
      </c>
      <c r="Q66" s="148"/>
      <c r="S66" s="48"/>
      <c r="T66" s="48"/>
    </row>
    <row r="67" spans="1:20" ht="21.95" customHeight="1" x14ac:dyDescent="0.25">
      <c r="A67" s="50"/>
      <c r="B67" s="50"/>
      <c r="C67" s="51"/>
      <c r="E67" s="22"/>
      <c r="J67" s="369"/>
      <c r="K67" s="356"/>
      <c r="N67" s="366"/>
      <c r="O67" s="134"/>
      <c r="P67" s="134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  <c r="R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0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49" priority="192">
      <formula>$H2=0</formula>
    </cfRule>
  </conditionalFormatting>
  <conditionalFormatting sqref="J2:K4 J67:K200 J6:K6 J21:K58 J12:K19">
    <cfRule type="expression" dxfId="1848" priority="193">
      <formula>$J2=0</formula>
    </cfRule>
  </conditionalFormatting>
  <conditionalFormatting sqref="L1:L4 L67:L1048576 L6 L21:L58 L12:L19">
    <cfRule type="expression" dxfId="1847" priority="191">
      <formula>$L2=0</formula>
    </cfRule>
  </conditionalFormatting>
  <conditionalFormatting sqref="M1">
    <cfRule type="expression" dxfId="1846" priority="187">
      <formula>$L2=0</formula>
    </cfRule>
  </conditionalFormatting>
  <conditionalFormatting sqref="J2:K4 J6:K6 J21:K58 J12:K19">
    <cfRule type="expression" dxfId="1845" priority="235">
      <formula>$J2&gt;0</formula>
    </cfRule>
  </conditionalFormatting>
  <conditionalFormatting sqref="L2:L4 L6 L21:L58 L12:L19">
    <cfRule type="expression" dxfId="1844" priority="189">
      <formula>$L2&lt;0</formula>
    </cfRule>
    <cfRule type="expression" dxfId="1843" priority="190">
      <formula>$L2&gt;0</formula>
    </cfRule>
  </conditionalFormatting>
  <conditionalFormatting sqref="J2:K4 J67:K458 J6:K6 J21:K58 J12:K19">
    <cfRule type="expression" dxfId="1842" priority="234">
      <formula>$J2&lt;0</formula>
    </cfRule>
  </conditionalFormatting>
  <conditionalFormatting sqref="P67:P1048576 P1">
    <cfRule type="expression" dxfId="1841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0" priority="163">
      <formula>$H59=0</formula>
    </cfRule>
  </conditionalFormatting>
  <conditionalFormatting sqref="J59:K59">
    <cfRule type="expression" dxfId="1839" priority="164">
      <formula>$J59=0</formula>
    </cfRule>
  </conditionalFormatting>
  <conditionalFormatting sqref="L59">
    <cfRule type="expression" dxfId="1838" priority="162">
      <formula>$L60=0</formula>
    </cfRule>
  </conditionalFormatting>
  <conditionalFormatting sqref="J59:K59">
    <cfRule type="expression" dxfId="1837" priority="166">
      <formula>$J59&gt;0</formula>
    </cfRule>
  </conditionalFormatting>
  <conditionalFormatting sqref="L59">
    <cfRule type="expression" dxfId="1836" priority="160">
      <formula>$L59&lt;0</formula>
    </cfRule>
    <cfRule type="expression" dxfId="1835" priority="161">
      <formula>$L59&gt;0</formula>
    </cfRule>
  </conditionalFormatting>
  <conditionalFormatting sqref="J59:K59">
    <cfRule type="expression" dxfId="1834" priority="165">
      <formula>$J59&lt;0</formula>
    </cfRule>
  </conditionalFormatting>
  <conditionalFormatting sqref="E5:I5">
    <cfRule type="expression" dxfId="1833" priority="141">
      <formula>$H5=0</formula>
    </cfRule>
  </conditionalFormatting>
  <conditionalFormatting sqref="J5:K5">
    <cfRule type="expression" dxfId="1832" priority="142">
      <formula>$J5=0</formula>
    </cfRule>
  </conditionalFormatting>
  <conditionalFormatting sqref="L5">
    <cfRule type="expression" dxfId="1831" priority="140">
      <formula>$L6=0</formula>
    </cfRule>
  </conditionalFormatting>
  <conditionalFormatting sqref="J5:K5">
    <cfRule type="expression" dxfId="1830" priority="144">
      <formula>$J5&gt;0</formula>
    </cfRule>
  </conditionalFormatting>
  <conditionalFormatting sqref="L5">
    <cfRule type="expression" dxfId="1829" priority="138">
      <formula>$L5&lt;0</formula>
    </cfRule>
    <cfRule type="expression" dxfId="1828" priority="139">
      <formula>$L5&gt;0</formula>
    </cfRule>
  </conditionalFormatting>
  <conditionalFormatting sqref="J5:K5">
    <cfRule type="expression" dxfId="1827" priority="143">
      <formula>$J5&lt;0</formula>
    </cfRule>
  </conditionalFormatting>
  <conditionalFormatting sqref="E7:I7">
    <cfRule type="expression" dxfId="1826" priority="130">
      <formula>$H7=0</formula>
    </cfRule>
  </conditionalFormatting>
  <conditionalFormatting sqref="J7:K7">
    <cfRule type="expression" dxfId="1825" priority="131">
      <formula>$J7=0</formula>
    </cfRule>
  </conditionalFormatting>
  <conditionalFormatting sqref="L7">
    <cfRule type="expression" dxfId="1824" priority="129">
      <formula>$L8=0</formula>
    </cfRule>
  </conditionalFormatting>
  <conditionalFormatting sqref="J7:K7">
    <cfRule type="expression" dxfId="1823" priority="133">
      <formula>$J7&gt;0</formula>
    </cfRule>
  </conditionalFormatting>
  <conditionalFormatting sqref="L7">
    <cfRule type="expression" dxfId="1822" priority="127">
      <formula>$L7&lt;0</formula>
    </cfRule>
    <cfRule type="expression" dxfId="1821" priority="128">
      <formula>$L7&gt;0</formula>
    </cfRule>
  </conditionalFormatting>
  <conditionalFormatting sqref="J7:K7">
    <cfRule type="expression" dxfId="1820" priority="132">
      <formula>$J7&lt;0</formula>
    </cfRule>
  </conditionalFormatting>
  <conditionalFormatting sqref="E60:I60">
    <cfRule type="expression" dxfId="1819" priority="119">
      <formula>$H60=0</formula>
    </cfRule>
  </conditionalFormatting>
  <conditionalFormatting sqref="J60:K60">
    <cfRule type="expression" dxfId="1818" priority="120">
      <formula>$J60=0</formula>
    </cfRule>
  </conditionalFormatting>
  <conditionalFormatting sqref="L60">
    <cfRule type="expression" dxfId="1817" priority="118">
      <formula>$L61=0</formula>
    </cfRule>
  </conditionalFormatting>
  <conditionalFormatting sqref="J60:K60">
    <cfRule type="expression" dxfId="1816" priority="122">
      <formula>$J60&gt;0</formula>
    </cfRule>
  </conditionalFormatting>
  <conditionalFormatting sqref="L60">
    <cfRule type="expression" dxfId="1815" priority="116">
      <formula>$L60&lt;0</formula>
    </cfRule>
    <cfRule type="expression" dxfId="1814" priority="117">
      <formula>$L60&gt;0</formula>
    </cfRule>
  </conditionalFormatting>
  <conditionalFormatting sqref="J60:K60">
    <cfRule type="expression" dxfId="1813" priority="121">
      <formula>$J60&lt;0</formula>
    </cfRule>
  </conditionalFormatting>
  <conditionalFormatting sqref="E62:I62">
    <cfRule type="expression" dxfId="1812" priority="108">
      <formula>$H62=0</formula>
    </cfRule>
  </conditionalFormatting>
  <conditionalFormatting sqref="J62:K62">
    <cfRule type="expression" dxfId="1811" priority="109">
      <formula>$J62=0</formula>
    </cfRule>
  </conditionalFormatting>
  <conditionalFormatting sqref="L62">
    <cfRule type="expression" dxfId="1810" priority="107">
      <formula>$L63=0</formula>
    </cfRule>
  </conditionalFormatting>
  <conditionalFormatting sqref="J62:K62">
    <cfRule type="expression" dxfId="1809" priority="111">
      <formula>$J62&gt;0</formula>
    </cfRule>
  </conditionalFormatting>
  <conditionalFormatting sqref="L62">
    <cfRule type="expression" dxfId="1808" priority="105">
      <formula>$L62&lt;0</formula>
    </cfRule>
    <cfRule type="expression" dxfId="1807" priority="106">
      <formula>$L62&gt;0</formula>
    </cfRule>
  </conditionalFormatting>
  <conditionalFormatting sqref="J62:K62">
    <cfRule type="expression" dxfId="1806" priority="110">
      <formula>$J62&lt;0</formula>
    </cfRule>
  </conditionalFormatting>
  <conditionalFormatting sqref="E61:I61">
    <cfRule type="expression" dxfId="1805" priority="97">
      <formula>$H61=0</formula>
    </cfRule>
  </conditionalFormatting>
  <conditionalFormatting sqref="J61:K61">
    <cfRule type="expression" dxfId="1804" priority="98">
      <formula>$J61=0</formula>
    </cfRule>
  </conditionalFormatting>
  <conditionalFormatting sqref="L61">
    <cfRule type="expression" dxfId="1803" priority="96">
      <formula>$L62=0</formula>
    </cfRule>
  </conditionalFormatting>
  <conditionalFormatting sqref="J61:K61">
    <cfRule type="expression" dxfId="1802" priority="100">
      <formula>$J61&gt;0</formula>
    </cfRule>
  </conditionalFormatting>
  <conditionalFormatting sqref="L61">
    <cfRule type="expression" dxfId="1801" priority="94">
      <formula>$L61&lt;0</formula>
    </cfRule>
    <cfRule type="expression" dxfId="1800" priority="95">
      <formula>$L61&gt;0</formula>
    </cfRule>
  </conditionalFormatting>
  <conditionalFormatting sqref="J61:K61">
    <cfRule type="expression" dxfId="1799" priority="99">
      <formula>$J61&lt;0</formula>
    </cfRule>
  </conditionalFormatting>
  <conditionalFormatting sqref="E8:I8">
    <cfRule type="expression" dxfId="1798" priority="82">
      <formula>$H8=0</formula>
    </cfRule>
  </conditionalFormatting>
  <conditionalFormatting sqref="J8:K8">
    <cfRule type="expression" dxfId="1797" priority="83">
      <formula>$J8=0</formula>
    </cfRule>
  </conditionalFormatting>
  <conditionalFormatting sqref="L8">
    <cfRule type="expression" dxfId="1796" priority="81">
      <formula>$L9=0</formula>
    </cfRule>
  </conditionalFormatting>
  <conditionalFormatting sqref="J8:K8">
    <cfRule type="expression" dxfId="1795" priority="85">
      <formula>$J8&gt;0</formula>
    </cfRule>
  </conditionalFormatting>
  <conditionalFormatting sqref="L8">
    <cfRule type="expression" dxfId="1794" priority="79">
      <formula>$L8&lt;0</formula>
    </cfRule>
    <cfRule type="expression" dxfId="1793" priority="80">
      <formula>$L8&gt;0</formula>
    </cfRule>
  </conditionalFormatting>
  <conditionalFormatting sqref="J8:K8">
    <cfRule type="expression" dxfId="1792" priority="84">
      <formula>$J8&lt;0</formula>
    </cfRule>
  </conditionalFormatting>
  <conditionalFormatting sqref="E63:I63">
    <cfRule type="expression" dxfId="1791" priority="72">
      <formula>$H63=0</formula>
    </cfRule>
  </conditionalFormatting>
  <conditionalFormatting sqref="J63:K63">
    <cfRule type="expression" dxfId="1790" priority="73">
      <formula>$J63=0</formula>
    </cfRule>
  </conditionalFormatting>
  <conditionalFormatting sqref="L63">
    <cfRule type="expression" dxfId="1789" priority="71">
      <formula>$L64=0</formula>
    </cfRule>
  </conditionalFormatting>
  <conditionalFormatting sqref="J63:K63">
    <cfRule type="expression" dxfId="1788" priority="75">
      <formula>$J63&gt;0</formula>
    </cfRule>
  </conditionalFormatting>
  <conditionalFormatting sqref="L63">
    <cfRule type="expression" dxfId="1787" priority="69">
      <formula>$L63&lt;0</formula>
    </cfRule>
    <cfRule type="expression" dxfId="1786" priority="70">
      <formula>$L63&gt;0</formula>
    </cfRule>
  </conditionalFormatting>
  <conditionalFormatting sqref="J63:K63">
    <cfRule type="expression" dxfId="1785" priority="74">
      <formula>$J63&lt;0</formula>
    </cfRule>
  </conditionalFormatting>
  <conditionalFormatting sqref="E20:I20">
    <cfRule type="expression" dxfId="1784" priority="62">
      <formula>$H20=0</formula>
    </cfRule>
  </conditionalFormatting>
  <conditionalFormatting sqref="J20:K20">
    <cfRule type="expression" dxfId="1783" priority="63">
      <formula>$J20=0</formula>
    </cfRule>
  </conditionalFormatting>
  <conditionalFormatting sqref="L20">
    <cfRule type="expression" dxfId="1782" priority="61">
      <formula>$L21=0</formula>
    </cfRule>
  </conditionalFormatting>
  <conditionalFormatting sqref="J20:K20">
    <cfRule type="expression" dxfId="1781" priority="65">
      <formula>$J20&gt;0</formula>
    </cfRule>
  </conditionalFormatting>
  <conditionalFormatting sqref="L20">
    <cfRule type="expression" dxfId="1780" priority="59">
      <formula>$L20&lt;0</formula>
    </cfRule>
    <cfRule type="expression" dxfId="1779" priority="60">
      <formula>$L20&gt;0</formula>
    </cfRule>
  </conditionalFormatting>
  <conditionalFormatting sqref="J20:K20">
    <cfRule type="expression" dxfId="1778" priority="64">
      <formula>$J20&lt;0</formula>
    </cfRule>
  </conditionalFormatting>
  <conditionalFormatting sqref="E64:I64">
    <cfRule type="expression" dxfId="1777" priority="53">
      <formula>$H64=0</formula>
    </cfRule>
  </conditionalFormatting>
  <conditionalFormatting sqref="J64:K64">
    <cfRule type="expression" dxfId="1776" priority="54">
      <formula>$J64=0</formula>
    </cfRule>
  </conditionalFormatting>
  <conditionalFormatting sqref="L64">
    <cfRule type="expression" dxfId="1775" priority="52">
      <formula>$L65=0</formula>
    </cfRule>
  </conditionalFormatting>
  <conditionalFormatting sqref="J64:K64">
    <cfRule type="expression" dxfId="1774" priority="56">
      <formula>$J64&gt;0</formula>
    </cfRule>
  </conditionalFormatting>
  <conditionalFormatting sqref="L64">
    <cfRule type="expression" dxfId="1773" priority="50">
      <formula>$L64&lt;0</formula>
    </cfRule>
    <cfRule type="expression" dxfId="1772" priority="51">
      <formula>$L64&gt;0</formula>
    </cfRule>
  </conditionalFormatting>
  <conditionalFormatting sqref="J64:K64">
    <cfRule type="expression" dxfId="1771" priority="55">
      <formula>$J64&lt;0</formula>
    </cfRule>
  </conditionalFormatting>
  <conditionalFormatting sqref="E65:I65">
    <cfRule type="expression" dxfId="1770" priority="46">
      <formula>$H65=0</formula>
    </cfRule>
  </conditionalFormatting>
  <conditionalFormatting sqref="J65:K65">
    <cfRule type="expression" dxfId="1769" priority="47">
      <formula>$J65=0</formula>
    </cfRule>
  </conditionalFormatting>
  <conditionalFormatting sqref="L65">
    <cfRule type="expression" dxfId="1768" priority="45">
      <formula>$L66=0</formula>
    </cfRule>
  </conditionalFormatting>
  <conditionalFormatting sqref="J65:K65">
    <cfRule type="expression" dxfId="1767" priority="49">
      <formula>$J65&gt;0</formula>
    </cfRule>
  </conditionalFormatting>
  <conditionalFormatting sqref="L65">
    <cfRule type="expression" dxfId="1766" priority="43">
      <formula>$L65&lt;0</formula>
    </cfRule>
    <cfRule type="expression" dxfId="1765" priority="44">
      <formula>$L65&gt;0</formula>
    </cfRule>
  </conditionalFormatting>
  <conditionalFormatting sqref="J65:K65">
    <cfRule type="expression" dxfId="1764" priority="48">
      <formula>$J65&lt;0</formula>
    </cfRule>
  </conditionalFormatting>
  <conditionalFormatting sqref="E11:I11">
    <cfRule type="expression" dxfId="1763" priority="37">
      <formula>$H11=0</formula>
    </cfRule>
  </conditionalFormatting>
  <conditionalFormatting sqref="J11:K11">
    <cfRule type="expression" dxfId="1762" priority="38">
      <formula>$J11=0</formula>
    </cfRule>
  </conditionalFormatting>
  <conditionalFormatting sqref="L11">
    <cfRule type="expression" dxfId="1761" priority="36">
      <formula>$L12=0</formula>
    </cfRule>
  </conditionalFormatting>
  <conditionalFormatting sqref="J11:K11">
    <cfRule type="expression" dxfId="1760" priority="40">
      <formula>$J11&gt;0</formula>
    </cfRule>
  </conditionalFormatting>
  <conditionalFormatting sqref="L11">
    <cfRule type="expression" dxfId="1759" priority="34">
      <formula>$L11&lt;0</formula>
    </cfRule>
    <cfRule type="expression" dxfId="1758" priority="35">
      <formula>$L11&gt;0</formula>
    </cfRule>
  </conditionalFormatting>
  <conditionalFormatting sqref="J11:K11">
    <cfRule type="expression" dxfId="1757" priority="39">
      <formula>$J11&lt;0</formula>
    </cfRule>
  </conditionalFormatting>
  <conditionalFormatting sqref="E9:I9">
    <cfRule type="expression" dxfId="1756" priority="30">
      <formula>$H9=0</formula>
    </cfRule>
  </conditionalFormatting>
  <conditionalFormatting sqref="J9:K9">
    <cfRule type="expression" dxfId="1755" priority="31">
      <formula>$J9=0</formula>
    </cfRule>
  </conditionalFormatting>
  <conditionalFormatting sqref="L9">
    <cfRule type="expression" dxfId="1754" priority="29">
      <formula>$L10=0</formula>
    </cfRule>
  </conditionalFormatting>
  <conditionalFormatting sqref="J9:K9">
    <cfRule type="expression" dxfId="1753" priority="33">
      <formula>$J9&gt;0</formula>
    </cfRule>
  </conditionalFormatting>
  <conditionalFormatting sqref="L9">
    <cfRule type="expression" dxfId="1752" priority="27">
      <formula>$L9&lt;0</formula>
    </cfRule>
    <cfRule type="expression" dxfId="1751" priority="28">
      <formula>$L9&gt;0</formula>
    </cfRule>
  </conditionalFormatting>
  <conditionalFormatting sqref="J9:K9">
    <cfRule type="expression" dxfId="1750" priority="32">
      <formula>$J9&lt;0</formula>
    </cfRule>
  </conditionalFormatting>
  <conditionalFormatting sqref="E66:I66">
    <cfRule type="expression" dxfId="1749" priority="21">
      <formula>$H66=0</formula>
    </cfRule>
  </conditionalFormatting>
  <conditionalFormatting sqref="J66:K66">
    <cfRule type="expression" dxfId="1748" priority="22">
      <formula>$J66=0</formula>
    </cfRule>
  </conditionalFormatting>
  <conditionalFormatting sqref="L66">
    <cfRule type="expression" dxfId="1747" priority="20">
      <formula>$L67=0</formula>
    </cfRule>
  </conditionalFormatting>
  <conditionalFormatting sqref="J66:K66">
    <cfRule type="expression" dxfId="1746" priority="24">
      <formula>$J66&gt;0</formula>
    </cfRule>
  </conditionalFormatting>
  <conditionalFormatting sqref="L66">
    <cfRule type="expression" dxfId="1745" priority="18">
      <formula>$L66&lt;0</formula>
    </cfRule>
    <cfRule type="expression" dxfId="1744" priority="19">
      <formula>$L66&gt;0</formula>
    </cfRule>
  </conditionalFormatting>
  <conditionalFormatting sqref="J66:K66">
    <cfRule type="expression" dxfId="1743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42" priority="12">
      <formula>$H10=0</formula>
    </cfRule>
  </conditionalFormatting>
  <conditionalFormatting sqref="J10:K10">
    <cfRule type="expression" dxfId="1741" priority="13">
      <formula>$J10=0</formula>
    </cfRule>
  </conditionalFormatting>
  <conditionalFormatting sqref="L10">
    <cfRule type="expression" dxfId="1740" priority="11">
      <formula>$L11=0</formula>
    </cfRule>
  </conditionalFormatting>
  <conditionalFormatting sqref="J10:K10">
    <cfRule type="expression" dxfId="1739" priority="15">
      <formula>$J10&gt;0</formula>
    </cfRule>
  </conditionalFormatting>
  <conditionalFormatting sqref="L10">
    <cfRule type="expression" dxfId="1738" priority="9">
      <formula>$L10&lt;0</formula>
    </cfRule>
    <cfRule type="expression" dxfId="1737" priority="10">
      <formula>$L10&gt;0</formula>
    </cfRule>
  </conditionalFormatting>
  <conditionalFormatting sqref="J10:K10">
    <cfRule type="expression" dxfId="1736" priority="14">
      <formula>$J10&lt;0</formula>
    </cfRule>
  </conditionalFormatting>
  <conditionalFormatting sqref="E26:E28 E30 E45:E49 E36:E43">
    <cfRule type="expression" dxfId="1735" priority="8">
      <formula>$H26=0</formula>
    </cfRule>
  </conditionalFormatting>
  <conditionalFormatting sqref="E29">
    <cfRule type="expression" dxfId="1734" priority="7">
      <formula>$H29=0</formula>
    </cfRule>
  </conditionalFormatting>
  <conditionalFormatting sqref="E31">
    <cfRule type="expression" dxfId="1733" priority="6">
      <formula>$H31=0</formula>
    </cfRule>
  </conditionalFormatting>
  <conditionalFormatting sqref="E32">
    <cfRule type="expression" dxfId="1732" priority="5">
      <formula>$H32=0</formula>
    </cfRule>
  </conditionalFormatting>
  <conditionalFormatting sqref="E44">
    <cfRule type="expression" dxfId="1731" priority="4">
      <formula>$H44=0</formula>
    </cfRule>
  </conditionalFormatting>
  <conditionalFormatting sqref="E35">
    <cfRule type="expression" dxfId="1730" priority="3">
      <formula>$H35=0</formula>
    </cfRule>
  </conditionalFormatting>
  <conditionalFormatting sqref="E33">
    <cfRule type="expression" dxfId="1729" priority="2">
      <formula>$H33=0</formula>
    </cfRule>
  </conditionalFormatting>
  <conditionalFormatting sqref="E34">
    <cfRule type="expression" dxfId="1728" priority="1">
      <formula>$H34=0</formula>
    </cfRule>
  </conditionalFormatting>
  <hyperlinks>
    <hyperlink ref="E24" location="BIIB!A1" display="BIIB"/>
    <hyperlink ref="E22" location="MYL!A1" display="MYL"/>
    <hyperlink ref="E10" location="SIG!A1" display="SIG"/>
    <hyperlink ref="E25" location="AAPL!A1" display="AAPL"/>
    <hyperlink ref="E26" location="AXP!A1" display="AXP"/>
    <hyperlink ref="E9" location="DG!A1" display="DG"/>
    <hyperlink ref="E27" location="PINC!A1" display="PINC"/>
    <hyperlink ref="E28" location="FOXA!A1" display="FOXA"/>
    <hyperlink ref="E19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23" location="AKAM!A1" display="AKAM"/>
    <hyperlink ref="E33" location="ARNC!A1" display="ARNC"/>
    <hyperlink ref="E34" location="CVS!A1" display="CVS"/>
    <hyperlink ref="E1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37" location="ULTA!A1" display="ULTA"/>
    <hyperlink ref="E7" location="AAP!A1" display="AAP"/>
    <hyperlink ref="E13" location="COST!A1" display="COST"/>
    <hyperlink ref="E38" location="CPN!A1" display="CPN"/>
    <hyperlink ref="E39" location="EW!A1" display="EW"/>
    <hyperlink ref="E20" location="TJX!A1" display="TJX"/>
    <hyperlink ref="E1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1" location="WFC!A1" display="WFC"/>
    <hyperlink ref="E51" location="AA!A1" display="AA"/>
    <hyperlink ref="E21" location="CF!A1" display="CF"/>
    <hyperlink ref="E52" location="TGT!A1" display="TGT"/>
    <hyperlink ref="E12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8" location="TEVA!A1" display="TEVA"/>
    <hyperlink ref="E60" location="DIS!A1" display="DIS"/>
    <hyperlink ref="E6" location="FTR!A1" display="FTR"/>
    <hyperlink ref="E8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L276" sqref="L276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50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50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50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50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1" t="s">
        <v>401</v>
      </c>
      <c r="B167" s="672">
        <v>42767</v>
      </c>
      <c r="C167" s="673">
        <v>35</v>
      </c>
      <c r="D167" s="674">
        <v>69.58</v>
      </c>
      <c r="E167" s="674">
        <v>0</v>
      </c>
      <c r="F167" s="674">
        <f>C167*D167+E167</f>
        <v>2435.2999999999997</v>
      </c>
      <c r="G167" s="672">
        <v>42803</v>
      </c>
      <c r="H167" s="675">
        <v>35</v>
      </c>
      <c r="I167" s="674">
        <v>87.78</v>
      </c>
      <c r="J167" s="674">
        <v>7.0000000000000007E-2</v>
      </c>
      <c r="K167" s="674">
        <f>I167*H167-J167</f>
        <v>3072.23</v>
      </c>
      <c r="L167" s="672">
        <v>42829</v>
      </c>
      <c r="M167" s="673">
        <v>14.44</v>
      </c>
      <c r="N167" s="676"/>
      <c r="O167" s="677"/>
    </row>
    <row r="168" spans="1:18" ht="18" customHeight="1" x14ac:dyDescent="0.25">
      <c r="A168" s="678"/>
      <c r="B168" s="673"/>
      <c r="C168" s="678">
        <f>SUM(C167:C167)</f>
        <v>35</v>
      </c>
      <c r="D168" s="679"/>
      <c r="E168" s="679"/>
      <c r="F168" s="679">
        <f>SUM(F167:F167)</f>
        <v>2435.2999999999997</v>
      </c>
      <c r="G168" s="678"/>
      <c r="H168" s="678">
        <f>SUM(H167:H167)</f>
        <v>35</v>
      </c>
      <c r="I168" s="679"/>
      <c r="J168" s="679"/>
      <c r="K168" s="679">
        <f>SUM(K167:K167)</f>
        <v>3072.23</v>
      </c>
      <c r="L168" s="678"/>
      <c r="M168" s="679">
        <f>SUM(M167:M167)</f>
        <v>14.44</v>
      </c>
      <c r="N168" s="669">
        <f>K168-F168</f>
        <v>636.93000000000029</v>
      </c>
      <c r="O168" s="67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50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50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7818.458000001543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6534.8080000016107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6533.2800000000279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-1.9999984169771778E-3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27" priority="7">
      <formula>#REF!&gt;0</formula>
    </cfRule>
    <cfRule type="expression" dxfId="172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0"/>
  <sheetViews>
    <sheetView tabSelected="1" topLeftCell="C1" zoomScaleNormal="100" workbookViewId="0">
      <pane ySplit="1" topLeftCell="A483" activePane="bottomLeft" state="frozen"/>
      <selection pane="bottomLeft" activeCell="O494" sqref="O49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6533.2800000000279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</sheetData>
  <conditionalFormatting sqref="D3:D490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0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0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0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1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310</v>
      </c>
      <c r="R4" s="507">
        <v>-8.9999999999999993E-3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1" t="s">
        <v>78</v>
      </c>
      <c r="P42" s="751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341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337.90000000000003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334.8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331.70000000000005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328.6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325.5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322.40000000000003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319.3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316.2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313.10000000000002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310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306.89999999999998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303.8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300.7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297.59999999999997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294.5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291.39999999999998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288.3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285.2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282.10000000000002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279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25" priority="58">
      <formula>F19&gt;0</formula>
    </cfRule>
    <cfRule type="expression" dxfId="172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23" priority="47">
      <formula>H25&gt;0</formula>
    </cfRule>
    <cfRule type="expression" dxfId="1722" priority="48">
      <formula>H25&lt;0</formula>
    </cfRule>
  </conditionalFormatting>
  <conditionalFormatting sqref="M39">
    <cfRule type="expression" dxfId="1721" priority="45">
      <formula>M39&gt;0</formula>
    </cfRule>
    <cfRule type="expression" dxfId="1720" priority="46">
      <formula>M39&lt;0</formula>
    </cfRule>
  </conditionalFormatting>
  <conditionalFormatting sqref="F61:F67">
    <cfRule type="expression" dxfId="1719" priority="43">
      <formula>F61&gt;0</formula>
    </cfRule>
    <cfRule type="expression" dxfId="1718" priority="44">
      <formula>F61&lt;0</formula>
    </cfRule>
  </conditionalFormatting>
  <conditionalFormatting sqref="H61:H67">
    <cfRule type="expression" dxfId="1717" priority="41">
      <formula>H61&gt;0</formula>
    </cfRule>
    <cfRule type="expression" dxfId="1716" priority="42">
      <formula>H61&lt;0</formula>
    </cfRule>
  </conditionalFormatting>
  <conditionalFormatting sqref="F21:F24">
    <cfRule type="expression" dxfId="1715" priority="39">
      <formula>F21&gt;0</formula>
    </cfRule>
    <cfRule type="expression" dxfId="1714" priority="40">
      <formula>F21&lt;0</formula>
    </cfRule>
  </conditionalFormatting>
  <conditionalFormatting sqref="H21:H24">
    <cfRule type="expression" dxfId="1713" priority="37">
      <formula>H21&gt;0</formula>
    </cfRule>
    <cfRule type="expression" dxfId="1712" priority="38">
      <formula>H21&lt;0</formula>
    </cfRule>
  </conditionalFormatting>
  <conditionalFormatting sqref="I25:I28">
    <cfRule type="expression" dxfId="1711" priority="31">
      <formula>I25&gt;0</formula>
    </cfRule>
    <cfRule type="expression" dxfId="1710" priority="32">
      <formula>I25&lt;0</formula>
    </cfRule>
  </conditionalFormatting>
  <conditionalFormatting sqref="I21:I24">
    <cfRule type="expression" dxfId="1709" priority="29">
      <formula>I21&gt;0</formula>
    </cfRule>
    <cfRule type="expression" dxfId="1708" priority="30">
      <formula>I21&lt;0</formula>
    </cfRule>
  </conditionalFormatting>
  <conditionalFormatting sqref="H29">
    <cfRule type="expression" dxfId="1707" priority="27">
      <formula>H29&gt;0</formula>
    </cfRule>
    <cfRule type="expression" dxfId="1706" priority="28">
      <formula>H29&lt;0</formula>
    </cfRule>
  </conditionalFormatting>
  <conditionalFormatting sqref="H30">
    <cfRule type="expression" dxfId="1705" priority="25">
      <formula>H30&gt;0</formula>
    </cfRule>
    <cfRule type="expression" dxfId="1704" priority="26">
      <formula>H30&lt;0</formula>
    </cfRule>
  </conditionalFormatting>
  <conditionalFormatting sqref="H31">
    <cfRule type="expression" dxfId="1703" priority="23">
      <formula>H31&gt;0</formula>
    </cfRule>
    <cfRule type="expression" dxfId="1702" priority="24">
      <formula>H31&lt;0</formula>
    </cfRule>
  </conditionalFormatting>
  <conditionalFormatting sqref="Q7">
    <cfRule type="expression" dxfId="1701" priority="21">
      <formula>Q7&gt;0</formula>
    </cfRule>
    <cfRule type="expression" dxfId="1700" priority="22">
      <formula>Q7&lt;0</formula>
    </cfRule>
  </conditionalFormatting>
  <conditionalFormatting sqref="Q8">
    <cfRule type="expression" dxfId="1699" priority="19">
      <formula>Q8&gt;0</formula>
    </cfRule>
    <cfRule type="expression" dxfId="1698" priority="20">
      <formula>Q8&lt;0</formula>
    </cfRule>
  </conditionalFormatting>
  <conditionalFormatting sqref="F73:F82">
    <cfRule type="expression" dxfId="1697" priority="17">
      <formula>F73&gt;0</formula>
    </cfRule>
    <cfRule type="expression" dxfId="1696" priority="18">
      <formula>F73&lt;0</formula>
    </cfRule>
  </conditionalFormatting>
  <conditionalFormatting sqref="H73:H76">
    <cfRule type="expression" dxfId="1695" priority="15">
      <formula>H73&gt;0</formula>
    </cfRule>
    <cfRule type="expression" dxfId="1694" priority="16">
      <formula>H73&lt;0</formula>
    </cfRule>
  </conditionalFormatting>
  <conditionalFormatting sqref="F69:F72">
    <cfRule type="expression" dxfId="1693" priority="13">
      <formula>F69&gt;0</formula>
    </cfRule>
    <cfRule type="expression" dxfId="1692" priority="14">
      <formula>F69&lt;0</formula>
    </cfRule>
  </conditionalFormatting>
  <conditionalFormatting sqref="H69:H72">
    <cfRule type="expression" dxfId="1691" priority="11">
      <formula>H69&gt;0</formula>
    </cfRule>
    <cfRule type="expression" dxfId="1690" priority="12">
      <formula>H69&lt;0</formula>
    </cfRule>
  </conditionalFormatting>
  <conditionalFormatting sqref="I73:I76">
    <cfRule type="expression" dxfId="1689" priority="9">
      <formula>I73&gt;0</formula>
    </cfRule>
    <cfRule type="expression" dxfId="1688" priority="10">
      <formula>I73&lt;0</formula>
    </cfRule>
  </conditionalFormatting>
  <conditionalFormatting sqref="I69:I72">
    <cfRule type="expression" dxfId="1687" priority="7">
      <formula>I69&gt;0</formula>
    </cfRule>
    <cfRule type="expression" dxfId="1686" priority="8">
      <formula>I69&lt;0</formula>
    </cfRule>
  </conditionalFormatting>
  <conditionalFormatting sqref="H77">
    <cfRule type="expression" dxfId="1685" priority="5">
      <formula>H77&gt;0</formula>
    </cfRule>
    <cfRule type="expression" dxfId="1684" priority="6">
      <formula>H77&lt;0</formula>
    </cfRule>
  </conditionalFormatting>
  <conditionalFormatting sqref="H78">
    <cfRule type="expression" dxfId="1683" priority="3">
      <formula>H78&gt;0</formula>
    </cfRule>
    <cfRule type="expression" dxfId="1682" priority="4">
      <formula>H78&lt;0</formula>
    </cfRule>
  </conditionalFormatting>
  <conditionalFormatting sqref="H79">
    <cfRule type="expression" dxfId="1681" priority="1">
      <formula>H79&gt;0</formula>
    </cfRule>
    <cfRule type="expression" dxfId="168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30.86</v>
      </c>
      <c r="R4" s="507">
        <v>-3.3500000000000002E-2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1851.6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482.37999999999965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42.599999999999909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2.3548922056384692E-2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373"/>
      <c r="C40" s="374"/>
      <c r="D40" s="375"/>
      <c r="E40" s="375"/>
      <c r="F40" s="375"/>
      <c r="G40" s="373"/>
      <c r="H40" s="378"/>
      <c r="I40" s="375"/>
      <c r="J40" s="375"/>
      <c r="K40" s="375"/>
      <c r="L40" s="37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1" t="s">
        <v>78</v>
      </c>
      <c r="P42" s="75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33.946000000000005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33.6374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33.328800000000001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33.020200000000003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32.711600000000004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32.402999999999999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32.0944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31.785800000000002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31.4772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31.168600000000001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30.86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30.551399999999997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30.242799999999999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29.934199999999997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29.625599999999999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29.316999999999997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29.008399999999998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28.6998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28.391200000000001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28.082599999999999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27.774000000000001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79" priority="29">
      <formula>N19&gt;0</formula>
    </cfRule>
    <cfRule type="expression" dxfId="167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77" priority="23">
      <formula>F22&gt;0</formula>
    </cfRule>
    <cfRule type="expression" dxfId="1676" priority="24">
      <formula>F22&lt;0</formula>
    </cfRule>
  </conditionalFormatting>
  <conditionalFormatting sqref="H22:H31">
    <cfRule type="expression" dxfId="1675" priority="21">
      <formula>H22&gt;0</formula>
    </cfRule>
    <cfRule type="expression" dxfId="1674" priority="22">
      <formula>H22&lt;0</formula>
    </cfRule>
  </conditionalFormatting>
  <conditionalFormatting sqref="I21:I31">
    <cfRule type="expression" dxfId="1673" priority="19">
      <formula>I21&gt;0</formula>
    </cfRule>
    <cfRule type="expression" dxfId="1672" priority="20">
      <formula>I21&lt;0</formula>
    </cfRule>
  </conditionalFormatting>
  <conditionalFormatting sqref="Q8">
    <cfRule type="expression" dxfId="1671" priority="11">
      <formula>Q8&gt;0</formula>
    </cfRule>
    <cfRule type="expression" dxfId="1670" priority="12">
      <formula>Q8&lt;0</formula>
    </cfRule>
  </conditionalFormatting>
  <conditionalFormatting sqref="Q7">
    <cfRule type="expression" dxfId="1669" priority="13">
      <formula>Q7&gt;0</formula>
    </cfRule>
    <cfRule type="expression" dxfId="1668" priority="14">
      <formula>Q7&lt;0</formula>
    </cfRule>
  </conditionalFormatting>
  <conditionalFormatting sqref="F56:F66">
    <cfRule type="expression" dxfId="1667" priority="9">
      <formula>F56&gt;0</formula>
    </cfRule>
    <cfRule type="expression" dxfId="1666" priority="10">
      <formula>F56&lt;0</formula>
    </cfRule>
  </conditionalFormatting>
  <conditionalFormatting sqref="H56:H66">
    <cfRule type="expression" dxfId="1665" priority="7">
      <formula>H56&gt;0</formula>
    </cfRule>
    <cfRule type="expression" dxfId="1664" priority="8">
      <formula>H56&lt;0</formula>
    </cfRule>
  </conditionalFormatting>
  <conditionalFormatting sqref="I56:I66">
    <cfRule type="expression" dxfId="1663" priority="5">
      <formula>I56&gt;0</formula>
    </cfRule>
    <cfRule type="expression" dxfId="1662" priority="6">
      <formula>I56&lt;0</formula>
    </cfRule>
  </conditionalFormatting>
  <conditionalFormatting sqref="F21">
    <cfRule type="expression" dxfId="1661" priority="3">
      <formula>F21&gt;0</formula>
    </cfRule>
    <cfRule type="expression" dxfId="1660" priority="4">
      <formula>F21&lt;0</formula>
    </cfRule>
  </conditionalFormatting>
  <conditionalFormatting sqref="H21">
    <cfRule type="expression" dxfId="1659" priority="1">
      <formula>H21&gt;0</formula>
    </cfRule>
    <cfRule type="expression" dxfId="165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67.099999999999994</v>
      </c>
      <c r="R4" s="227">
        <v>8.3000000000000001E-3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6709.9999999999991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1334.8699999999944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176.99999999999909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2.7093219041787707E-2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702">
        <v>42971</v>
      </c>
      <c r="P16" s="698" t="s">
        <v>748</v>
      </c>
      <c r="Q16" s="698" t="s">
        <v>760</v>
      </c>
      <c r="R16" s="697">
        <v>1.04</v>
      </c>
      <c r="S16" s="697">
        <v>1.33</v>
      </c>
      <c r="T16" s="698">
        <v>1.33</v>
      </c>
      <c r="U16" s="698">
        <v>1.4</v>
      </c>
      <c r="V16" s="695" t="s">
        <v>764</v>
      </c>
      <c r="W16" s="696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G21" s="1"/>
      <c r="H21" s="70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O26" s="703"/>
      <c r="P26" s="698"/>
      <c r="Q26" s="698"/>
      <c r="R26" s="695"/>
      <c r="S26" s="695"/>
      <c r="T26" s="698"/>
      <c r="U26" s="698"/>
      <c r="V26" s="695"/>
      <c r="W26" s="696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4" t="s">
        <v>78</v>
      </c>
      <c r="P39" s="694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73.81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73.138999999999996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72.468000000000004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71.796999999999997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71.125999999999991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70.454999999999998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69.783999999999992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69.113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68.441999999999993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67.771000000000001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67.099999999999994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66.428999999999988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65.757999999999996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65.086999999999989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64.415999999999997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63.74499999999999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63.073999999999991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62.402999999999999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61.731999999999999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61.061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60.389999999999993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360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360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398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355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424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466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488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488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4">
        <v>42746</v>
      </c>
      <c r="C188" s="653">
        <v>30</v>
      </c>
      <c r="D188" s="655">
        <v>81.81</v>
      </c>
      <c r="E188" s="655">
        <v>0</v>
      </c>
      <c r="F188" s="655">
        <f t="shared" ref="F188:F203" si="18">C188*D188+E188</f>
        <v>2454.3000000000002</v>
      </c>
      <c r="G188" s="654">
        <v>42746</v>
      </c>
      <c r="H188" s="653">
        <v>30</v>
      </c>
      <c r="I188" s="655">
        <v>81.599999999999994</v>
      </c>
      <c r="J188" s="655">
        <v>0.05</v>
      </c>
      <c r="K188" s="655">
        <f t="shared" ref="K188:K196" si="19">H188*I188-J188</f>
        <v>2447.9499999999998</v>
      </c>
      <c r="L188" s="654">
        <v>42794</v>
      </c>
      <c r="M188" s="655">
        <v>13</v>
      </c>
    </row>
    <row r="189" spans="1:13" x14ac:dyDescent="0.25">
      <c r="A189" s="257"/>
      <c r="B189" s="747">
        <v>42748</v>
      </c>
      <c r="C189" s="653">
        <v>20</v>
      </c>
      <c r="D189" s="655">
        <v>80.010000000000005</v>
      </c>
      <c r="E189" s="655">
        <v>0</v>
      </c>
      <c r="F189" s="655">
        <f t="shared" si="18"/>
        <v>1600.2</v>
      </c>
      <c r="G189" s="654">
        <v>42803</v>
      </c>
      <c r="H189" s="748">
        <v>100</v>
      </c>
      <c r="I189" s="655">
        <v>69.58</v>
      </c>
      <c r="J189" s="655">
        <v>0.15</v>
      </c>
      <c r="K189" s="655">
        <f t="shared" si="19"/>
        <v>6957.85</v>
      </c>
      <c r="L189" s="654">
        <v>42887</v>
      </c>
      <c r="M189" s="655">
        <v>62</v>
      </c>
    </row>
    <row r="190" spans="1:13" x14ac:dyDescent="0.25">
      <c r="A190" s="257"/>
      <c r="B190" s="747">
        <v>42754</v>
      </c>
      <c r="C190" s="653">
        <v>30</v>
      </c>
      <c r="D190" s="655">
        <v>80.88</v>
      </c>
      <c r="E190" s="655">
        <v>0</v>
      </c>
      <c r="F190" s="655">
        <f t="shared" si="18"/>
        <v>2426.3999999999996</v>
      </c>
      <c r="G190" s="654">
        <v>42804</v>
      </c>
      <c r="H190" s="748">
        <v>25</v>
      </c>
      <c r="I190" s="655">
        <v>72.58</v>
      </c>
      <c r="J190" s="655">
        <v>0.04</v>
      </c>
      <c r="K190" s="655">
        <f t="shared" si="19"/>
        <v>1814.46</v>
      </c>
      <c r="L190" s="654">
        <v>42978</v>
      </c>
      <c r="M190" s="655">
        <v>77.5</v>
      </c>
    </row>
    <row r="191" spans="1:13" x14ac:dyDescent="0.25">
      <c r="A191" s="257"/>
      <c r="B191" s="654">
        <v>42766</v>
      </c>
      <c r="C191" s="653">
        <v>25</v>
      </c>
      <c r="D191" s="655">
        <v>77</v>
      </c>
      <c r="E191" s="655">
        <v>0</v>
      </c>
      <c r="F191" s="655">
        <f t="shared" si="18"/>
        <v>1925</v>
      </c>
      <c r="G191" s="654">
        <v>42894</v>
      </c>
      <c r="H191" s="748">
        <v>50</v>
      </c>
      <c r="I191" s="655">
        <v>57</v>
      </c>
      <c r="J191" s="655">
        <v>0.06</v>
      </c>
      <c r="K191" s="655">
        <f t="shared" si="19"/>
        <v>2849.94</v>
      </c>
      <c r="L191" s="653"/>
      <c r="M191" s="653"/>
    </row>
    <row r="192" spans="1:13" x14ac:dyDescent="0.25">
      <c r="A192" s="257"/>
      <c r="B192" s="654">
        <v>42772</v>
      </c>
      <c r="C192" s="653">
        <v>25</v>
      </c>
      <c r="D192" s="655">
        <v>75.25</v>
      </c>
      <c r="E192" s="655">
        <v>0</v>
      </c>
      <c r="F192" s="655">
        <f t="shared" si="18"/>
        <v>1881.25</v>
      </c>
      <c r="G192" s="654">
        <v>42915</v>
      </c>
      <c r="H192" s="748">
        <v>100</v>
      </c>
      <c r="I192" s="655">
        <v>64.28</v>
      </c>
      <c r="J192" s="655">
        <v>0.15</v>
      </c>
      <c r="K192" s="655">
        <f t="shared" si="19"/>
        <v>6427.85</v>
      </c>
      <c r="L192" s="653"/>
      <c r="M192" s="653"/>
    </row>
    <row r="193" spans="1:13" x14ac:dyDescent="0.25">
      <c r="A193" s="257"/>
      <c r="B193" s="654">
        <v>42773</v>
      </c>
      <c r="C193" s="653">
        <v>25</v>
      </c>
      <c r="D193" s="655">
        <v>73.08</v>
      </c>
      <c r="E193" s="655">
        <v>0</v>
      </c>
      <c r="F193" s="655">
        <f t="shared" si="18"/>
        <v>1827</v>
      </c>
      <c r="G193" s="654">
        <v>42972</v>
      </c>
      <c r="H193" s="748">
        <v>100</v>
      </c>
      <c r="I193" s="655">
        <v>64</v>
      </c>
      <c r="J193" s="655">
        <v>0.15</v>
      </c>
      <c r="K193" s="655">
        <f t="shared" si="19"/>
        <v>6399.85</v>
      </c>
      <c r="L193" s="653"/>
      <c r="M193" s="653"/>
    </row>
    <row r="194" spans="1:13" x14ac:dyDescent="0.25">
      <c r="A194" s="257"/>
      <c r="B194" s="654">
        <v>42794</v>
      </c>
      <c r="C194" s="653">
        <v>50</v>
      </c>
      <c r="D194" s="655">
        <v>69.05</v>
      </c>
      <c r="E194" s="655">
        <v>0</v>
      </c>
      <c r="F194" s="655">
        <f t="shared" si="18"/>
        <v>3452.5</v>
      </c>
      <c r="G194" s="654">
        <v>42984</v>
      </c>
      <c r="H194" s="748">
        <v>150</v>
      </c>
      <c r="I194" s="655">
        <v>65.38</v>
      </c>
      <c r="J194" s="655">
        <v>0.23</v>
      </c>
      <c r="K194" s="655">
        <f t="shared" si="19"/>
        <v>9806.77</v>
      </c>
      <c r="L194" s="653"/>
      <c r="M194" s="653"/>
    </row>
    <row r="195" spans="1:13" x14ac:dyDescent="0.25">
      <c r="A195" s="257"/>
      <c r="B195" s="654">
        <v>42794</v>
      </c>
      <c r="C195" s="653">
        <v>50</v>
      </c>
      <c r="D195" s="655">
        <v>68.77</v>
      </c>
      <c r="E195" s="655">
        <v>0</v>
      </c>
      <c r="F195" s="655">
        <f t="shared" si="18"/>
        <v>3438.5</v>
      </c>
      <c r="G195" s="654">
        <v>42989</v>
      </c>
      <c r="H195" s="748">
        <v>100</v>
      </c>
      <c r="I195" s="655">
        <v>66.78</v>
      </c>
      <c r="J195" s="655">
        <v>0.15</v>
      </c>
      <c r="K195" s="655">
        <f t="shared" si="19"/>
        <v>6677.85</v>
      </c>
      <c r="L195" s="653"/>
      <c r="M195" s="653"/>
    </row>
    <row r="196" spans="1:13" x14ac:dyDescent="0.25">
      <c r="A196" s="257"/>
      <c r="B196" s="654">
        <v>42794</v>
      </c>
      <c r="C196" s="653">
        <v>50</v>
      </c>
      <c r="D196" s="655">
        <v>65.38</v>
      </c>
      <c r="E196" s="655">
        <v>0</v>
      </c>
      <c r="F196" s="655">
        <f t="shared" si="18"/>
        <v>3269</v>
      </c>
      <c r="G196" s="654">
        <v>43005</v>
      </c>
      <c r="H196" s="748">
        <v>100</v>
      </c>
      <c r="I196" s="655">
        <v>66.48</v>
      </c>
      <c r="J196" s="655">
        <v>0.15</v>
      </c>
      <c r="K196" s="655">
        <f t="shared" si="19"/>
        <v>6647.85</v>
      </c>
      <c r="L196" s="653"/>
      <c r="M196" s="653"/>
    </row>
    <row r="197" spans="1:13" x14ac:dyDescent="0.25">
      <c r="A197" s="257"/>
      <c r="B197" s="654">
        <v>42794</v>
      </c>
      <c r="C197" s="653">
        <v>25</v>
      </c>
      <c r="D197" s="655">
        <v>63.28</v>
      </c>
      <c r="E197" s="655">
        <v>0</v>
      </c>
      <c r="F197" s="655">
        <f t="shared" si="18"/>
        <v>1582</v>
      </c>
      <c r="G197" s="654"/>
      <c r="H197" s="748"/>
      <c r="I197" s="653"/>
      <c r="J197" s="653"/>
      <c r="K197" s="655"/>
      <c r="L197" s="653"/>
      <c r="M197" s="653"/>
    </row>
    <row r="198" spans="1:13" x14ac:dyDescent="0.25">
      <c r="A198" s="257"/>
      <c r="B198" s="654">
        <v>42808</v>
      </c>
      <c r="C198" s="653">
        <v>25</v>
      </c>
      <c r="D198" s="655">
        <v>67.88</v>
      </c>
      <c r="E198" s="655">
        <v>0</v>
      </c>
      <c r="F198" s="655">
        <f t="shared" si="18"/>
        <v>1697</v>
      </c>
      <c r="G198" s="654"/>
      <c r="H198" s="748"/>
      <c r="I198" s="653"/>
      <c r="J198" s="653"/>
      <c r="K198" s="655"/>
      <c r="L198" s="653"/>
      <c r="M198" s="653"/>
    </row>
    <row r="199" spans="1:13" x14ac:dyDescent="0.25">
      <c r="A199" s="257"/>
      <c r="B199" s="654">
        <v>42865</v>
      </c>
      <c r="C199" s="653">
        <v>100</v>
      </c>
      <c r="D199" s="655">
        <v>63.85</v>
      </c>
      <c r="E199" s="655">
        <v>0</v>
      </c>
      <c r="F199" s="655">
        <f t="shared" si="18"/>
        <v>6385</v>
      </c>
      <c r="G199" s="654"/>
      <c r="H199" s="748"/>
      <c r="I199" s="655"/>
      <c r="J199" s="653"/>
      <c r="K199" s="655"/>
      <c r="L199" s="653"/>
      <c r="M199" s="653"/>
    </row>
    <row r="200" spans="1:13" x14ac:dyDescent="0.25">
      <c r="A200" s="257"/>
      <c r="B200" s="654">
        <v>42866</v>
      </c>
      <c r="C200" s="653">
        <v>50</v>
      </c>
      <c r="D200" s="655">
        <v>61.1</v>
      </c>
      <c r="E200" s="655">
        <v>-0.2</v>
      </c>
      <c r="F200" s="655">
        <f t="shared" si="18"/>
        <v>3054.8</v>
      </c>
      <c r="G200" s="654"/>
      <c r="H200" s="748"/>
      <c r="I200" s="653"/>
      <c r="J200" s="653"/>
      <c r="K200" s="655"/>
      <c r="L200" s="653"/>
      <c r="M200" s="653"/>
    </row>
    <row r="201" spans="1:13" x14ac:dyDescent="0.25">
      <c r="A201" s="257"/>
      <c r="B201" s="654">
        <v>42879</v>
      </c>
      <c r="C201" s="653">
        <v>50</v>
      </c>
      <c r="D201" s="655">
        <v>53.3</v>
      </c>
      <c r="E201" s="655">
        <v>0</v>
      </c>
      <c r="F201" s="655">
        <f t="shared" si="18"/>
        <v>2665</v>
      </c>
      <c r="G201" s="654"/>
      <c r="H201" s="748"/>
      <c r="I201" s="653"/>
      <c r="J201" s="653"/>
      <c r="K201" s="655"/>
      <c r="L201" s="653"/>
      <c r="M201" s="653"/>
    </row>
    <row r="202" spans="1:13" x14ac:dyDescent="0.25">
      <c r="A202" s="257"/>
      <c r="B202" s="654">
        <v>42949</v>
      </c>
      <c r="C202" s="653">
        <v>50</v>
      </c>
      <c r="D202" s="655">
        <v>59.32</v>
      </c>
      <c r="E202" s="655">
        <v>0</v>
      </c>
      <c r="F202" s="655">
        <f t="shared" si="18"/>
        <v>2966</v>
      </c>
      <c r="G202" s="654"/>
      <c r="H202" s="748"/>
      <c r="I202" s="653"/>
      <c r="J202" s="653"/>
      <c r="K202" s="655"/>
      <c r="L202" s="653"/>
      <c r="M202" s="653"/>
    </row>
    <row r="203" spans="1:13" x14ac:dyDescent="0.25">
      <c r="A203" s="257"/>
      <c r="B203" s="654">
        <v>42957</v>
      </c>
      <c r="C203" s="653">
        <v>50</v>
      </c>
      <c r="D203" s="655">
        <v>55.78</v>
      </c>
      <c r="E203" s="655">
        <v>0</v>
      </c>
      <c r="F203" s="655">
        <f t="shared" si="18"/>
        <v>2789</v>
      </c>
      <c r="G203" s="653"/>
      <c r="H203" s="653"/>
      <c r="I203" s="653"/>
      <c r="J203" s="653"/>
      <c r="K203" s="655"/>
      <c r="L203" s="653"/>
      <c r="M203" s="653"/>
    </row>
    <row r="204" spans="1:13" x14ac:dyDescent="0.25">
      <c r="A204" s="257"/>
      <c r="B204" s="654">
        <v>42972</v>
      </c>
      <c r="C204" s="653">
        <v>100</v>
      </c>
      <c r="D204" s="655">
        <v>62.88</v>
      </c>
      <c r="E204" s="655">
        <v>0</v>
      </c>
      <c r="F204" s="655">
        <f>C204*D204+E204</f>
        <v>6288</v>
      </c>
      <c r="G204" s="654"/>
      <c r="H204" s="748"/>
      <c r="I204" s="653"/>
      <c r="J204" s="653"/>
      <c r="K204" s="655"/>
      <c r="L204" s="653"/>
      <c r="M204" s="653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57" priority="50">
      <formula>N23&gt;0</formula>
    </cfRule>
    <cfRule type="expression" dxfId="1656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55" priority="44">
      <formula>F79&gt;0</formula>
    </cfRule>
    <cfRule type="expression" dxfId="1654" priority="45">
      <formula>F79&lt;0</formula>
    </cfRule>
  </conditionalFormatting>
  <conditionalFormatting sqref="H79:H97 H101:H118">
    <cfRule type="expression" dxfId="1653" priority="42">
      <formula>H79&gt;0</formula>
    </cfRule>
    <cfRule type="expression" dxfId="1652" priority="43">
      <formula>H79&lt;0</formula>
    </cfRule>
  </conditionalFormatting>
  <conditionalFormatting sqref="I75:I97 I100:I118">
    <cfRule type="expression" dxfId="1651" priority="40">
      <formula>I75&gt;0</formula>
    </cfRule>
    <cfRule type="expression" dxfId="1650" priority="41">
      <formula>I75&lt;0</formula>
    </cfRule>
  </conditionalFormatting>
  <conditionalFormatting sqref="Q7">
    <cfRule type="expression" dxfId="1649" priority="38">
      <formula>Q7&gt;0</formula>
    </cfRule>
    <cfRule type="expression" dxfId="1648" priority="39">
      <formula>Q7&lt;0</formula>
    </cfRule>
  </conditionalFormatting>
  <conditionalFormatting sqref="Q8">
    <cfRule type="expression" dxfId="1647" priority="36">
      <formula>Q8&gt;0</formula>
    </cfRule>
    <cfRule type="expression" dxfId="1646" priority="37">
      <formula>Q8&lt;0</formula>
    </cfRule>
  </conditionalFormatting>
  <conditionalFormatting sqref="F75:F78">
    <cfRule type="expression" dxfId="1645" priority="34">
      <formula>F75&gt;0</formula>
    </cfRule>
    <cfRule type="expression" dxfId="1644" priority="35">
      <formula>F75&lt;0</formula>
    </cfRule>
  </conditionalFormatting>
  <conditionalFormatting sqref="H75:H78">
    <cfRule type="expression" dxfId="1643" priority="32">
      <formula>H75&gt;0</formula>
    </cfRule>
    <cfRule type="expression" dxfId="1642" priority="33">
      <formula>H75&lt;0</formula>
    </cfRule>
  </conditionalFormatting>
  <conditionalFormatting sqref="F100:F114">
    <cfRule type="expression" dxfId="1641" priority="26">
      <formula>F100&gt;0</formula>
    </cfRule>
    <cfRule type="expression" dxfId="1640" priority="27">
      <formula>F100&lt;0</formula>
    </cfRule>
  </conditionalFormatting>
  <conditionalFormatting sqref="H100:H114">
    <cfRule type="expression" dxfId="1639" priority="24">
      <formula>H100&gt;0</formula>
    </cfRule>
    <cfRule type="expression" dxfId="1638" priority="25">
      <formula>H100&lt;0</formula>
    </cfRule>
  </conditionalFormatting>
  <conditionalFormatting sqref="F29:F61">
    <cfRule type="expression" dxfId="1637" priority="22">
      <formula>F29&gt;0</formula>
    </cfRule>
    <cfRule type="expression" dxfId="1636" priority="23">
      <formula>F29&lt;0</formula>
    </cfRule>
  </conditionalFormatting>
  <conditionalFormatting sqref="H29:H61">
    <cfRule type="expression" dxfId="1635" priority="20">
      <formula>H29&gt;0</formula>
    </cfRule>
    <cfRule type="expression" dxfId="1634" priority="21">
      <formula>H29&lt;0</formula>
    </cfRule>
  </conditionalFormatting>
  <conditionalFormatting sqref="J38:J68">
    <cfRule type="expression" dxfId="1633" priority="18">
      <formula>J38&gt;0</formula>
    </cfRule>
    <cfRule type="expression" dxfId="1632" priority="19">
      <formula>J38&lt;0</formula>
    </cfRule>
  </conditionalFormatting>
  <conditionalFormatting sqref="J43">
    <cfRule type="expression" dxfId="1631" priority="16">
      <formula>J43&gt;0</formula>
    </cfRule>
    <cfRule type="expression" dxfId="1630" priority="17">
      <formula>J43&lt;0</formula>
    </cfRule>
  </conditionalFormatting>
  <conditionalFormatting sqref="Q9">
    <cfRule type="expression" dxfId="1629" priority="10">
      <formula>Q9&gt;0</formula>
    </cfRule>
    <cfRule type="expression" dxfId="1628" priority="11">
      <formula>Q9&lt;0</formula>
    </cfRule>
  </conditionalFormatting>
  <conditionalFormatting sqref="R4">
    <cfRule type="expression" dxfId="1627" priority="12">
      <formula>R4&gt;0</formula>
    </cfRule>
    <cfRule type="expression" dxfId="1626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51">
    <cfRule type="expression" dxfId="1625" priority="7">
      <formula>F120&gt;0</formula>
    </cfRule>
    <cfRule type="expression" dxfId="1624" priority="8">
      <formula>F120&lt;0</formula>
    </cfRule>
  </conditionalFormatting>
  <conditionalFormatting sqref="H120:H151">
    <cfRule type="expression" dxfId="1623" priority="5">
      <formula>H120&gt;0</formula>
    </cfRule>
    <cfRule type="expression" dxfId="1622" priority="6">
      <formula>H120&lt;0</formula>
    </cfRule>
  </conditionalFormatting>
  <conditionalFormatting sqref="J129:J151">
    <cfRule type="expression" dxfId="1621" priority="3">
      <formula>J129&gt;0</formula>
    </cfRule>
    <cfRule type="expression" dxfId="1620" priority="4">
      <formula>J129&lt;0</formula>
    </cfRule>
  </conditionalFormatting>
  <conditionalFormatting sqref="J134">
    <cfRule type="expression" dxfId="1619" priority="1">
      <formula>J134&gt;0</formula>
    </cfRule>
    <cfRule type="expression" dxfId="1618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153.28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153.28</v>
      </c>
      <c r="R4" s="507">
        <v>-6.1999999999999998E-3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1" t="s">
        <v>78</v>
      </c>
      <c r="P42" s="751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168.608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167.07520000000002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165.54240000000001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164.00960000000001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162.4768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160.94400000000002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159.41120000000001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157.8784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156.34559999999999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154.81280000000001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153.28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151.74719999999999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150.21440000000001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148.6816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147.14879999999999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145.61599999999999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144.08320000000001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142.5504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141.01760000000002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139.48480000000001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137.952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06" priority="35">
      <formula>N19&gt;0</formula>
    </cfRule>
    <cfRule type="expression" dxfId="160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04" priority="21">
      <formula>F25&gt;0</formula>
    </cfRule>
    <cfRule type="expression" dxfId="1603" priority="22">
      <formula>F25&lt;0</formula>
    </cfRule>
  </conditionalFormatting>
  <conditionalFormatting sqref="H25:H47">
    <cfRule type="expression" dxfId="1602" priority="19">
      <formula>H25&gt;0</formula>
    </cfRule>
    <cfRule type="expression" dxfId="1601" priority="20">
      <formula>H25&lt;0</formula>
    </cfRule>
  </conditionalFormatting>
  <conditionalFormatting sqref="I25:I27">
    <cfRule type="expression" dxfId="1600" priority="15">
      <formula>I25&gt;0</formula>
    </cfRule>
    <cfRule type="expression" dxfId="1599" priority="16">
      <formula>I25&lt;0</formula>
    </cfRule>
  </conditionalFormatting>
  <conditionalFormatting sqref="Q7">
    <cfRule type="expression" dxfId="1598" priority="5">
      <formula>Q7&gt;0</formula>
    </cfRule>
    <cfRule type="expression" dxfId="1597" priority="6">
      <formula>Q7&lt;0</formula>
    </cfRule>
  </conditionalFormatting>
  <conditionalFormatting sqref="Q8">
    <cfRule type="expression" dxfId="1596" priority="3">
      <formula>Q8&gt;0</formula>
    </cfRule>
    <cfRule type="expression" dxfId="159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90.14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90.14</v>
      </c>
      <c r="R4" s="490">
        <v>7.3000000000000001E-3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1" t="s">
        <v>78</v>
      </c>
      <c r="P40" s="75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99.154000000000011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98.252600000000001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97.351200000000006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96.44980000000001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95.548400000000001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94.647000000000006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93.74560000000001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92.844200000000001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91.942800000000005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91.041399999999996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90.14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89.238600000000005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88.337199999999996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87.4358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86.534399999999991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85.632999999999996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84.7316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83.830200000000005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82.92880000000001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82.0274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81.126000000000005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94" priority="9">
      <formula>F36&gt;0</formula>
    </cfRule>
    <cfRule type="expression" dxfId="1593" priority="10">
      <formula>F36&lt;0</formula>
    </cfRule>
  </conditionalFormatting>
  <conditionalFormatting sqref="F25:F35">
    <cfRule type="expression" dxfId="1592" priority="7">
      <formula>F25&gt;0</formula>
    </cfRule>
    <cfRule type="expression" dxfId="1591" priority="8">
      <formula>F25&lt;0</formula>
    </cfRule>
  </conditionalFormatting>
  <conditionalFormatting sqref="H25:H35">
    <cfRule type="expression" dxfId="1590" priority="5">
      <formula>H25&gt;0</formula>
    </cfRule>
    <cfRule type="expression" dxfId="1589" priority="6">
      <formula>H25&lt;0</formula>
    </cfRule>
  </conditionalFormatting>
  <conditionalFormatting sqref="Q7">
    <cfRule type="expression" dxfId="1588" priority="3">
      <formula>Q7&gt;0</formula>
    </cfRule>
    <cfRule type="expression" dxfId="1587" priority="4">
      <formula>Q7&lt;0</formula>
    </cfRule>
  </conditionalFormatting>
  <conditionalFormatting sqref="Q8">
    <cfRule type="expression" dxfId="1586" priority="1">
      <formula>Q8&gt;0</formula>
    </cfRule>
    <cfRule type="expression" dxfId="158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89">
        <v>42978</v>
      </c>
      <c r="C2" s="4">
        <v>50</v>
      </c>
      <c r="D2" s="3">
        <v>72.08</v>
      </c>
      <c r="E2" s="3">
        <v>0</v>
      </c>
      <c r="F2" s="3">
        <f>C2*D2+E2</f>
        <v>3604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80.02</v>
      </c>
      <c r="R4" s="512">
        <v>1.1000000000000001E-3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8002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7423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1388.9700000000012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7.8000808298531593E-2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1" t="s">
        <v>78</v>
      </c>
      <c r="P40" s="7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88.022000000000006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87.221800000000002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86.421599999999998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85.621399999999994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84.821200000000005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84.021000000000001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83.220799999999997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82.420599999999993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81.620400000000004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80.8202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80.02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79.219799999999992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78.419599999999988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77.619399999999999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76.819199999999995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76.018999999999991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75.218799999999987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74.418599999999998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73.618399999999994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72.818200000000004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72.018000000000001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84" priority="31">
      <formula>F25&gt;0</formula>
    </cfRule>
    <cfRule type="expression" dxfId="1583" priority="32">
      <formula>F25&lt;0</formula>
    </cfRule>
  </conditionalFormatting>
  <conditionalFormatting sqref="Q7">
    <cfRule type="expression" dxfId="1582" priority="29">
      <formula>Q7&gt;0</formula>
    </cfRule>
    <cfRule type="expression" dxfId="1581" priority="30">
      <formula>Q7&lt;0</formula>
    </cfRule>
  </conditionalFormatting>
  <conditionalFormatting sqref="Q8">
    <cfRule type="expression" dxfId="1580" priority="27">
      <formula>Q8&gt;0</formula>
    </cfRule>
    <cfRule type="expression" dxfId="1579" priority="28">
      <formula>Q8&lt;0</formula>
    </cfRule>
  </conditionalFormatting>
  <conditionalFormatting sqref="F41:F46">
    <cfRule type="expression" dxfId="1578" priority="25">
      <formula>F41&gt;0</formula>
    </cfRule>
    <cfRule type="expression" dxfId="1577" priority="26">
      <formula>F41&lt;0</formula>
    </cfRule>
  </conditionalFormatting>
  <conditionalFormatting sqref="H41:H46">
    <cfRule type="expression" dxfId="1576" priority="23">
      <formula>H41&gt;0</formula>
    </cfRule>
    <cfRule type="expression" dxfId="1575" priority="24">
      <formula>H41&lt;0</formula>
    </cfRule>
  </conditionalFormatting>
  <conditionalFormatting sqref="F89:F110">
    <cfRule type="expression" dxfId="1574" priority="21">
      <formula>F89&gt;0</formula>
    </cfRule>
    <cfRule type="expression" dxfId="1573" priority="22">
      <formula>F89&lt;0</formula>
    </cfRule>
  </conditionalFormatting>
  <conditionalFormatting sqref="H89:H110">
    <cfRule type="expression" dxfId="1572" priority="19">
      <formula>H89&gt;0</formula>
    </cfRule>
    <cfRule type="expression" dxfId="1571" priority="20">
      <formula>H89&lt;0</formula>
    </cfRule>
  </conditionalFormatting>
  <conditionalFormatting sqref="Q10">
    <cfRule type="expression" dxfId="1570" priority="17">
      <formula>Q10&gt;0</formula>
    </cfRule>
    <cfRule type="expression" dxfId="1569" priority="18">
      <formula>Q10&lt;0</formula>
    </cfRule>
  </conditionalFormatting>
  <conditionalFormatting sqref="J25:J38">
    <cfRule type="expression" dxfId="1568" priority="15">
      <formula>J25&gt;0</formula>
    </cfRule>
    <cfRule type="expression" dxfId="1567" priority="16">
      <formula>J25&lt;0</formula>
    </cfRule>
  </conditionalFormatting>
  <conditionalFormatting sqref="K25:K38">
    <cfRule type="expression" dxfId="1566" priority="13">
      <formula>K25&gt;0</formula>
    </cfRule>
    <cfRule type="expression" dxfId="1565" priority="14">
      <formula>K25&lt;0</formula>
    </cfRule>
  </conditionalFormatting>
  <conditionalFormatting sqref="L25:L38">
    <cfRule type="expression" dxfId="1564" priority="11">
      <formula>L25&gt;0</formula>
    </cfRule>
    <cfRule type="expression" dxfId="1563" priority="12">
      <formula>L25&lt;0</formula>
    </cfRule>
  </conditionalFormatting>
  <conditionalFormatting sqref="J40">
    <cfRule type="expression" dxfId="1562" priority="9">
      <formula>J40&gt;0</formula>
    </cfRule>
    <cfRule type="expression" dxfId="1561" priority="10">
      <formula>J40&lt;0</formula>
    </cfRule>
  </conditionalFormatting>
  <conditionalFormatting sqref="L39">
    <cfRule type="expression" dxfId="1560" priority="5">
      <formula>L39&gt;0</formula>
    </cfRule>
    <cfRule type="expression" dxfId="1559" priority="6">
      <formula>L39&lt;0</formula>
    </cfRule>
  </conditionalFormatting>
  <conditionalFormatting sqref="F39">
    <cfRule type="expression" dxfId="1558" priority="3">
      <formula>F39&gt;0</formula>
    </cfRule>
    <cfRule type="expression" dxfId="1557" priority="4">
      <formula>F39&lt;0</formula>
    </cfRule>
  </conditionalFormatting>
  <conditionalFormatting sqref="H39">
    <cfRule type="expression" dxfId="1556" priority="1">
      <formula>H39&gt;0</formula>
    </cfRule>
    <cfRule type="expression" dxfId="1555" priority="2">
      <formula>H39&lt;0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32.68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32.68</v>
      </c>
      <c r="R4" s="490">
        <v>-5.1999999999999998E-3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1" t="s">
        <v>78</v>
      </c>
      <c r="Q39" s="751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35.948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35.621200000000002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35.294400000000003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34.967600000000004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34.640799999999999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34.314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33.987200000000001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33.660400000000003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33.333599999999997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33.006799999999998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32.68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32.353200000000001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32.026400000000002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31.6996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31.372799999999998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31.045999999999999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30.719199999999997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30.392400000000002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30.0656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29.738800000000001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29.411999999999999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4" priority="31">
      <formula>F29&gt;0</formula>
    </cfRule>
    <cfRule type="expression" dxfId="1553" priority="32">
      <formula>F29&lt;0</formula>
    </cfRule>
  </conditionalFormatting>
  <conditionalFormatting sqref="F29 F31:F35">
    <cfRule type="expression" dxfId="1552" priority="33">
      <formula>F29&gt;0</formula>
    </cfRule>
    <cfRule type="expression" dxfId="1551" priority="34">
      <formula>F29&lt;0</formula>
    </cfRule>
  </conditionalFormatting>
  <conditionalFormatting sqref="H29 H31:H35">
    <cfRule type="expression" dxfId="1550" priority="29">
      <formula>H29&gt;0</formula>
    </cfRule>
    <cfRule type="expression" dxfId="1549" priority="30">
      <formula>H29&lt;0</formula>
    </cfRule>
  </conditionalFormatting>
  <conditionalFormatting sqref="F21:F28">
    <cfRule type="expression" dxfId="1548" priority="27">
      <formula>F21&gt;0</formula>
    </cfRule>
    <cfRule type="expression" dxfId="1547" priority="28">
      <formula>F21&lt;0</formula>
    </cfRule>
  </conditionalFormatting>
  <conditionalFormatting sqref="H21:H28">
    <cfRule type="expression" dxfId="1546" priority="25">
      <formula>H21&gt;0</formula>
    </cfRule>
    <cfRule type="expression" dxfId="1545" priority="26">
      <formula>H21&lt;0</formula>
    </cfRule>
  </conditionalFormatting>
  <conditionalFormatting sqref="Q8">
    <cfRule type="expression" dxfId="1544" priority="21">
      <formula>Q8&gt;0</formula>
    </cfRule>
    <cfRule type="expression" dxfId="1543" priority="22">
      <formula>Q8&lt;0</formula>
    </cfRule>
  </conditionalFormatting>
  <conditionalFormatting sqref="Q7">
    <cfRule type="expression" dxfId="1542" priority="23">
      <formula>Q7&gt;0</formula>
    </cfRule>
    <cfRule type="expression" dxfId="1541" priority="24">
      <formula>Q7&lt;0</formula>
    </cfRule>
  </conditionalFormatting>
  <conditionalFormatting sqref="F30">
    <cfRule type="expression" dxfId="1540" priority="19">
      <formula>F30&gt;0</formula>
    </cfRule>
    <cfRule type="expression" dxfId="1539" priority="20">
      <formula>F30&lt;0</formula>
    </cfRule>
  </conditionalFormatting>
  <conditionalFormatting sqref="H30">
    <cfRule type="expression" dxfId="1538" priority="17">
      <formula>H30&gt;0</formula>
    </cfRule>
    <cfRule type="expression" dxfId="1537" priority="18">
      <formula>H30&lt;0</formula>
    </cfRule>
  </conditionalFormatting>
  <conditionalFormatting sqref="F68 F70:F74">
    <cfRule type="expression" dxfId="1536" priority="13">
      <formula>F68&gt;0</formula>
    </cfRule>
    <cfRule type="expression" dxfId="1535" priority="14">
      <formula>F68&lt;0</formula>
    </cfRule>
  </conditionalFormatting>
  <conditionalFormatting sqref="F68 F70:F74">
    <cfRule type="expression" dxfId="1534" priority="15">
      <formula>F68&gt;0</formula>
    </cfRule>
    <cfRule type="expression" dxfId="1533" priority="16">
      <formula>F68&lt;0</formula>
    </cfRule>
  </conditionalFormatting>
  <conditionalFormatting sqref="H68 H70:H74">
    <cfRule type="expression" dxfId="1532" priority="11">
      <formula>H68&gt;0</formula>
    </cfRule>
    <cfRule type="expression" dxfId="1531" priority="12">
      <formula>H68&lt;0</formula>
    </cfRule>
  </conditionalFormatting>
  <conditionalFormatting sqref="F60:F67">
    <cfRule type="expression" dxfId="1530" priority="9">
      <formula>F60&gt;0</formula>
    </cfRule>
    <cfRule type="expression" dxfId="1529" priority="10">
      <formula>F60&lt;0</formula>
    </cfRule>
  </conditionalFormatting>
  <conditionalFormatting sqref="H60:H67">
    <cfRule type="expression" dxfId="1528" priority="7">
      <formula>H60&gt;0</formula>
    </cfRule>
    <cfRule type="expression" dxfId="1527" priority="8">
      <formula>H60&lt;0</formula>
    </cfRule>
  </conditionalFormatting>
  <conditionalFormatting sqref="F69">
    <cfRule type="expression" dxfId="1526" priority="5">
      <formula>F69&gt;0</formula>
    </cfRule>
    <cfRule type="expression" dxfId="1525" priority="6">
      <formula>F69&lt;0</formula>
    </cfRule>
  </conditionalFormatting>
  <conditionalFormatting sqref="H69">
    <cfRule type="expression" dxfId="1524" priority="3">
      <formula>H69&gt;0</formula>
    </cfRule>
    <cfRule type="expression" dxfId="1523" priority="4">
      <formula>H69&lt;0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26.56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26.56</v>
      </c>
      <c r="R4" s="490">
        <v>-2.7799999999999998E-2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1" t="s">
        <v>78</v>
      </c>
      <c r="P40" s="75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29.216000000000001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28.950400000000002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28.684799999999999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28.4192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28.153600000000001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27.887999999999998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27.622399999999999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27.3568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27.091200000000001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26.825599999999998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26.56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26.2944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26.028799999999997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25.763199999999998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25.497599999999998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25.231999999999999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24.966399999999997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24.700800000000001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24.435199999999998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24.169599999999999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23.904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0" priority="11">
      <formula>F33&gt;0</formula>
    </cfRule>
    <cfRule type="expression" dxfId="1519" priority="12">
      <formula>F33&lt;0</formula>
    </cfRule>
  </conditionalFormatting>
  <conditionalFormatting sqref="Q7">
    <cfRule type="expression" dxfId="1518" priority="9">
      <formula>Q7&gt;0</formula>
    </cfRule>
    <cfRule type="expression" dxfId="1517" priority="10">
      <formula>Q7&lt;0</formula>
    </cfRule>
  </conditionalFormatting>
  <conditionalFormatting sqref="Q8">
    <cfRule type="expression" dxfId="1516" priority="7">
      <formula>Q8&gt;0</formula>
    </cfRule>
    <cfRule type="expression" dxfId="1515" priority="8">
      <formula>Q8&lt;0</formula>
    </cfRule>
  </conditionalFormatting>
  <conditionalFormatting sqref="F25:F32">
    <cfRule type="expression" dxfId="1514" priority="5">
      <formula>F25&gt;0</formula>
    </cfRule>
    <cfRule type="expression" dxfId="1513" priority="6">
      <formula>F25&lt;0</formula>
    </cfRule>
  </conditionalFormatting>
  <conditionalFormatting sqref="H25:H32">
    <cfRule type="expression" dxfId="1512" priority="3">
      <formula>H25&gt;0</formula>
    </cfRule>
    <cfRule type="expression" dxfId="1511" priority="4">
      <formula>H25&lt;0</formula>
    </cfRule>
  </conditionalFormatting>
  <conditionalFormatting sqref="Q10">
    <cfRule type="expression" dxfId="1510" priority="1">
      <formula>Q10&gt;0</formula>
    </cfRule>
    <cfRule type="expression" dxfId="150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15.45</v>
      </c>
      <c r="R4" s="490">
        <v>-2.0899999999999998E-2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3090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1001.8299999999945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-281.59000000000015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-8.3518458650073138E-2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1" t="s">
        <v>78</v>
      </c>
      <c r="P40" s="751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16.995000000000001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16.840499999999999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16.686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16.531500000000001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16.376999999999999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16.2225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16.068000000000001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15.913499999999999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15.759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15.6045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15.45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15.295499999999999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15.140999999999998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14.986499999999999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14.831999999999999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14.677499999999998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14.522999999999998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14.368500000000001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14.214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14.0595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13.904999999999999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08" priority="65">
      <formula>F31&gt;0</formula>
    </cfRule>
    <cfRule type="expression" dxfId="1507" priority="66">
      <formula>F31&lt;0</formula>
    </cfRule>
  </conditionalFormatting>
  <conditionalFormatting sqref="Q7">
    <cfRule type="expression" dxfId="1506" priority="63">
      <formula>Q7&gt;0</formula>
    </cfRule>
    <cfRule type="expression" dxfId="1505" priority="64">
      <formula>Q7&lt;0</formula>
    </cfRule>
  </conditionalFormatting>
  <conditionalFormatting sqref="Q8">
    <cfRule type="expression" dxfId="1504" priority="61">
      <formula>Q8&gt;0</formula>
    </cfRule>
    <cfRule type="expression" dxfId="1503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2" priority="53">
      <formula>M58&gt;0</formula>
    </cfRule>
    <cfRule type="expression" dxfId="1501" priority="54">
      <formula>M58&lt;0</formula>
    </cfRule>
  </conditionalFormatting>
  <conditionalFormatting sqref="Q10">
    <cfRule type="expression" dxfId="1500" priority="51">
      <formula>Q10&gt;0</formula>
    </cfRule>
    <cfRule type="expression" dxfId="1499" priority="52">
      <formula>Q10&lt;0</formula>
    </cfRule>
  </conditionalFormatting>
  <conditionalFormatting sqref="F29:F30">
    <cfRule type="expression" dxfId="1498" priority="49">
      <formula>F29&gt;0</formula>
    </cfRule>
    <cfRule type="expression" dxfId="1497" priority="50">
      <formula>F29&lt;0</formula>
    </cfRule>
  </conditionalFormatting>
  <conditionalFormatting sqref="H29:H30">
    <cfRule type="expression" dxfId="1496" priority="47">
      <formula>H29&gt;0</formula>
    </cfRule>
    <cfRule type="expression" dxfId="1495" priority="48">
      <formula>H29&lt;0</formula>
    </cfRule>
  </conditionalFormatting>
  <conditionalFormatting sqref="F83:F94">
    <cfRule type="expression" dxfId="1494" priority="45">
      <formula>F83&gt;0</formula>
    </cfRule>
    <cfRule type="expression" dxfId="1493" priority="46">
      <formula>F83&lt;0</formula>
    </cfRule>
  </conditionalFormatting>
  <conditionalFormatting sqref="H83:H94">
    <cfRule type="expression" dxfId="1492" priority="43">
      <formula>H83&gt;0</formula>
    </cfRule>
    <cfRule type="expression" dxfId="1491" priority="44">
      <formula>H83&lt;0</formula>
    </cfRule>
  </conditionalFormatting>
  <conditionalFormatting sqref="J41">
    <cfRule type="expression" dxfId="1490" priority="41">
      <formula>J41&gt;0</formula>
    </cfRule>
    <cfRule type="expression" dxfId="1489" priority="42">
      <formula>J41&lt;0</formula>
    </cfRule>
  </conditionalFormatting>
  <conditionalFormatting sqref="J39:J47 J49">
    <cfRule type="expression" dxfId="1488" priority="39">
      <formula>J39&gt;0</formula>
    </cfRule>
    <cfRule type="expression" dxfId="1487" priority="40">
      <formula>J39&lt;0</formula>
    </cfRule>
  </conditionalFormatting>
  <conditionalFormatting sqref="F48 H48">
    <cfRule type="expression" dxfId="1486" priority="37">
      <formula>F48&gt;0</formula>
    </cfRule>
    <cfRule type="expression" dxfId="1485" priority="38">
      <formula>F48&lt;0</formula>
    </cfRule>
  </conditionalFormatting>
  <conditionalFormatting sqref="J48">
    <cfRule type="expression" dxfId="1484" priority="35">
      <formula>J48&gt;0</formula>
    </cfRule>
    <cfRule type="expression" dxfId="1483" priority="36">
      <formula>J48&lt;0</formula>
    </cfRule>
  </conditionalFormatting>
  <conditionalFormatting sqref="K41:K52">
    <cfRule type="expression" dxfId="1482" priority="33">
      <formula>K41&gt;0</formula>
    </cfRule>
    <cfRule type="expression" dxfId="1481" priority="34">
      <formula>K41&lt;0</formula>
    </cfRule>
  </conditionalFormatting>
  <conditionalFormatting sqref="K39:K52">
    <cfRule type="expression" dxfId="1480" priority="31">
      <formula>K39&gt;0</formula>
    </cfRule>
    <cfRule type="expression" dxfId="1479" priority="32">
      <formula>K39&lt;0</formula>
    </cfRule>
  </conditionalFormatting>
  <conditionalFormatting sqref="F102:F118 H102:H118 H120:H128 F120:F128">
    <cfRule type="expression" dxfId="1478" priority="27">
      <formula>F102&gt;0</formula>
    </cfRule>
    <cfRule type="expression" dxfId="1477" priority="28">
      <formula>F102&lt;0</formula>
    </cfRule>
  </conditionalFormatting>
  <conditionalFormatting sqref="F96:F101">
    <cfRule type="expression" dxfId="1476" priority="25">
      <formula>F96&gt;0</formula>
    </cfRule>
    <cfRule type="expression" dxfId="1475" priority="26">
      <formula>F96&lt;0</formula>
    </cfRule>
  </conditionalFormatting>
  <conditionalFormatting sqref="H96:H101">
    <cfRule type="expression" dxfId="1474" priority="23">
      <formula>H96&gt;0</formula>
    </cfRule>
    <cfRule type="expression" dxfId="1473" priority="24">
      <formula>H96&lt;0</formula>
    </cfRule>
  </conditionalFormatting>
  <conditionalFormatting sqref="J112">
    <cfRule type="expression" dxfId="1472" priority="21">
      <formula>J112&gt;0</formula>
    </cfRule>
    <cfRule type="expression" dxfId="1471" priority="22">
      <formula>J112&lt;0</formula>
    </cfRule>
  </conditionalFormatting>
  <conditionalFormatting sqref="J110:J118 J120">
    <cfRule type="expression" dxfId="1470" priority="19">
      <formula>J110&gt;0</formula>
    </cfRule>
    <cfRule type="expression" dxfId="1469" priority="20">
      <formula>J110&lt;0</formula>
    </cfRule>
  </conditionalFormatting>
  <conditionalFormatting sqref="F119 H119">
    <cfRule type="expression" dxfId="1468" priority="17">
      <formula>F119&gt;0</formula>
    </cfRule>
    <cfRule type="expression" dxfId="1467" priority="18">
      <formula>F119&lt;0</formula>
    </cfRule>
  </conditionalFormatting>
  <conditionalFormatting sqref="J119">
    <cfRule type="expression" dxfId="1466" priority="15">
      <formula>J119&gt;0</formula>
    </cfRule>
    <cfRule type="expression" dxfId="1465" priority="16">
      <formula>J119&lt;0</formula>
    </cfRule>
  </conditionalFormatting>
  <conditionalFormatting sqref="K112:K123">
    <cfRule type="expression" dxfId="1464" priority="13">
      <formula>K112&gt;0</formula>
    </cfRule>
    <cfRule type="expression" dxfId="1463" priority="14">
      <formula>K112&lt;0</formula>
    </cfRule>
  </conditionalFormatting>
  <conditionalFormatting sqref="K110:K123">
    <cfRule type="expression" dxfId="1462" priority="11">
      <formula>K110&gt;0</formula>
    </cfRule>
    <cfRule type="expression" dxfId="1461" priority="12">
      <formula>K110&lt;0</formula>
    </cfRule>
  </conditionalFormatting>
  <conditionalFormatting sqref="J121">
    <cfRule type="expression" dxfId="1460" priority="9">
      <formula>J121&gt;0</formula>
    </cfRule>
    <cfRule type="expression" dxfId="1459" priority="10">
      <formula>J121&lt;0</formula>
    </cfRule>
  </conditionalFormatting>
  <conditionalFormatting sqref="F25:F28">
    <cfRule type="expression" dxfId="1458" priority="7">
      <formula>F25&gt;0</formula>
    </cfRule>
    <cfRule type="expression" dxfId="1457" priority="8">
      <formula>F25&lt;0</formula>
    </cfRule>
  </conditionalFormatting>
  <conditionalFormatting sqref="H25:H28">
    <cfRule type="expression" dxfId="1456" priority="5">
      <formula>H25&gt;0</formula>
    </cfRule>
    <cfRule type="expression" dxfId="1455" priority="6">
      <formula>H25&lt;0</formula>
    </cfRule>
  </conditionalFormatting>
  <conditionalFormatting sqref="J27:J29">
    <cfRule type="expression" dxfId="1454" priority="3">
      <formula>J27&gt;0</formula>
    </cfRule>
    <cfRule type="expression" dxfId="1453" priority="4">
      <formula>J27&lt;0</formula>
    </cfRule>
  </conditionalFormatting>
  <conditionalFormatting sqref="J30">
    <cfRule type="expression" dxfId="1452" priority="1">
      <formula>J30&gt;0</formula>
    </cfRule>
    <cfRule type="expression" dxfId="1451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56.17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56.17</v>
      </c>
      <c r="R4" s="490">
        <v>5.1999999999999998E-3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1" t="s">
        <v>78</v>
      </c>
      <c r="P40" s="75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61.787000000000006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61.225300000000004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60.663600000000002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60.101900000000008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59.540200000000006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58.978500000000004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58.416800000000002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57.8551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57.293400000000005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56.731700000000004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56.17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55.6083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55.046599999999998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54.484900000000003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53.923200000000001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53.361499999999999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52.799799999999998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52.238100000000003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51.676400000000001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51.114700000000006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50.553000000000004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0" priority="15">
      <formula>F39&gt;0</formula>
    </cfRule>
    <cfRule type="expression" dxfId="1449" priority="16">
      <formula>F39&lt;0</formula>
    </cfRule>
  </conditionalFormatting>
  <conditionalFormatting sqref="Q7">
    <cfRule type="expression" dxfId="1448" priority="13">
      <formula>Q7&gt;0</formula>
    </cfRule>
    <cfRule type="expression" dxfId="1447" priority="14">
      <formula>Q7&lt;0</formula>
    </cfRule>
  </conditionalFormatting>
  <conditionalFormatting sqref="Q8">
    <cfRule type="expression" dxfId="1446" priority="11">
      <formula>Q8&gt;0</formula>
    </cfRule>
    <cfRule type="expression" dxfId="1445" priority="12">
      <formula>Q8&lt;0</formula>
    </cfRule>
  </conditionalFormatting>
  <conditionalFormatting sqref="F25:F38">
    <cfRule type="expression" dxfId="1444" priority="9">
      <formula>F25&gt;0</formula>
    </cfRule>
    <cfRule type="expression" dxfId="1443" priority="10">
      <formula>F25&lt;0</formula>
    </cfRule>
  </conditionalFormatting>
  <conditionalFormatting sqref="H25:H38">
    <cfRule type="expression" dxfId="1442" priority="7">
      <formula>H25&gt;0</formula>
    </cfRule>
    <cfRule type="expression" dxfId="1441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0" priority="3">
      <formula>M55&gt;0</formula>
    </cfRule>
    <cfRule type="expression" dxfId="1439" priority="4">
      <formula>M55&lt;0</formula>
    </cfRule>
  </conditionalFormatting>
  <conditionalFormatting sqref="Q10">
    <cfRule type="expression" dxfId="1438" priority="1">
      <formula>Q10&gt;0</formula>
    </cfRule>
    <cfRule type="expression" dxfId="143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41.56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41.56</v>
      </c>
      <c r="R4" s="490">
        <v>1.46E-2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1" t="s">
        <v>78</v>
      </c>
      <c r="P40" s="75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45.716000000000008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45.300400000000003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44.884800000000006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44.469200000000008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44.053600000000003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43.638000000000005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43.2224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42.806800000000003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42.391200000000005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41.9756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41.56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41.144400000000005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40.7288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40.313200000000002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39.897600000000004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39.481999999999999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39.066400000000002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38.650800000000004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38.235200000000006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37.819600000000001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37.404000000000003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6" priority="27">
      <formula>F27&gt;0</formula>
    </cfRule>
    <cfRule type="expression" dxfId="1435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4" priority="15">
      <formula>Q8&gt;0</formula>
    </cfRule>
    <cfRule type="expression" dxfId="1433" priority="16">
      <formula>Q8&lt;0</formula>
    </cfRule>
  </conditionalFormatting>
  <conditionalFormatting sqref="Q7">
    <cfRule type="expression" dxfId="1432" priority="17">
      <formula>Q7&gt;0</formula>
    </cfRule>
    <cfRule type="expression" dxfId="1431" priority="18">
      <formula>Q7&lt;0</formula>
    </cfRule>
  </conditionalFormatting>
  <conditionalFormatting sqref="F37:F38">
    <cfRule type="expression" dxfId="1430" priority="13">
      <formula>F37&gt;0</formula>
    </cfRule>
    <cfRule type="expression" dxfId="1429" priority="14">
      <formula>F37&lt;0</formula>
    </cfRule>
  </conditionalFormatting>
  <conditionalFormatting sqref="H37:H38">
    <cfRule type="expression" dxfId="1428" priority="11">
      <formula>H37&gt;0</formula>
    </cfRule>
    <cfRule type="expression" dxfId="1427" priority="12">
      <formula>H37&lt;0</formula>
    </cfRule>
  </conditionalFormatting>
  <conditionalFormatting sqref="F23:F26 H23:H26">
    <cfRule type="expression" dxfId="1426" priority="9">
      <formula>F23&gt;0</formula>
    </cfRule>
    <cfRule type="expression" dxfId="1425" priority="10">
      <formula>F23&lt;0</formula>
    </cfRule>
  </conditionalFormatting>
  <conditionalFormatting sqref="Q10">
    <cfRule type="expression" dxfId="1424" priority="3">
      <formula>Q10&gt;0</formula>
    </cfRule>
    <cfRule type="expression" dxfId="1423" priority="4">
      <formula>Q10&lt;0</formula>
    </cfRule>
  </conditionalFormatting>
  <conditionalFormatting sqref="F22 H22">
    <cfRule type="expression" dxfId="1422" priority="1">
      <formula>F22&gt;0</formula>
    </cfRule>
    <cfRule type="expression" dxfId="1421" priority="2">
      <formula>F22&lt;0</formula>
    </cfRule>
  </conditionalFormatting>
  <conditionalFormatting sqref="M41">
    <cfRule type="expression" dxfId="1420" priority="5">
      <formula>M41&gt;0</formula>
    </cfRule>
    <cfRule type="expression" dxfId="141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63.01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63.01</v>
      </c>
      <c r="R4" s="490">
        <v>1E-3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1" t="s">
        <v>78</v>
      </c>
      <c r="P40" s="75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69.311000000000007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68.680900000000008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68.050799999999995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67.420699999999997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66.790599999999998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66.160499999999999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65.5304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64.900300000000001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64.270200000000003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63.640099999999997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63.01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62.379899999999999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61.7498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61.119699999999995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60.489599999999996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59.859499999999997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59.229399999999998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58.599299999999999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57.969200000000001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57.339100000000002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56.708999999999996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18" priority="29">
      <formula>F25&gt;0</formula>
    </cfRule>
    <cfRule type="expression" dxfId="1417" priority="30">
      <formula>F25&lt;0</formula>
    </cfRule>
  </conditionalFormatting>
  <conditionalFormatting sqref="Q7">
    <cfRule type="expression" dxfId="1416" priority="27">
      <formula>Q7&gt;0</formula>
    </cfRule>
    <cfRule type="expression" dxfId="1415" priority="28">
      <formula>Q7&lt;0</formula>
    </cfRule>
  </conditionalFormatting>
  <conditionalFormatting sqref="Q8">
    <cfRule type="expression" dxfId="1414" priority="25">
      <formula>Q8&gt;0</formula>
    </cfRule>
    <cfRule type="expression" dxfId="1413" priority="26">
      <formula>Q8&lt;0</formula>
    </cfRule>
  </conditionalFormatting>
  <conditionalFormatting sqref="Q10">
    <cfRule type="expression" dxfId="1412" priority="13">
      <formula>Q10&gt;0</formula>
    </cfRule>
    <cfRule type="expression" dxfId="1411" priority="14">
      <formula>Q10&lt;0</formula>
    </cfRule>
  </conditionalFormatting>
  <conditionalFormatting sqref="M46">
    <cfRule type="expression" dxfId="1410" priority="11">
      <formula>M46&gt;0</formula>
    </cfRule>
    <cfRule type="expression" dxfId="1409" priority="12">
      <formula>M46&lt;0</formula>
    </cfRule>
  </conditionalFormatting>
  <conditionalFormatting sqref="F80:F88 H80:H88">
    <cfRule type="expression" dxfId="1408" priority="9">
      <formula>F80&gt;0</formula>
    </cfRule>
    <cfRule type="expression" dxfId="1407" priority="10">
      <formula>F80&lt;0</formula>
    </cfRule>
  </conditionalFormatting>
  <conditionalFormatting sqref="F75:F79">
    <cfRule type="expression" dxfId="1406" priority="7">
      <formula>F75&gt;0</formula>
    </cfRule>
    <cfRule type="expression" dxfId="1405" priority="8">
      <formula>F75&lt;0</formula>
    </cfRule>
  </conditionalFormatting>
  <conditionalFormatting sqref="H75:H79">
    <cfRule type="expression" dxfId="1404" priority="5">
      <formula>H75&gt;0</formula>
    </cfRule>
    <cfRule type="expression" dxfId="1403" priority="6">
      <formula>H75&lt;0</formula>
    </cfRule>
  </conditionalFormatting>
  <conditionalFormatting sqref="F71:F74">
    <cfRule type="expression" dxfId="1402" priority="3">
      <formula>F71&gt;0</formula>
    </cfRule>
    <cfRule type="expression" dxfId="1401" priority="4">
      <formula>F71&lt;0</formula>
    </cfRule>
  </conditionalFormatting>
  <conditionalFormatting sqref="H71:H74">
    <cfRule type="expression" dxfId="1400" priority="1">
      <formula>H71&gt;0</formula>
    </cfRule>
    <cfRule type="expression" dxfId="139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29.52</v>
      </c>
      <c r="R4" s="512">
        <v>-6.1000000000000004E-3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1" t="s">
        <v>78</v>
      </c>
      <c r="P40" s="7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32.472000000000001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32.1768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31.881600000000002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31.586400000000001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31.2912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30.996000000000002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30.700800000000001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30.4056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30.110399999999998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29.815200000000001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29.52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29.224799999999998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28.929600000000001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28.634399999999999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28.339199999999998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28.043999999999997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27.748799999999999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27.453600000000002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27.1584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26.863199999999999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26.568000000000001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8" priority="21">
      <formula>F47&gt;0</formula>
    </cfRule>
    <cfRule type="expression" dxfId="1397" priority="22">
      <formula>F47&lt;0</formula>
    </cfRule>
  </conditionalFormatting>
  <conditionalFormatting sqref="Q7">
    <cfRule type="expression" dxfId="1396" priority="19">
      <formula>Q7&gt;0</formula>
    </cfRule>
    <cfRule type="expression" dxfId="1395" priority="20">
      <formula>Q7&lt;0</formula>
    </cfRule>
  </conditionalFormatting>
  <conditionalFormatting sqref="Q8">
    <cfRule type="expression" dxfId="1394" priority="17">
      <formula>Q8&gt;0</formula>
    </cfRule>
    <cfRule type="expression" dxfId="1393" priority="18">
      <formula>Q8&lt;0</formula>
    </cfRule>
  </conditionalFormatting>
  <conditionalFormatting sqref="F25:F46">
    <cfRule type="expression" dxfId="1392" priority="15">
      <formula>F25&gt;0</formula>
    </cfRule>
    <cfRule type="expression" dxfId="1391" priority="16">
      <formula>F25&lt;0</formula>
    </cfRule>
  </conditionalFormatting>
  <conditionalFormatting sqref="H25:H46">
    <cfRule type="expression" dxfId="1390" priority="13">
      <formula>H25&gt;0</formula>
    </cfRule>
    <cfRule type="expression" dxfId="1389" priority="14">
      <formula>H25&lt;0</formula>
    </cfRule>
  </conditionalFormatting>
  <conditionalFormatting sqref="F89:F110">
    <cfRule type="expression" dxfId="1388" priority="11">
      <formula>F89&gt;0</formula>
    </cfRule>
    <cfRule type="expression" dxfId="1387" priority="12">
      <formula>F89&lt;0</formula>
    </cfRule>
  </conditionalFormatting>
  <conditionalFormatting sqref="H89:H110">
    <cfRule type="expression" dxfId="1386" priority="9">
      <formula>H89&gt;0</formula>
    </cfRule>
    <cfRule type="expression" dxfId="1385" priority="10">
      <formula>H89&lt;0</formula>
    </cfRule>
  </conditionalFormatting>
  <conditionalFormatting sqref="Q10">
    <cfRule type="expression" dxfId="1384" priority="7">
      <formula>Q10&gt;0</formula>
    </cfRule>
    <cfRule type="expression" dxfId="1383" priority="8">
      <formula>Q10&lt;0</formula>
    </cfRule>
  </conditionalFormatting>
  <conditionalFormatting sqref="J25:J38">
    <cfRule type="expression" dxfId="1382" priority="5">
      <formula>J25&gt;0</formula>
    </cfRule>
    <cfRule type="expression" dxfId="1381" priority="6">
      <formula>J25&lt;0</formula>
    </cfRule>
  </conditionalFormatting>
  <conditionalFormatting sqref="K25:K38">
    <cfRule type="expression" dxfId="1380" priority="3">
      <formula>K25&gt;0</formula>
    </cfRule>
    <cfRule type="expression" dxfId="1379" priority="4">
      <formula>K25&lt;0</formula>
    </cfRule>
  </conditionalFormatting>
  <conditionalFormatting sqref="L25:L38">
    <cfRule type="expression" dxfId="1378" priority="1">
      <formula>L25&gt;0</formula>
    </cfRule>
    <cfRule type="expression" dxfId="13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47.68</v>
      </c>
      <c r="R4" s="490">
        <v>-1.5E-3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1907.2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305.78000000000088</v>
      </c>
      <c r="R7">
        <v>40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106.39999999999986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5.9084851177254469E-2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1" t="s">
        <v>78</v>
      </c>
      <c r="P40" s="7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52.448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51.971200000000003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51.494400000000006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51.017600000000002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50.540800000000004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50.064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49.587200000000003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49.110399999999998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48.633600000000001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48.156799999999997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47.68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47.203200000000002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46.726399999999998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46.249600000000001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45.772799999999997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45.295999999999999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44.819199999999995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44.342400000000005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43.865600000000001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43.388800000000003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42.911999999999999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6" priority="23">
      <formula>F34&gt;0</formula>
    </cfRule>
    <cfRule type="expression" dxfId="1375" priority="24">
      <formula>F34&lt;0</formula>
    </cfRule>
  </conditionalFormatting>
  <conditionalFormatting sqref="Q7">
    <cfRule type="expression" dxfId="1374" priority="21">
      <formula>Q7&gt;0</formula>
    </cfRule>
    <cfRule type="expression" dxfId="1373" priority="22">
      <formula>Q7&lt;0</formula>
    </cfRule>
  </conditionalFormatting>
  <conditionalFormatting sqref="Q8">
    <cfRule type="expression" dxfId="1372" priority="19">
      <formula>Q8&gt;0</formula>
    </cfRule>
    <cfRule type="expression" dxfId="1371" priority="20">
      <formula>Q8&lt;0</formula>
    </cfRule>
  </conditionalFormatting>
  <conditionalFormatting sqref="F25:F33">
    <cfRule type="expression" dxfId="1370" priority="17">
      <formula>F25&gt;0</formula>
    </cfRule>
    <cfRule type="expression" dxfId="1369" priority="18">
      <formula>F25&lt;0</formula>
    </cfRule>
  </conditionalFormatting>
  <conditionalFormatting sqref="H25:H33">
    <cfRule type="expression" dxfId="1368" priority="15">
      <formula>H25&gt;0</formula>
    </cfRule>
    <cfRule type="expression" dxfId="1367" priority="16">
      <formula>H25&lt;0</formula>
    </cfRule>
  </conditionalFormatting>
  <conditionalFormatting sqref="M46">
    <cfRule type="expression" dxfId="1366" priority="13">
      <formula>M46&gt;0</formula>
    </cfRule>
    <cfRule type="expression" dxfId="1365" priority="14">
      <formula>M46&lt;0</formula>
    </cfRule>
  </conditionalFormatting>
  <conditionalFormatting sqref="F79:F87 H79:H87">
    <cfRule type="expression" dxfId="1364" priority="11">
      <formula>F79&gt;0</formula>
    </cfRule>
    <cfRule type="expression" dxfId="1363" priority="12">
      <formula>F79&lt;0</formula>
    </cfRule>
  </conditionalFormatting>
  <conditionalFormatting sqref="F70:F78">
    <cfRule type="expression" dxfId="1362" priority="9">
      <formula>F70&gt;0</formula>
    </cfRule>
    <cfRule type="expression" dxfId="1361" priority="10">
      <formula>F70&lt;0</formula>
    </cfRule>
  </conditionalFormatting>
  <conditionalFormatting sqref="H70:H78">
    <cfRule type="expression" dxfId="1360" priority="7">
      <formula>H70&gt;0</formula>
    </cfRule>
    <cfRule type="expression" dxfId="1359" priority="8">
      <formula>H70&lt;0</formula>
    </cfRule>
  </conditionalFormatting>
  <conditionalFormatting sqref="J27:K27 J30:K30 J33:K33 J36:K36 J39:K39 J42:K42">
    <cfRule type="expression" dxfId="1358" priority="5">
      <formula>J27&gt;0</formula>
    </cfRule>
    <cfRule type="expression" dxfId="1357" priority="6">
      <formula>J27&lt;0</formula>
    </cfRule>
  </conditionalFormatting>
  <conditionalFormatting sqref="J28:K29 J31:K32 J34:K35 J37:K38 J40:K41">
    <cfRule type="expression" dxfId="1356" priority="3">
      <formula>J28&gt;0</formula>
    </cfRule>
    <cfRule type="expression" dxfId="1355" priority="4">
      <formula>J28&lt;0</formula>
    </cfRule>
  </conditionalFormatting>
  <conditionalFormatting sqref="L27:L42">
    <cfRule type="expression" dxfId="1354" priority="1">
      <formula>L27&gt;0</formula>
    </cfRule>
    <cfRule type="expression" dxfId="135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26.02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26.02</v>
      </c>
      <c r="R4" s="490">
        <v>-1.3599999999999999E-2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1" t="s">
        <v>78</v>
      </c>
      <c r="P40" s="75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28.622000000000003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28.361800000000002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28.101600000000001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27.8414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27.581200000000003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27.321000000000002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27.0608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26.800599999999999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26.540400000000002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26.280200000000001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26.02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25.759799999999998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25.499599999999997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25.2394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24.979199999999999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24.718999999999998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24.458799999999997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24.198600000000003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23.938400000000001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23.6782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23.417999999999999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2" priority="9">
      <formula>F57&gt;0</formula>
    </cfRule>
    <cfRule type="expression" dxfId="1351" priority="10">
      <formula>F57&lt;0</formula>
    </cfRule>
  </conditionalFormatting>
  <conditionalFormatting sqref="Q7">
    <cfRule type="expression" dxfId="1350" priority="7">
      <formula>Q7&gt;0</formula>
    </cfRule>
    <cfRule type="expression" dxfId="1349" priority="8">
      <formula>Q7&lt;0</formula>
    </cfRule>
  </conditionalFormatting>
  <conditionalFormatting sqref="Q8">
    <cfRule type="expression" dxfId="1348" priority="5">
      <formula>Q8&gt;0</formula>
    </cfRule>
    <cfRule type="expression" dxfId="1347" priority="6">
      <formula>Q8&lt;0</formula>
    </cfRule>
  </conditionalFormatting>
  <conditionalFormatting sqref="F25:F56">
    <cfRule type="expression" dxfId="1346" priority="3">
      <formula>F25&gt;0</formula>
    </cfRule>
    <cfRule type="expression" dxfId="1345" priority="4">
      <formula>F25&lt;0</formula>
    </cfRule>
  </conditionalFormatting>
  <conditionalFormatting sqref="H25:H56">
    <cfRule type="expression" dxfId="1344" priority="1">
      <formula>H25&gt;0</formula>
    </cfRule>
    <cfRule type="expression" dxfId="134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81.260000000000005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81.260000000000005</v>
      </c>
      <c r="R4" s="490">
        <v>-2.5999999999999999E-3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1" t="s">
        <v>78</v>
      </c>
      <c r="P40" s="75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89.38600000000001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88.573400000000007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87.760800000000017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86.948200000000014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86.135600000000011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85.323000000000008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84.510400000000004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83.697800000000001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82.885200000000012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82.072600000000008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81.260000000000005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80.447400000000002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79.634799999999998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78.822200000000009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78.009600000000006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77.197000000000003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76.384399999999999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75.57180000000001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74.759200000000007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73.946600000000004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73.134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2" priority="15">
      <formula>F57&gt;0</formula>
    </cfRule>
    <cfRule type="expression" dxfId="1341" priority="16">
      <formula>F57&lt;0</formula>
    </cfRule>
  </conditionalFormatting>
  <conditionalFormatting sqref="Q7">
    <cfRule type="expression" dxfId="1340" priority="13">
      <formula>Q7&gt;0</formula>
    </cfRule>
    <cfRule type="expression" dxfId="1339" priority="14">
      <formula>Q7&lt;0</formula>
    </cfRule>
  </conditionalFormatting>
  <conditionalFormatting sqref="Q8">
    <cfRule type="expression" dxfId="1338" priority="11">
      <formula>Q8&gt;0</formula>
    </cfRule>
    <cfRule type="expression" dxfId="1337" priority="12">
      <formula>Q8&lt;0</formula>
    </cfRule>
  </conditionalFormatting>
  <conditionalFormatting sqref="F25:F56">
    <cfRule type="expression" dxfId="1336" priority="9">
      <formula>F25&gt;0</formula>
    </cfRule>
    <cfRule type="expression" dxfId="1335" priority="10">
      <formula>F25&lt;0</formula>
    </cfRule>
  </conditionalFormatting>
  <conditionalFormatting sqref="H25:H56">
    <cfRule type="expression" dxfId="1334" priority="7">
      <formula>H25&gt;0</formula>
    </cfRule>
    <cfRule type="expression" dxfId="1333" priority="8">
      <formula>H25&lt;0</formula>
    </cfRule>
  </conditionalFormatting>
  <conditionalFormatting sqref="M58">
    <cfRule type="expression" dxfId="1332" priority="5">
      <formula>M58&gt;0</formula>
    </cfRule>
    <cfRule type="expression" dxfId="1331" priority="6">
      <formula>M58&lt;0</formula>
    </cfRule>
  </conditionalFormatting>
  <conditionalFormatting sqref="F84:F115">
    <cfRule type="expression" dxfId="1330" priority="3">
      <formula>F84&gt;0</formula>
    </cfRule>
    <cfRule type="expression" dxfId="1329" priority="4">
      <formula>F84&lt;0</formula>
    </cfRule>
  </conditionalFormatting>
  <conditionalFormatting sqref="H84:H115">
    <cfRule type="expression" dxfId="1328" priority="1">
      <formula>H84&gt;0</formula>
    </cfRule>
    <cfRule type="expression" dxfId="1327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146.83000000000001</v>
      </c>
      <c r="R4" s="512">
        <v>2.7000000000000001E-3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4404.9000000000005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-70.199999999998909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-70.199999999998909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-1.5686800294965234E-2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1" t="s">
        <v>78</v>
      </c>
      <c r="P40" s="751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161.51300000000003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160.04470000000003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158.57640000000004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157.10810000000004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155.63980000000001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154.17150000000001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152.70320000000001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151.23490000000001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149.76660000000001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148.29830000000001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146.83000000000001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145.36170000000001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143.89340000000001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142.42510000000001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140.95680000000002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139.48850000000002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138.02020000000002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136.55190000000002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135.08360000000002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133.61530000000002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132.14700000000002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6" priority="21">
      <formula>F47&gt;0</formula>
    </cfRule>
    <cfRule type="expression" dxfId="1325" priority="22">
      <formula>F47&lt;0</formula>
    </cfRule>
  </conditionalFormatting>
  <conditionalFormatting sqref="Q7">
    <cfRule type="expression" dxfId="1324" priority="19">
      <formula>Q7&gt;0</formula>
    </cfRule>
    <cfRule type="expression" dxfId="1323" priority="20">
      <formula>Q7&lt;0</formula>
    </cfRule>
  </conditionalFormatting>
  <conditionalFormatting sqref="Q8">
    <cfRule type="expression" dxfId="1322" priority="17">
      <formula>Q8&gt;0</formula>
    </cfRule>
    <cfRule type="expression" dxfId="1321" priority="18">
      <formula>Q8&lt;0</formula>
    </cfRule>
  </conditionalFormatting>
  <conditionalFormatting sqref="F25:F46">
    <cfRule type="expression" dxfId="1320" priority="15">
      <formula>F25&gt;0</formula>
    </cfRule>
    <cfRule type="expression" dxfId="1319" priority="16">
      <formula>F25&lt;0</formula>
    </cfRule>
  </conditionalFormatting>
  <conditionalFormatting sqref="H25:H46">
    <cfRule type="expression" dxfId="1318" priority="13">
      <formula>H25&gt;0</formula>
    </cfRule>
    <cfRule type="expression" dxfId="1317" priority="14">
      <formula>H25&lt;0</formula>
    </cfRule>
  </conditionalFormatting>
  <conditionalFormatting sqref="F89:F110">
    <cfRule type="expression" dxfId="1316" priority="11">
      <formula>F89&gt;0</formula>
    </cfRule>
    <cfRule type="expression" dxfId="1315" priority="12">
      <formula>F89&lt;0</formula>
    </cfRule>
  </conditionalFormatting>
  <conditionalFormatting sqref="H89:H110">
    <cfRule type="expression" dxfId="1314" priority="9">
      <formula>H89&gt;0</formula>
    </cfRule>
    <cfRule type="expression" dxfId="1313" priority="10">
      <formula>H89&lt;0</formula>
    </cfRule>
  </conditionalFormatting>
  <conditionalFormatting sqref="Q10">
    <cfRule type="expression" dxfId="1312" priority="7">
      <formula>Q10&gt;0</formula>
    </cfRule>
    <cfRule type="expression" dxfId="1311" priority="8">
      <formula>Q10&lt;0</formula>
    </cfRule>
  </conditionalFormatting>
  <conditionalFormatting sqref="J25:J38">
    <cfRule type="expression" dxfId="1310" priority="5">
      <formula>J25&gt;0</formula>
    </cfRule>
    <cfRule type="expression" dxfId="1309" priority="6">
      <formula>J25&lt;0</formula>
    </cfRule>
  </conditionalFormatting>
  <conditionalFormatting sqref="K25:K38">
    <cfRule type="expression" dxfId="1308" priority="3">
      <formula>K25&gt;0</formula>
    </cfRule>
    <cfRule type="expression" dxfId="1307" priority="4">
      <formula>K25&lt;0</formula>
    </cfRule>
  </conditionalFormatting>
  <conditionalFormatting sqref="L25:L38">
    <cfRule type="expression" dxfId="1306" priority="1">
      <formula>L25&gt;0</formula>
    </cfRule>
    <cfRule type="expression" dxfId="130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6700</v>
      </c>
      <c r="T2" s="62">
        <v>42804</v>
      </c>
      <c r="U2" s="752" t="s">
        <v>741</v>
      </c>
      <c r="V2" s="752"/>
      <c r="W2" s="752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0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15.888714925373129</v>
      </c>
      <c r="T3" s="62">
        <v>42866</v>
      </c>
      <c r="U3" s="752" t="s">
        <v>742</v>
      </c>
      <c r="V3" s="752"/>
      <c r="W3" s="752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13.53</v>
      </c>
      <c r="R4" s="490">
        <v>-1.46E-2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90651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106454.38999999997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-1187.8189999983442</v>
      </c>
      <c r="R7">
        <v>6000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-15803.38999999997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-0.14845221507539497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1" t="s">
        <v>113</v>
      </c>
      <c r="P14" s="701" t="s">
        <v>756</v>
      </c>
      <c r="Q14" s="701" t="s">
        <v>757</v>
      </c>
      <c r="R14" s="699" t="s">
        <v>750</v>
      </c>
      <c r="S14" s="699" t="s">
        <v>751</v>
      </c>
      <c r="T14" s="701" t="s">
        <v>753</v>
      </c>
      <c r="U14" s="701" t="s">
        <v>754</v>
      </c>
      <c r="V14" s="699" t="s">
        <v>752</v>
      </c>
      <c r="W14" s="700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2">
        <v>42949</v>
      </c>
      <c r="P15" s="698" t="s">
        <v>758</v>
      </c>
      <c r="Q15" s="698"/>
      <c r="R15" s="697">
        <v>-0.15</v>
      </c>
      <c r="S15" s="697">
        <v>-0.24</v>
      </c>
      <c r="T15" s="698">
        <v>1.02</v>
      </c>
      <c r="U15" s="698">
        <v>1.04</v>
      </c>
      <c r="V15" s="695"/>
      <c r="W15" s="696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1">
        <v>43040</v>
      </c>
      <c r="P16" s="698" t="s">
        <v>759</v>
      </c>
      <c r="Q16" s="698" t="s">
        <v>749</v>
      </c>
      <c r="R16" s="697">
        <v>-0.155</v>
      </c>
      <c r="S16" s="695"/>
      <c r="T16" s="698">
        <v>1.04</v>
      </c>
      <c r="U16" s="698"/>
      <c r="V16" s="695"/>
      <c r="W16" s="696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3"/>
      <c r="P17" s="698"/>
      <c r="Q17" s="698"/>
      <c r="R17" s="695"/>
      <c r="S17" s="695"/>
      <c r="T17" s="698"/>
      <c r="U17" s="698"/>
      <c r="V17" s="695"/>
      <c r="W17" s="696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3"/>
      <c r="P20" s="698"/>
      <c r="Q20" s="698"/>
      <c r="R20" s="695"/>
      <c r="S20" s="695"/>
      <c r="T20" s="698"/>
      <c r="U20" s="698"/>
      <c r="V20" s="695"/>
      <c r="W20" s="696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1" t="s">
        <v>78</v>
      </c>
      <c r="P41" s="751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16.506599999999999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16.371299999999998</v>
      </c>
    </row>
    <row r="44" spans="2:16" x14ac:dyDescent="0.25">
      <c r="B44" s="6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16.235999999999997</v>
      </c>
    </row>
    <row r="45" spans="2:16" x14ac:dyDescent="0.25">
      <c r="B45" s="687">
        <v>43006</v>
      </c>
      <c r="C45" s="4">
        <v>300</v>
      </c>
      <c r="D45" s="78">
        <v>13.46</v>
      </c>
      <c r="E45" s="2">
        <v>0</v>
      </c>
      <c r="F45" s="2">
        <f t="shared" si="0"/>
        <v>4038.0000000000005</v>
      </c>
      <c r="O45" s="81">
        <v>1.19</v>
      </c>
      <c r="P45" s="81">
        <f>O45*$Q$4</f>
        <v>16.1007</v>
      </c>
    </row>
    <row r="46" spans="2:16" x14ac:dyDescent="0.25">
      <c r="O46" s="81">
        <v>1.18</v>
      </c>
      <c r="P46" s="81">
        <f>O46*$Q$4</f>
        <v>15.965399999999999</v>
      </c>
    </row>
    <row r="47" spans="2:16" x14ac:dyDescent="0.25">
      <c r="O47" s="81">
        <v>1.17</v>
      </c>
      <c r="P47" s="81">
        <f t="shared" ref="P47:P53" si="2">O47*$Q$4</f>
        <v>15.830099999999998</v>
      </c>
    </row>
    <row r="48" spans="2:16" x14ac:dyDescent="0.25">
      <c r="G48" s="29"/>
      <c r="O48" s="81">
        <v>1.1599999999999999</v>
      </c>
      <c r="P48" s="81">
        <f t="shared" si="2"/>
        <v>15.694799999999999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7000</v>
      </c>
      <c r="I49" s="79"/>
      <c r="J49" s="18"/>
      <c r="K49" s="18">
        <f>SUM(K2:K48)</f>
        <v>97410.21</v>
      </c>
      <c r="L49" s="14"/>
      <c r="M49" s="18">
        <f>SUM(M2:M48)</f>
        <v>1053.25</v>
      </c>
      <c r="O49" s="81">
        <v>1.1499999999999999</v>
      </c>
      <c r="P49" s="81">
        <f t="shared" si="2"/>
        <v>15.559499999999998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95720</v>
      </c>
      <c r="G50" s="352"/>
      <c r="H50" s="352">
        <f>SumByColor($A$50, H2:H48)</f>
        <v>7000</v>
      </c>
      <c r="I50" s="352"/>
      <c r="J50" s="353"/>
      <c r="K50" s="353">
        <f>SumByColor($A$50, K2:K48)</f>
        <v>97412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15.424199999999997</v>
      </c>
    </row>
    <row r="51" spans="1:16" x14ac:dyDescent="0.25">
      <c r="O51" s="81">
        <v>1.1299999999999999</v>
      </c>
      <c r="P51" s="81">
        <f t="shared" si="2"/>
        <v>15.288899999999998</v>
      </c>
    </row>
    <row r="52" spans="1:16" x14ac:dyDescent="0.25">
      <c r="O52" s="81">
        <v>1.1200000000000001</v>
      </c>
      <c r="P52" s="81">
        <f t="shared" si="2"/>
        <v>15.153600000000001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15.0183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14.883000000000001</v>
      </c>
    </row>
    <row r="55" spans="1:16" x14ac:dyDescent="0.25">
      <c r="A55" t="s">
        <v>464</v>
      </c>
      <c r="B55" s="153">
        <v>42788</v>
      </c>
      <c r="C55" s="438">
        <v>6000</v>
      </c>
      <c r="D55" s="661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14.7477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14.612400000000001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14.4771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14.341799999999999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14.2065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14.071199999999999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13.9359</v>
      </c>
    </row>
    <row r="62" spans="1:16" x14ac:dyDescent="0.25">
      <c r="A62">
        <v>4200</v>
      </c>
      <c r="B62" s="153">
        <v>42805</v>
      </c>
      <c r="C62" s="438">
        <v>6000</v>
      </c>
      <c r="D62" s="661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13.800599999999999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13.6653</v>
      </c>
    </row>
    <row r="64" spans="1:16" x14ac:dyDescent="0.25">
      <c r="A64">
        <v>3700</v>
      </c>
      <c r="B64" s="153">
        <v>42808</v>
      </c>
      <c r="C64" s="438">
        <v>6000</v>
      </c>
      <c r="D64" s="661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13.53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13.394699999999998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13.259399999999999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13.124099999999999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12.988799999999999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12.853499999999999</v>
      </c>
    </row>
    <row r="70" spans="1:16" x14ac:dyDescent="0.25">
      <c r="A70">
        <v>3900</v>
      </c>
      <c r="B70" s="153">
        <v>42823</v>
      </c>
      <c r="C70" s="438">
        <v>6000</v>
      </c>
      <c r="D70" s="661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12.7182</v>
      </c>
    </row>
    <row r="71" spans="1:16" x14ac:dyDescent="0.25">
      <c r="A71">
        <v>4100</v>
      </c>
      <c r="B71" s="153">
        <v>42830</v>
      </c>
      <c r="C71" s="438">
        <v>6000</v>
      </c>
      <c r="D71" s="661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12.5829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12.4476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12.3123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12.177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12.041699999999999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11.9064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11.771099999999999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11.6358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11.500499999999999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1" si="64">C96*(E96-D96)</f>
        <v>-21599.999999999993</v>
      </c>
      <c r="G96" s="39">
        <f t="shared" ref="G96:G101" si="65">D96*C96</f>
        <v>123440</v>
      </c>
      <c r="H96" s="227">
        <f t="shared" ref="H96:H101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B102" s="153"/>
      <c r="C102" s="10"/>
      <c r="D102" s="238"/>
      <c r="E102" s="39"/>
      <c r="F102" s="39"/>
      <c r="G102" s="39"/>
      <c r="H102" s="227"/>
      <c r="I102" s="39"/>
      <c r="J102" s="39"/>
      <c r="K102" s="39"/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4" priority="109">
      <formula>F132&gt;0</formula>
    </cfRule>
    <cfRule type="expression" dxfId="1303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2" priority="102">
      <formula>F125&gt;0</formula>
    </cfRule>
    <cfRule type="expression" dxfId="1301" priority="103">
      <formula>F125&lt;0</formula>
    </cfRule>
  </conditionalFormatting>
  <conditionalFormatting sqref="H125:H131">
    <cfRule type="expression" dxfId="1300" priority="98">
      <formula>H125&gt;0</formula>
    </cfRule>
    <cfRule type="expression" dxfId="1299" priority="99">
      <formula>H125&lt;0</formula>
    </cfRule>
  </conditionalFormatting>
  <conditionalFormatting sqref="Q8">
    <cfRule type="expression" dxfId="1298" priority="84">
      <formula>Q8&gt;0</formula>
    </cfRule>
    <cfRule type="expression" dxfId="1297" priority="85">
      <formula>Q8&lt;0</formula>
    </cfRule>
  </conditionalFormatting>
  <conditionalFormatting sqref="Q7">
    <cfRule type="expression" dxfId="1296" priority="86">
      <formula>Q7&gt;0</formula>
    </cfRule>
    <cfRule type="expression" dxfId="1295" priority="87">
      <formula>Q7&lt;0</formula>
    </cfRule>
  </conditionalFormatting>
  <conditionalFormatting sqref="F233:F239">
    <cfRule type="expression" dxfId="1294" priority="58">
      <formula>F233&gt;0</formula>
    </cfRule>
    <cfRule type="expression" dxfId="1293" priority="59">
      <formula>F233&lt;0</formula>
    </cfRule>
  </conditionalFormatting>
  <conditionalFormatting sqref="F158:F176 H158:H176">
    <cfRule type="expression" dxfId="1292" priority="80">
      <formula>F158&gt;0</formula>
    </cfRule>
    <cfRule type="expression" dxfId="1291" priority="81">
      <formula>F158&lt;0</formula>
    </cfRule>
  </conditionalFormatting>
  <conditionalFormatting sqref="F151:F157">
    <cfRule type="expression" dxfId="1290" priority="78">
      <formula>F151&gt;0</formula>
    </cfRule>
    <cfRule type="expression" dxfId="1289" priority="79">
      <formula>F151&lt;0</formula>
    </cfRule>
  </conditionalFormatting>
  <conditionalFormatting sqref="H151:H157">
    <cfRule type="expression" dxfId="1288" priority="76">
      <formula>H151&gt;0</formula>
    </cfRule>
    <cfRule type="expression" dxfId="1287" priority="77">
      <formula>H151&lt;0</formula>
    </cfRule>
  </conditionalFormatting>
  <conditionalFormatting sqref="F184:F202 H184:H202">
    <cfRule type="expression" dxfId="1286" priority="74">
      <formula>F184&gt;0</formula>
    </cfRule>
    <cfRule type="expression" dxfId="1285" priority="75">
      <formula>F184&lt;0</formula>
    </cfRule>
  </conditionalFormatting>
  <conditionalFormatting sqref="F177:F183">
    <cfRule type="expression" dxfId="1284" priority="72">
      <formula>F177&gt;0</formula>
    </cfRule>
    <cfRule type="expression" dxfId="1283" priority="73">
      <formula>F177&lt;0</formula>
    </cfRule>
  </conditionalFormatting>
  <conditionalFormatting sqref="H177:H183">
    <cfRule type="expression" dxfId="1282" priority="70">
      <formula>H177&gt;0</formula>
    </cfRule>
    <cfRule type="expression" dxfId="1281" priority="71">
      <formula>H177&lt;0</formula>
    </cfRule>
  </conditionalFormatting>
  <conditionalFormatting sqref="F210:F227 H210:H227">
    <cfRule type="expression" dxfId="1280" priority="68">
      <formula>F210&gt;0</formula>
    </cfRule>
    <cfRule type="expression" dxfId="1279" priority="69">
      <formula>F210&lt;0</formula>
    </cfRule>
  </conditionalFormatting>
  <conditionalFormatting sqref="F203:F209">
    <cfRule type="expression" dxfId="1278" priority="66">
      <formula>F203&gt;0</formula>
    </cfRule>
    <cfRule type="expression" dxfId="1277" priority="67">
      <formula>F203&lt;0</formula>
    </cfRule>
  </conditionalFormatting>
  <conditionalFormatting sqref="H203:H209">
    <cfRule type="expression" dxfId="1276" priority="64">
      <formula>H203&gt;0</formula>
    </cfRule>
    <cfRule type="expression" dxfId="1275" priority="65">
      <formula>H203&lt;0</formula>
    </cfRule>
  </conditionalFormatting>
  <conditionalFormatting sqref="F228:F232 H228:H232">
    <cfRule type="expression" dxfId="1274" priority="62">
      <formula>F228&gt;0</formula>
    </cfRule>
    <cfRule type="expression" dxfId="1273" priority="63">
      <formula>F228&lt;0</formula>
    </cfRule>
  </conditionalFormatting>
  <conditionalFormatting sqref="F240:F255 H240:H255">
    <cfRule type="expression" dxfId="1272" priority="60">
      <formula>F240&gt;0</formula>
    </cfRule>
    <cfRule type="expression" dxfId="1271" priority="61">
      <formula>F240&lt;0</formula>
    </cfRule>
  </conditionalFormatting>
  <conditionalFormatting sqref="H233:H239">
    <cfRule type="expression" dxfId="1270" priority="56">
      <formula>H233&gt;0</formula>
    </cfRule>
    <cfRule type="expression" dxfId="1269" priority="57">
      <formula>H233&lt;0</formula>
    </cfRule>
  </conditionalFormatting>
  <conditionalFormatting sqref="F256 H256">
    <cfRule type="expression" dxfId="1268" priority="54">
      <formula>F256&gt;0</formula>
    </cfRule>
    <cfRule type="expression" dxfId="1267" priority="55">
      <formula>F256&lt;0</formula>
    </cfRule>
  </conditionalFormatting>
  <conditionalFormatting sqref="F257:F261 H257:H261">
    <cfRule type="expression" dxfId="1266" priority="52">
      <formula>F257&gt;0</formula>
    </cfRule>
    <cfRule type="expression" dxfId="1265" priority="53">
      <formula>F257&lt;0</formula>
    </cfRule>
  </conditionalFormatting>
  <conditionalFormatting sqref="F269:F284 H269:H284">
    <cfRule type="expression" dxfId="1264" priority="50">
      <formula>F269&gt;0</formula>
    </cfRule>
    <cfRule type="expression" dxfId="1263" priority="51">
      <formula>F269&lt;0</formula>
    </cfRule>
  </conditionalFormatting>
  <conditionalFormatting sqref="F262:F268">
    <cfRule type="expression" dxfId="1262" priority="48">
      <formula>F262&gt;0</formula>
    </cfRule>
    <cfRule type="expression" dxfId="1261" priority="49">
      <formula>F262&lt;0</formula>
    </cfRule>
  </conditionalFormatting>
  <conditionalFormatting sqref="H262:H268">
    <cfRule type="expression" dxfId="1260" priority="46">
      <formula>H262&gt;0</formula>
    </cfRule>
    <cfRule type="expression" dxfId="1259" priority="47">
      <formula>H262&lt;0</formula>
    </cfRule>
  </conditionalFormatting>
  <conditionalFormatting sqref="F286:F291 H286:H291">
    <cfRule type="expression" dxfId="1258" priority="44">
      <formula>F286&gt;0</formula>
    </cfRule>
    <cfRule type="expression" dxfId="1257" priority="45">
      <formula>F286&lt;0</formula>
    </cfRule>
  </conditionalFormatting>
  <conditionalFormatting sqref="F292 H292">
    <cfRule type="expression" dxfId="1256" priority="42">
      <formula>F292&gt;0</formula>
    </cfRule>
    <cfRule type="expression" dxfId="1255" priority="43">
      <formula>F292&lt;0</formula>
    </cfRule>
  </conditionalFormatting>
  <conditionalFormatting sqref="F293:F297 H293:H297">
    <cfRule type="expression" dxfId="1254" priority="40">
      <formula>F293&gt;0</formula>
    </cfRule>
    <cfRule type="expression" dxfId="1253" priority="41">
      <formula>F293&lt;0</formula>
    </cfRule>
  </conditionalFormatting>
  <conditionalFormatting sqref="F305:F320 H305:H320">
    <cfRule type="expression" dxfId="1252" priority="38">
      <formula>F305&gt;0</formula>
    </cfRule>
    <cfRule type="expression" dxfId="1251" priority="39">
      <formula>F305&lt;0</formula>
    </cfRule>
  </conditionalFormatting>
  <conditionalFormatting sqref="F298:F304">
    <cfRule type="expression" dxfId="1250" priority="36">
      <formula>F298&gt;0</formula>
    </cfRule>
    <cfRule type="expression" dxfId="1249" priority="37">
      <formula>F298&lt;0</formula>
    </cfRule>
  </conditionalFormatting>
  <conditionalFormatting sqref="H298:H304">
    <cfRule type="expression" dxfId="1248" priority="34">
      <formula>H298&gt;0</formula>
    </cfRule>
    <cfRule type="expression" dxfId="1247" priority="35">
      <formula>H298&lt;0</formula>
    </cfRule>
  </conditionalFormatting>
  <conditionalFormatting sqref="F321:F326 H321:H326">
    <cfRule type="expression" dxfId="1246" priority="32">
      <formula>F321&gt;0</formula>
    </cfRule>
    <cfRule type="expression" dxfId="1245" priority="33">
      <formula>F321&lt;0</formula>
    </cfRule>
  </conditionalFormatting>
  <conditionalFormatting sqref="F327 H327">
    <cfRule type="expression" dxfId="1244" priority="30">
      <formula>F327&gt;0</formula>
    </cfRule>
    <cfRule type="expression" dxfId="1243" priority="31">
      <formula>F327&lt;0</formula>
    </cfRule>
  </conditionalFormatting>
  <conditionalFormatting sqref="F328:F332 H328:H332">
    <cfRule type="expression" dxfId="1242" priority="28">
      <formula>F328&gt;0</formula>
    </cfRule>
    <cfRule type="expression" dxfId="1241" priority="29">
      <formula>F328&lt;0</formula>
    </cfRule>
  </conditionalFormatting>
  <conditionalFormatting sqref="F340:F355 H340:H355">
    <cfRule type="expression" dxfId="1240" priority="26">
      <formula>F340&gt;0</formula>
    </cfRule>
    <cfRule type="expression" dxfId="1239" priority="27">
      <formula>F340&lt;0</formula>
    </cfRule>
  </conditionalFormatting>
  <conditionalFormatting sqref="F333:F339">
    <cfRule type="expression" dxfId="1238" priority="24">
      <formula>F333&gt;0</formula>
    </cfRule>
    <cfRule type="expression" dxfId="1237" priority="25">
      <formula>F333&lt;0</formula>
    </cfRule>
  </conditionalFormatting>
  <conditionalFormatting sqref="H333:H339">
    <cfRule type="expression" dxfId="1236" priority="22">
      <formula>H333&gt;0</formula>
    </cfRule>
    <cfRule type="expression" dxfId="1235" priority="23">
      <formula>H333&lt;0</formula>
    </cfRule>
  </conditionalFormatting>
  <conditionalFormatting sqref="M384">
    <cfRule type="expression" dxfId="1234" priority="20">
      <formula>M384&gt;0</formula>
    </cfRule>
    <cfRule type="expression" dxfId="1233" priority="21">
      <formula>M384&lt;0</formula>
    </cfRule>
  </conditionalFormatting>
  <conditionalFormatting sqref="F72:F120 H72:H120">
    <cfRule type="expression" dxfId="1232" priority="18">
      <formula>F72&gt;0</formula>
    </cfRule>
    <cfRule type="expression" dxfId="1231" priority="19">
      <formula>F72&lt;0</formula>
    </cfRule>
  </conditionalFormatting>
  <conditionalFormatting sqref="F60:F71">
    <cfRule type="expression" dxfId="1230" priority="16">
      <formula>F60&gt;0</formula>
    </cfRule>
    <cfRule type="expression" dxfId="1229" priority="17">
      <formula>F60&lt;0</formula>
    </cfRule>
  </conditionalFormatting>
  <conditionalFormatting sqref="H60:H71">
    <cfRule type="expression" dxfId="1228" priority="14">
      <formula>H60&gt;0</formula>
    </cfRule>
    <cfRule type="expression" dxfId="1227" priority="15">
      <formula>H60&lt;0</formula>
    </cfRule>
  </conditionalFormatting>
  <conditionalFormatting sqref="F54:F59 H54:H59">
    <cfRule type="expression" dxfId="1226" priority="12">
      <formula>F54&gt;0</formula>
    </cfRule>
    <cfRule type="expression" dxfId="1225" priority="13">
      <formula>F54&lt;0</formula>
    </cfRule>
  </conditionalFormatting>
  <conditionalFormatting sqref="J56:K56">
    <cfRule type="expression" dxfId="1224" priority="10">
      <formula>J56&gt;0</formula>
    </cfRule>
    <cfRule type="expression" dxfId="1223" priority="11">
      <formula>J56&lt;0</formula>
    </cfRule>
  </conditionalFormatting>
  <conditionalFormatting sqref="J57:K63 K62:K120">
    <cfRule type="expression" dxfId="1222" priority="8">
      <formula>J57&gt;0</formula>
    </cfRule>
    <cfRule type="expression" dxfId="1221" priority="9">
      <formula>J57&lt;0</formula>
    </cfRule>
  </conditionalFormatting>
  <conditionalFormatting sqref="L56:L120">
    <cfRule type="expression" dxfId="1220" priority="4">
      <formula>L56&gt;0</formula>
    </cfRule>
    <cfRule type="expression" dxfId="1219" priority="5">
      <formula>L56&lt;0</formula>
    </cfRule>
  </conditionalFormatting>
  <conditionalFormatting sqref="Q10">
    <cfRule type="expression" dxfId="1218" priority="2">
      <formula>Q10&gt;0</formula>
    </cfRule>
    <cfRule type="expression" dxfId="1217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2200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28.61121363636364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20.260000000000002</v>
      </c>
      <c r="R4" s="227">
        <v>1.5E-3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44572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62944.670000000006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-16624.700000000012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-18372.670000000006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-0.2918860326060968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2">
        <v>42901</v>
      </c>
      <c r="P16" s="698"/>
      <c r="Q16" s="698"/>
      <c r="R16" s="695">
        <v>0.57499999999999996</v>
      </c>
      <c r="S16" s="695">
        <v>0.57999999999999996</v>
      </c>
      <c r="T16" s="698">
        <v>35.6</v>
      </c>
      <c r="U16" s="698">
        <v>36.299999999999997</v>
      </c>
      <c r="V16" s="695"/>
      <c r="W16" s="696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2">
        <v>42986</v>
      </c>
      <c r="P17" s="698" t="s">
        <v>748</v>
      </c>
      <c r="Q17" s="698" t="s">
        <v>749</v>
      </c>
      <c r="R17" s="697">
        <v>0.39</v>
      </c>
      <c r="S17" s="695">
        <v>0.39</v>
      </c>
      <c r="T17" s="698">
        <v>27.5</v>
      </c>
      <c r="U17" s="698">
        <v>27.6</v>
      </c>
      <c r="V17" s="695" t="s">
        <v>802</v>
      </c>
      <c r="W17" s="696">
        <v>-7.4999999999999997E-2</v>
      </c>
    </row>
    <row r="18" spans="1:23" x14ac:dyDescent="0.25">
      <c r="B18" s="6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B19" s="6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B20" s="6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B21" s="687">
        <v>42999</v>
      </c>
      <c r="C21" s="4">
        <v>200</v>
      </c>
      <c r="D21" s="236">
        <v>20.25</v>
      </c>
      <c r="E21" s="3">
        <v>0</v>
      </c>
      <c r="F21" s="3">
        <f t="shared" si="0"/>
        <v>4050</v>
      </c>
      <c r="G21" s="4"/>
      <c r="H21" s="4"/>
      <c r="I21" s="3"/>
      <c r="J21" s="3"/>
      <c r="K21" s="3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29"/>
      <c r="D26" s="78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6"/>
      <c r="W32" s="134"/>
    </row>
    <row r="33" spans="1:23" x14ac:dyDescent="0.25">
      <c r="O33" s="707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7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7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7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7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7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1" t="s">
        <v>78</v>
      </c>
      <c r="P40" s="751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22.286000000000005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22.083400000000005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21.880800000000004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21.678200000000004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21.475600000000004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21.273000000000003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21.070400000000003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20.867800000000003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20.665200000000002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20.462600000000002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20.260000000000002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20.057400000000001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19.854800000000001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19.652200000000001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19.4496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19.247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19.0444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18.841800000000003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18.639200000000002</v>
      </c>
      <c r="W59" s="134"/>
    </row>
    <row r="60" spans="1:23" x14ac:dyDescent="0.25"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" si="56">C60*(E60-D60)</f>
        <v>-18460.640000000003</v>
      </c>
      <c r="G60" s="39">
        <f t="shared" ref="G60" si="57">D60*C60</f>
        <v>62944.639999999999</v>
      </c>
      <c r="H60" s="227">
        <f t="shared" ref="H60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18.436600000000002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18.234000000000002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5" priority="57">
      <formula>F88&gt;0</formula>
    </cfRule>
    <cfRule type="expression" dxfId="1204" priority="58">
      <formula>F88&lt;0</formula>
    </cfRule>
  </conditionalFormatting>
  <conditionalFormatting sqref="F93:F106 F109:F153 F156:F157">
    <cfRule type="expression" dxfId="1203" priority="53">
      <formula>F93&gt;0</formula>
    </cfRule>
    <cfRule type="expression" dxfId="1202" priority="54">
      <formula>F93&lt;0</formula>
    </cfRule>
  </conditionalFormatting>
  <conditionalFormatting sqref="F93:F106 F109:F153 F156:F157">
    <cfRule type="expression" dxfId="1201" priority="55">
      <formula>F93&gt;0</formula>
    </cfRule>
    <cfRule type="expression" dxfId="1200" priority="56">
      <formula>F93&lt;0</formula>
    </cfRule>
  </conditionalFormatting>
  <conditionalFormatting sqref="H88:H106 H109:H153 H156:H157">
    <cfRule type="expression" dxfId="1199" priority="51">
      <formula>H88&gt;0</formula>
    </cfRule>
    <cfRule type="expression" dxfId="1198" priority="52">
      <formula>H88&lt;0</formula>
    </cfRule>
  </conditionalFormatting>
  <conditionalFormatting sqref="F84:F87">
    <cfRule type="expression" dxfId="1197" priority="45">
      <formula>F84&gt;0</formula>
    </cfRule>
    <cfRule type="expression" dxfId="1196" priority="46">
      <formula>F84&lt;0</formula>
    </cfRule>
  </conditionalFormatting>
  <conditionalFormatting sqref="H84:H87">
    <cfRule type="expression" dxfId="1195" priority="43">
      <formula>H84&gt;0</formula>
    </cfRule>
    <cfRule type="expression" dxfId="1194" priority="44">
      <formula>H84&lt;0</formula>
    </cfRule>
  </conditionalFormatting>
  <conditionalFormatting sqref="Q8">
    <cfRule type="expression" dxfId="1193" priority="39">
      <formula>Q8&gt;0</formula>
    </cfRule>
    <cfRule type="expression" dxfId="1192" priority="40">
      <formula>Q8&lt;0</formula>
    </cfRule>
  </conditionalFormatting>
  <conditionalFormatting sqref="Q7">
    <cfRule type="expression" dxfId="1191" priority="41">
      <formula>Q7&gt;0</formula>
    </cfRule>
    <cfRule type="expression" dxfId="1190" priority="42">
      <formula>Q7&lt;0</formula>
    </cfRule>
  </conditionalFormatting>
  <conditionalFormatting sqref="F107">
    <cfRule type="expression" dxfId="1189" priority="35">
      <formula>F107&gt;0</formula>
    </cfRule>
    <cfRule type="expression" dxfId="1188" priority="36">
      <formula>F107&lt;0</formula>
    </cfRule>
  </conditionalFormatting>
  <conditionalFormatting sqref="F107">
    <cfRule type="expression" dxfId="1187" priority="37">
      <formula>F107&gt;0</formula>
    </cfRule>
    <cfRule type="expression" dxfId="1186" priority="38">
      <formula>F107&lt;0</formula>
    </cfRule>
  </conditionalFormatting>
  <conditionalFormatting sqref="H107">
    <cfRule type="expression" dxfId="1185" priority="33">
      <formula>H107&gt;0</formula>
    </cfRule>
    <cfRule type="expression" dxfId="1184" priority="34">
      <formula>H107&lt;0</formula>
    </cfRule>
  </conditionalFormatting>
  <conditionalFormatting sqref="F108">
    <cfRule type="expression" dxfId="1183" priority="29">
      <formula>F108&gt;0</formula>
    </cfRule>
    <cfRule type="expression" dxfId="1182" priority="30">
      <formula>F108&lt;0</formula>
    </cfRule>
  </conditionalFormatting>
  <conditionalFormatting sqref="F108">
    <cfRule type="expression" dxfId="1181" priority="31">
      <formula>F108&gt;0</formula>
    </cfRule>
    <cfRule type="expression" dxfId="1180" priority="32">
      <formula>F108&lt;0</formula>
    </cfRule>
  </conditionalFormatting>
  <conditionalFormatting sqref="H108">
    <cfRule type="expression" dxfId="1179" priority="27">
      <formula>H108&gt;0</formula>
    </cfRule>
    <cfRule type="expression" dxfId="1178" priority="28">
      <formula>H108&lt;0</formula>
    </cfRule>
  </conditionalFormatting>
  <conditionalFormatting sqref="F154:F155">
    <cfRule type="expression" dxfId="1177" priority="23">
      <formula>F154&gt;0</formula>
    </cfRule>
    <cfRule type="expression" dxfId="1176" priority="24">
      <formula>F154&lt;0</formula>
    </cfRule>
  </conditionalFormatting>
  <conditionalFormatting sqref="F154:F155">
    <cfRule type="expression" dxfId="1175" priority="25">
      <formula>F154&gt;0</formula>
    </cfRule>
    <cfRule type="expression" dxfId="1174" priority="26">
      <formula>F154&lt;0</formula>
    </cfRule>
  </conditionalFormatting>
  <conditionalFormatting sqref="H154:H155">
    <cfRule type="expression" dxfId="1173" priority="21">
      <formula>H154&gt;0</formula>
    </cfRule>
    <cfRule type="expression" dxfId="1172" priority="22">
      <formula>H154&lt;0</formula>
    </cfRule>
  </conditionalFormatting>
  <conditionalFormatting sqref="F35:F50">
    <cfRule type="expression" dxfId="1171" priority="19">
      <formula>F35&gt;0</formula>
    </cfRule>
    <cfRule type="expression" dxfId="1170" priority="20">
      <formula>F35&lt;0</formula>
    </cfRule>
  </conditionalFormatting>
  <conditionalFormatting sqref="H35:H50">
    <cfRule type="expression" dxfId="1169" priority="17">
      <formula>H35&gt;0</formula>
    </cfRule>
    <cfRule type="expression" dxfId="1168" priority="18">
      <formula>H35&lt;0</formula>
    </cfRule>
  </conditionalFormatting>
  <conditionalFormatting sqref="Q10">
    <cfRule type="expression" dxfId="1167" priority="15">
      <formula>Q10&gt;0</formula>
    </cfRule>
    <cfRule type="expression" dxfId="1166" priority="16">
      <formula>Q10&lt;0</formula>
    </cfRule>
  </conditionalFormatting>
  <conditionalFormatting sqref="J45:K45">
    <cfRule type="expression" dxfId="1165" priority="13">
      <formula>J45&gt;0</formula>
    </cfRule>
    <cfRule type="expression" dxfId="1164" priority="14">
      <formula>J45&lt;0</formula>
    </cfRule>
  </conditionalFormatting>
  <conditionalFormatting sqref="K46">
    <cfRule type="expression" dxfId="1163" priority="11">
      <formula>K46&gt;0</formula>
    </cfRule>
    <cfRule type="expression" dxfId="1162" priority="12">
      <formula>K46&lt;0</formula>
    </cfRule>
  </conditionalFormatting>
  <conditionalFormatting sqref="K47:K76">
    <cfRule type="expression" dxfId="1161" priority="9">
      <formula>K47&gt;0</formula>
    </cfRule>
    <cfRule type="expression" dxfId="1160" priority="10">
      <formula>K47&lt;0</formula>
    </cfRule>
  </conditionalFormatting>
  <conditionalFormatting sqref="F52:F60">
    <cfRule type="expression" dxfId="1159" priority="7">
      <formula>F52&gt;0</formula>
    </cfRule>
    <cfRule type="expression" dxfId="1158" priority="8">
      <formula>F52&lt;0</formula>
    </cfRule>
  </conditionalFormatting>
  <conditionalFormatting sqref="H52:H60">
    <cfRule type="expression" dxfId="1157" priority="5">
      <formula>H52&gt;0</formula>
    </cfRule>
    <cfRule type="expression" dxfId="1156" priority="6">
      <formula>H52&lt;0</formula>
    </cfRule>
  </conditionalFormatting>
  <conditionalFormatting sqref="R4">
    <cfRule type="expression" dxfId="1155" priority="3">
      <formula>R4&gt;0</formula>
    </cfRule>
    <cfRule type="expression" dxfId="1154" priority="4">
      <formula>R4&lt;0</formula>
    </cfRule>
  </conditionalFormatting>
  <conditionalFormatting sqref="Q9">
    <cfRule type="expression" dxfId="1153" priority="1">
      <formula>Q9&gt;0</formula>
    </cfRule>
    <cfRule type="expression" dxfId="1152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11.96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11.96</v>
      </c>
      <c r="R4" s="490">
        <v>8.0000000000000004E-4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51" t="s">
        <v>78</v>
      </c>
      <c r="P40" s="75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13.156000000000002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13.036400000000002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12.916800000000002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12.797200000000002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12.677600000000002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12.558000000000002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12.438400000000001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12.318800000000001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12.199200000000001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12.079600000000001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11.96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11.840400000000001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11.720800000000001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11.6012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11.4816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11.362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11.2424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11.122800000000002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11.003200000000001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10.883600000000001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10.764000000000001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129.47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129.47</v>
      </c>
      <c r="R4" s="490">
        <v>-2.2000000000000001E-3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1" t="s">
        <v>78</v>
      </c>
      <c r="P40" s="751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142.417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141.1223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139.82760000000002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138.53290000000001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137.23820000000001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135.9435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134.64879999999999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133.35409999999999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132.05940000000001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130.7647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129.47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128.17529999999999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126.8806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125.5859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124.29119999999999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122.9965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121.70179999999999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120.4071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119.11240000000001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117.8177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116.523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226.89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226.89</v>
      </c>
      <c r="R4" s="512">
        <v>-3.3999999999999998E-3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1" t="s">
        <v>78</v>
      </c>
      <c r="P40" s="751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249.57900000000001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247.31010000000001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245.0412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242.7723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240.5034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238.2345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235.96559999999999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233.69669999999999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231.42779999999999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229.15889999999999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226.89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224.62109999999998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222.35219999999998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220.08329999999998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217.81439999999998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215.54549999999998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213.27659999999997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211.0077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208.7388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206.4699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204.20099999999999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2"/>
      <c r="B66" s="582"/>
      <c r="C66" s="582"/>
      <c r="D66" s="583"/>
      <c r="E66" s="583"/>
      <c r="F66" s="583"/>
      <c r="G66" s="582"/>
      <c r="H66" s="582"/>
      <c r="I66" s="583"/>
      <c r="J66" s="583"/>
      <c r="K66" s="583"/>
      <c r="L66" s="582" t="s">
        <v>65</v>
      </c>
      <c r="M66" s="583">
        <f>M84+K84-F84</f>
        <v>224.77000000000044</v>
      </c>
    </row>
    <row r="67" spans="1:13" x14ac:dyDescent="0.25">
      <c r="A67" s="708" t="s">
        <v>1</v>
      </c>
      <c r="B67" s="708" t="s">
        <v>2</v>
      </c>
      <c r="C67" s="708" t="s">
        <v>4</v>
      </c>
      <c r="D67" s="709" t="s">
        <v>5</v>
      </c>
      <c r="E67" s="709" t="s">
        <v>94</v>
      </c>
      <c r="F67" s="709" t="s">
        <v>60</v>
      </c>
      <c r="G67" s="708" t="s">
        <v>3</v>
      </c>
      <c r="H67" s="708" t="s">
        <v>6</v>
      </c>
      <c r="I67" s="709" t="s">
        <v>7</v>
      </c>
      <c r="J67" s="709" t="s">
        <v>95</v>
      </c>
      <c r="K67" s="709" t="s">
        <v>61</v>
      </c>
      <c r="L67" s="708" t="s">
        <v>37</v>
      </c>
      <c r="M67" s="708" t="s">
        <v>38</v>
      </c>
    </row>
    <row r="68" spans="1:13" x14ac:dyDescent="0.25">
      <c r="A68" s="710" t="s">
        <v>765</v>
      </c>
      <c r="B68" s="585">
        <v>42972</v>
      </c>
      <c r="C68" s="582">
        <v>15</v>
      </c>
      <c r="D68" s="583">
        <v>210.01</v>
      </c>
      <c r="E68" s="583">
        <v>0</v>
      </c>
      <c r="F68" s="583">
        <f>C68*D68+E68</f>
        <v>3150.1499999999996</v>
      </c>
      <c r="G68" s="585">
        <v>43005</v>
      </c>
      <c r="H68" s="582">
        <v>15</v>
      </c>
      <c r="I68" s="583">
        <v>225</v>
      </c>
      <c r="J68" s="583">
        <v>0.08</v>
      </c>
      <c r="K68" s="583">
        <f>H68*I68-J68</f>
        <v>3374.92</v>
      </c>
      <c r="L68" s="585"/>
      <c r="M68" s="583"/>
    </row>
    <row r="69" spans="1:13" x14ac:dyDescent="0.25">
      <c r="A69" s="711"/>
      <c r="B69" s="585"/>
      <c r="C69" s="582"/>
      <c r="D69" s="583"/>
      <c r="E69" s="583"/>
      <c r="F69" s="583"/>
      <c r="G69" s="585"/>
      <c r="H69" s="584"/>
      <c r="I69" s="583"/>
      <c r="J69" s="583"/>
      <c r="K69" s="583"/>
      <c r="L69" s="582"/>
      <c r="M69" s="582"/>
    </row>
    <row r="70" spans="1:13" x14ac:dyDescent="0.25">
      <c r="A70" s="582"/>
      <c r="B70" s="585"/>
      <c r="C70" s="582"/>
      <c r="D70" s="583"/>
      <c r="E70" s="583"/>
      <c r="F70" s="583"/>
      <c r="G70" s="585"/>
      <c r="H70" s="584"/>
      <c r="I70" s="583"/>
      <c r="J70" s="583"/>
      <c r="K70" s="583"/>
      <c r="L70" s="582"/>
      <c r="M70" s="582"/>
    </row>
    <row r="71" spans="1:13" x14ac:dyDescent="0.25">
      <c r="A71" s="582"/>
      <c r="B71" s="585"/>
      <c r="C71" s="582"/>
      <c r="D71" s="583"/>
      <c r="E71" s="583"/>
      <c r="F71" s="583"/>
      <c r="G71" s="582"/>
      <c r="H71" s="584"/>
      <c r="I71" s="583"/>
      <c r="J71" s="583"/>
      <c r="K71" s="583"/>
      <c r="L71" s="582"/>
      <c r="M71" s="582"/>
    </row>
    <row r="72" spans="1:13" x14ac:dyDescent="0.25">
      <c r="A72" s="582"/>
      <c r="B72" s="585"/>
      <c r="C72" s="582"/>
      <c r="D72" s="583"/>
      <c r="E72" s="583"/>
      <c r="F72" s="583"/>
      <c r="G72" s="582"/>
      <c r="H72" s="584"/>
      <c r="I72" s="583"/>
      <c r="J72" s="583"/>
      <c r="K72" s="583"/>
      <c r="L72" s="582"/>
      <c r="M72" s="582"/>
    </row>
    <row r="73" spans="1:13" x14ac:dyDescent="0.25">
      <c r="A73" s="582"/>
      <c r="B73" s="582"/>
      <c r="C73" s="582"/>
      <c r="D73" s="583"/>
      <c r="E73" s="583"/>
      <c r="F73" s="583"/>
      <c r="G73" s="582"/>
      <c r="H73" s="584"/>
      <c r="I73" s="583"/>
      <c r="J73" s="583"/>
      <c r="K73" s="583"/>
      <c r="L73" s="582"/>
      <c r="M73" s="582"/>
    </row>
    <row r="74" spans="1:13" x14ac:dyDescent="0.25">
      <c r="A74" s="582"/>
      <c r="B74" s="582"/>
      <c r="C74" s="582"/>
      <c r="D74" s="583"/>
      <c r="E74" s="583"/>
      <c r="F74" s="583"/>
      <c r="G74" s="582"/>
      <c r="H74" s="584"/>
      <c r="I74" s="583"/>
      <c r="J74" s="583"/>
      <c r="K74" s="583"/>
      <c r="L74" s="582"/>
      <c r="M74" s="582"/>
    </row>
    <row r="75" spans="1:13" x14ac:dyDescent="0.25">
      <c r="A75" s="582"/>
      <c r="B75" s="582"/>
      <c r="C75" s="582"/>
      <c r="D75" s="583"/>
      <c r="E75" s="583"/>
      <c r="F75" s="583"/>
      <c r="G75" s="582"/>
      <c r="H75" s="584"/>
      <c r="I75" s="583"/>
      <c r="J75" s="583"/>
      <c r="K75" s="583"/>
      <c r="L75" s="582"/>
      <c r="M75" s="582"/>
    </row>
    <row r="76" spans="1:13" x14ac:dyDescent="0.25">
      <c r="A76" s="582"/>
      <c r="B76" s="582"/>
      <c r="C76" s="582"/>
      <c r="D76" s="583"/>
      <c r="E76" s="583"/>
      <c r="F76" s="583"/>
      <c r="G76" s="582"/>
      <c r="H76" s="584"/>
      <c r="I76" s="583"/>
      <c r="J76" s="583"/>
      <c r="K76" s="583"/>
      <c r="L76" s="582"/>
      <c r="M76" s="582"/>
    </row>
    <row r="77" spans="1:13" x14ac:dyDescent="0.25">
      <c r="A77" s="582"/>
      <c r="B77" s="582"/>
      <c r="C77" s="582"/>
      <c r="D77" s="583"/>
      <c r="E77" s="583"/>
      <c r="F77" s="583"/>
      <c r="G77" s="582"/>
      <c r="H77" s="584"/>
      <c r="I77" s="583"/>
      <c r="J77" s="583"/>
      <c r="K77" s="583"/>
      <c r="L77" s="582"/>
      <c r="M77" s="582"/>
    </row>
    <row r="78" spans="1:13" x14ac:dyDescent="0.25">
      <c r="A78" s="582"/>
      <c r="B78" s="582"/>
      <c r="C78" s="582"/>
      <c r="D78" s="583"/>
      <c r="E78" s="583"/>
      <c r="F78" s="583"/>
      <c r="G78" s="582"/>
      <c r="H78" s="584"/>
      <c r="I78" s="583"/>
      <c r="J78" s="583"/>
      <c r="K78" s="583"/>
      <c r="L78" s="582"/>
      <c r="M78" s="582"/>
    </row>
    <row r="79" spans="1:13" x14ac:dyDescent="0.25">
      <c r="A79" s="582"/>
      <c r="B79" s="582"/>
      <c r="C79" s="582"/>
      <c r="D79" s="583"/>
      <c r="E79" s="583"/>
      <c r="F79" s="583"/>
      <c r="G79" s="582"/>
      <c r="H79" s="584"/>
      <c r="I79" s="583"/>
      <c r="J79" s="583"/>
      <c r="K79" s="583"/>
      <c r="L79" s="582"/>
      <c r="M79" s="582"/>
    </row>
    <row r="80" spans="1:13" x14ac:dyDescent="0.25">
      <c r="A80" s="582"/>
      <c r="B80" s="582"/>
      <c r="C80" s="582"/>
      <c r="D80" s="583"/>
      <c r="E80" s="583"/>
      <c r="F80" s="583"/>
      <c r="G80" s="582"/>
      <c r="H80" s="584"/>
      <c r="I80" s="583"/>
      <c r="J80" s="583"/>
      <c r="K80" s="583"/>
      <c r="L80" s="582"/>
      <c r="M80" s="582"/>
    </row>
    <row r="81" spans="1:13" x14ac:dyDescent="0.25">
      <c r="A81" s="582"/>
      <c r="B81" s="582"/>
      <c r="C81" s="582"/>
      <c r="D81" s="583"/>
      <c r="E81" s="583"/>
      <c r="F81" s="583"/>
      <c r="G81" s="582"/>
      <c r="H81" s="584"/>
      <c r="I81" s="583"/>
      <c r="J81" s="583"/>
      <c r="K81" s="583"/>
      <c r="L81" s="582"/>
      <c r="M81" s="582"/>
    </row>
    <row r="82" spans="1:13" x14ac:dyDescent="0.25">
      <c r="A82" s="582"/>
      <c r="B82" s="582"/>
      <c r="C82" s="582"/>
      <c r="D82" s="583"/>
      <c r="E82" s="583"/>
      <c r="F82" s="583"/>
      <c r="G82" s="582"/>
      <c r="H82" s="584"/>
      <c r="I82" s="583"/>
      <c r="J82" s="583"/>
      <c r="K82" s="583"/>
      <c r="L82" s="582"/>
      <c r="M82" s="582"/>
    </row>
    <row r="83" spans="1:13" x14ac:dyDescent="0.25">
      <c r="A83" s="582"/>
      <c r="B83" s="582"/>
      <c r="C83" s="582"/>
      <c r="D83" s="583"/>
      <c r="E83" s="583"/>
      <c r="F83" s="583"/>
      <c r="G83" s="582"/>
      <c r="H83" s="582"/>
      <c r="I83" s="583"/>
      <c r="J83" s="583"/>
      <c r="K83" s="583"/>
      <c r="L83" s="582"/>
      <c r="M83" s="582"/>
    </row>
    <row r="84" spans="1:13" x14ac:dyDescent="0.25">
      <c r="A84" s="712" t="s">
        <v>81</v>
      </c>
      <c r="B84" s="713"/>
      <c r="C84" s="713">
        <f>SUM(C68:C72)</f>
        <v>15</v>
      </c>
      <c r="D84" s="714"/>
      <c r="E84" s="714"/>
      <c r="F84" s="714">
        <f>SUM(F68:F72)</f>
        <v>3150.1499999999996</v>
      </c>
      <c r="G84" s="713"/>
      <c r="H84" s="715">
        <f>SUM(H68:H71)</f>
        <v>15</v>
      </c>
      <c r="I84" s="714"/>
      <c r="J84" s="714"/>
      <c r="K84" s="714">
        <f>SUM(K68:K71)</f>
        <v>3374.92</v>
      </c>
      <c r="L84" s="713"/>
      <c r="M84" s="714">
        <f>SUM(M68:M76)</f>
        <v>0</v>
      </c>
    </row>
    <row r="85" spans="1:13" ht="15.75" thickBot="1" x14ac:dyDescent="0.3">
      <c r="A85" s="716" t="s">
        <v>195</v>
      </c>
      <c r="B85" s="749"/>
      <c r="C85" s="717">
        <f>SumByColor($A$19,C68:C83)</f>
        <v>0</v>
      </c>
      <c r="D85" s="717"/>
      <c r="E85" s="717"/>
      <c r="F85" s="718">
        <f>SumByColor($A$19,F68:F83)</f>
        <v>0</v>
      </c>
      <c r="G85" s="717"/>
      <c r="H85" s="717">
        <f>SumByColor($A$19,H68:H83)</f>
        <v>0</v>
      </c>
      <c r="I85" s="717"/>
      <c r="J85" s="717"/>
      <c r="K85" s="718">
        <f>SumByColor($A$19,K69:K83)</f>
        <v>0</v>
      </c>
      <c r="L85" s="717"/>
      <c r="M85" s="718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734</v>
      </c>
      <c r="L88" s="225" t="s">
        <v>740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1">
      <formula>F47&gt;0</formula>
    </cfRule>
    <cfRule type="expression" dxfId="1097" priority="32">
      <formula>F47&lt;0</formula>
    </cfRule>
  </conditionalFormatting>
  <conditionalFormatting sqref="Q7">
    <cfRule type="expression" dxfId="1096" priority="29">
      <formula>Q7&gt;0</formula>
    </cfRule>
    <cfRule type="expression" dxfId="1095" priority="30">
      <formula>Q7&lt;0</formula>
    </cfRule>
  </conditionalFormatting>
  <conditionalFormatting sqref="Q8">
    <cfRule type="expression" dxfId="1094" priority="27">
      <formula>Q8&gt;0</formula>
    </cfRule>
    <cfRule type="expression" dxfId="1093" priority="28">
      <formula>Q8&lt;0</formula>
    </cfRule>
  </conditionalFormatting>
  <conditionalFormatting sqref="F25:F46">
    <cfRule type="expression" dxfId="1092" priority="25">
      <formula>F25&gt;0</formula>
    </cfRule>
    <cfRule type="expression" dxfId="1091" priority="26">
      <formula>F25&lt;0</formula>
    </cfRule>
  </conditionalFormatting>
  <conditionalFormatting sqref="H25:H46">
    <cfRule type="expression" dxfId="1090" priority="23">
      <formula>H25&gt;0</formula>
    </cfRule>
    <cfRule type="expression" dxfId="1089" priority="24">
      <formula>H25&lt;0</formula>
    </cfRule>
  </conditionalFormatting>
  <conditionalFormatting sqref="Q10">
    <cfRule type="expression" dxfId="1088" priority="17">
      <formula>Q10&gt;0</formula>
    </cfRule>
    <cfRule type="expression" dxfId="1087" priority="18">
      <formula>Q10&lt;0</formula>
    </cfRule>
  </conditionalFormatting>
  <conditionalFormatting sqref="J25:J38">
    <cfRule type="expression" dxfId="1086" priority="15">
      <formula>J25&gt;0</formula>
    </cfRule>
    <cfRule type="expression" dxfId="1085" priority="16">
      <formula>J25&lt;0</formula>
    </cfRule>
  </conditionalFormatting>
  <conditionalFormatting sqref="K25:K38">
    <cfRule type="expression" dxfId="1084" priority="13">
      <formula>K25&gt;0</formula>
    </cfRule>
    <cfRule type="expression" dxfId="1083" priority="14">
      <formula>K25&lt;0</formula>
    </cfRule>
  </conditionalFormatting>
  <conditionalFormatting sqref="L25:L38">
    <cfRule type="expression" dxfId="1082" priority="11">
      <formula>L25&gt;0</formula>
    </cfRule>
    <cfRule type="expression" dxfId="1081" priority="12">
      <formula>L25&lt;0</formula>
    </cfRule>
  </conditionalFormatting>
  <conditionalFormatting sqref="F89:F110">
    <cfRule type="expression" dxfId="1080" priority="9">
      <formula>F89&gt;0</formula>
    </cfRule>
    <cfRule type="expression" dxfId="1079" priority="10">
      <formula>F89&lt;0</formula>
    </cfRule>
  </conditionalFormatting>
  <conditionalFormatting sqref="H89:H110">
    <cfRule type="expression" dxfId="1078" priority="7">
      <formula>H89&gt;0</formula>
    </cfRule>
    <cfRule type="expression" dxfId="1077" priority="8">
      <formula>H89&lt;0</formula>
    </cfRule>
  </conditionalFormatting>
  <conditionalFormatting sqref="J89:J102">
    <cfRule type="expression" dxfId="1076" priority="5">
      <formula>J89&gt;0</formula>
    </cfRule>
    <cfRule type="expression" dxfId="1075" priority="6">
      <formula>J89&lt;0</formula>
    </cfRule>
  </conditionalFormatting>
  <conditionalFormatting sqref="K89:K102">
    <cfRule type="expression" dxfId="1074" priority="3">
      <formula>K89&gt;0</formula>
    </cfRule>
    <cfRule type="expression" dxfId="1073" priority="4">
      <formula>K89&lt;0</formula>
    </cfRule>
  </conditionalFormatting>
  <conditionalFormatting sqref="L89:L102">
    <cfRule type="expression" dxfId="1072" priority="1">
      <formula>L89&gt;0</formula>
    </cfRule>
    <cfRule type="expression" dxfId="1071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99.5</v>
      </c>
      <c r="R4" s="512">
        <v>1.6999999999999999E-3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7462.5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-1085.2099999999991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-1085.2099999999991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-0.12695915046252146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1" t="s">
        <v>78</v>
      </c>
      <c r="P40" s="751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109.45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108.45500000000001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107.46000000000001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106.465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105.47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104.47500000000001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103.48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102.485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101.49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100.495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99.5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98.504999999999995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97.51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96.515000000000001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95.52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94.524999999999991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93.53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92.535000000000011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91.54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90.545000000000002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89.55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0" priority="21">
      <formula>F47&gt;0</formula>
    </cfRule>
    <cfRule type="expression" dxfId="1069" priority="22">
      <formula>F47&lt;0</formula>
    </cfRule>
  </conditionalFormatting>
  <conditionalFormatting sqref="Q7">
    <cfRule type="expression" dxfId="1068" priority="19">
      <formula>Q7&gt;0</formula>
    </cfRule>
    <cfRule type="expression" dxfId="1067" priority="20">
      <formula>Q7&lt;0</formula>
    </cfRule>
  </conditionalFormatting>
  <conditionalFormatting sqref="Q8">
    <cfRule type="expression" dxfId="1066" priority="17">
      <formula>Q8&gt;0</formula>
    </cfRule>
    <cfRule type="expression" dxfId="1065" priority="18">
      <formula>Q8&lt;0</formula>
    </cfRule>
  </conditionalFormatting>
  <conditionalFormatting sqref="F25:F46">
    <cfRule type="expression" dxfId="1064" priority="15">
      <formula>F25&gt;0</formula>
    </cfRule>
    <cfRule type="expression" dxfId="1063" priority="16">
      <formula>F25&lt;0</formula>
    </cfRule>
  </conditionalFormatting>
  <conditionalFormatting sqref="H25:H46">
    <cfRule type="expression" dxfId="1062" priority="13">
      <formula>H25&gt;0</formula>
    </cfRule>
    <cfRule type="expression" dxfId="1061" priority="14">
      <formula>H25&lt;0</formula>
    </cfRule>
  </conditionalFormatting>
  <conditionalFormatting sqref="F89:F110">
    <cfRule type="expression" dxfId="1060" priority="11">
      <formula>F89&gt;0</formula>
    </cfRule>
    <cfRule type="expression" dxfId="1059" priority="12">
      <formula>F89&lt;0</formula>
    </cfRule>
  </conditionalFormatting>
  <conditionalFormatting sqref="H89:H110">
    <cfRule type="expression" dxfId="1058" priority="9">
      <formula>H89&gt;0</formula>
    </cfRule>
    <cfRule type="expression" dxfId="1057" priority="10">
      <formula>H89&lt;0</formula>
    </cfRule>
  </conditionalFormatting>
  <conditionalFormatting sqref="Q10">
    <cfRule type="expression" dxfId="1056" priority="7">
      <formula>Q10&gt;0</formula>
    </cfRule>
    <cfRule type="expression" dxfId="1055" priority="8">
      <formula>Q10&lt;0</formula>
    </cfRule>
  </conditionalFormatting>
  <conditionalFormatting sqref="J25:J38">
    <cfRule type="expression" dxfId="1054" priority="5">
      <formula>J25&gt;0</formula>
    </cfRule>
    <cfRule type="expression" dxfId="1053" priority="6">
      <formula>J25&lt;0</formula>
    </cfRule>
  </conditionalFormatting>
  <conditionalFormatting sqref="K25:K38">
    <cfRule type="expression" dxfId="1052" priority="3">
      <formula>K25&gt;0</formula>
    </cfRule>
    <cfRule type="expression" dxfId="1051" priority="4">
      <formula>K25&lt;0</formula>
    </cfRule>
  </conditionalFormatting>
  <conditionalFormatting sqref="L25:L38">
    <cfRule type="expression" dxfId="1050" priority="1">
      <formula>L25&gt;0</formula>
    </cfRule>
    <cfRule type="expression" dxfId="104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163.9</v>
      </c>
      <c r="R4" s="512">
        <v>-3.2000000000000002E-3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4917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395.03000000000065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395.03000000000065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8.7357943551151535E-2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3.0506406345332518E-3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1" t="s">
        <v>78</v>
      </c>
      <c r="P40" s="7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180.29000000000002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178.65100000000001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177.01200000000003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175.37300000000002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173.73400000000001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172.09500000000003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170.45600000000002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168.81700000000001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167.178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165.53900000000002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163.9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162.261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160.62200000000001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158.983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157.34399999999999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155.70499999999998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154.066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152.42700000000002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150.78800000000001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149.149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147.51000000000002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8" priority="21">
      <formula>F47&gt;0</formula>
    </cfRule>
    <cfRule type="expression" dxfId="1047" priority="22">
      <formula>F47&lt;0</formula>
    </cfRule>
  </conditionalFormatting>
  <conditionalFormatting sqref="Q7">
    <cfRule type="expression" dxfId="1046" priority="19">
      <formula>Q7&gt;0</formula>
    </cfRule>
    <cfRule type="expression" dxfId="1045" priority="20">
      <formula>Q7&lt;0</formula>
    </cfRule>
  </conditionalFormatting>
  <conditionalFormatting sqref="Q8">
    <cfRule type="expression" dxfId="1044" priority="17">
      <formula>Q8&gt;0</formula>
    </cfRule>
    <cfRule type="expression" dxfId="1043" priority="18">
      <formula>Q8&lt;0</formula>
    </cfRule>
  </conditionalFormatting>
  <conditionalFormatting sqref="F25:F46">
    <cfRule type="expression" dxfId="1042" priority="15">
      <formula>F25&gt;0</formula>
    </cfRule>
    <cfRule type="expression" dxfId="1041" priority="16">
      <formula>F25&lt;0</formula>
    </cfRule>
  </conditionalFormatting>
  <conditionalFormatting sqref="H25:H46">
    <cfRule type="expression" dxfId="1040" priority="13">
      <formula>H25&gt;0</formula>
    </cfRule>
    <cfRule type="expression" dxfId="1039" priority="14">
      <formula>H25&lt;0</formula>
    </cfRule>
  </conditionalFormatting>
  <conditionalFormatting sqref="F89:F110">
    <cfRule type="expression" dxfId="1038" priority="11">
      <formula>F89&gt;0</formula>
    </cfRule>
    <cfRule type="expression" dxfId="1037" priority="12">
      <formula>F89&lt;0</formula>
    </cfRule>
  </conditionalFormatting>
  <conditionalFormatting sqref="H89:H110">
    <cfRule type="expression" dxfId="1036" priority="9">
      <formula>H89&gt;0</formula>
    </cfRule>
    <cfRule type="expression" dxfId="1035" priority="10">
      <formula>H89&lt;0</formula>
    </cfRule>
  </conditionalFormatting>
  <conditionalFormatting sqref="Q10">
    <cfRule type="expression" dxfId="1034" priority="7">
      <formula>Q10&gt;0</formula>
    </cfRule>
    <cfRule type="expression" dxfId="1033" priority="8">
      <formula>Q10&lt;0</formula>
    </cfRule>
  </conditionalFormatting>
  <conditionalFormatting sqref="J25:J38">
    <cfRule type="expression" dxfId="1032" priority="5">
      <formula>J25&gt;0</formula>
    </cfRule>
    <cfRule type="expression" dxfId="1031" priority="6">
      <formula>J25&lt;0</formula>
    </cfRule>
  </conditionalFormatting>
  <conditionalFormatting sqref="K25:K38">
    <cfRule type="expression" dxfId="1030" priority="3">
      <formula>K25&gt;0</formula>
    </cfRule>
    <cfRule type="expression" dxfId="1029" priority="4">
      <formula>K25&lt;0</formula>
    </cfRule>
  </conditionalFormatting>
  <conditionalFormatting sqref="L25:L38">
    <cfRule type="expression" dxfId="1028" priority="1">
      <formula>L25&gt;0</formula>
    </cfRule>
    <cfRule type="expression" dxfId="102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14.78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14.78</v>
      </c>
      <c r="R4" s="490">
        <v>3.3999999999999998E-3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16.257999999999999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16.110199999999999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15.962400000000001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15.8146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15.6668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15.519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15.3712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15.2234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15.0756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14.9278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14.78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14.632199999999999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14.484399999999999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14.336599999999999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14.188799999999999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14.040999999999999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13.893199999999998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13.7454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13.5976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13.4498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13.302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4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4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26" priority="74">
      <formula>F12&gt;0</formula>
    </cfRule>
    <cfRule type="expression" dxfId="102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24" priority="67">
      <formula>F124&gt;0</formula>
    </cfRule>
    <cfRule type="expression" dxfId="1023" priority="68">
      <formula>F124&lt;0</formula>
    </cfRule>
  </conditionalFormatting>
  <conditionalFormatting sqref="H124:H130">
    <cfRule type="expression" dxfId="1022" priority="55">
      <formula>H124&gt;0</formula>
    </cfRule>
    <cfRule type="expression" dxfId="1021" priority="56">
      <formula>H124&lt;0</formula>
    </cfRule>
  </conditionalFormatting>
  <conditionalFormatting sqref="H131">
    <cfRule type="expression" dxfId="1020" priority="53">
      <formula>H131&gt;0</formula>
    </cfRule>
    <cfRule type="expression" dxfId="1019" priority="54">
      <formula>H131&lt;0</formula>
    </cfRule>
  </conditionalFormatting>
  <conditionalFormatting sqref="H132">
    <cfRule type="expression" dxfId="1018" priority="51">
      <formula>H132&gt;0</formula>
    </cfRule>
    <cfRule type="expression" dxfId="1017" priority="52">
      <formula>H132&lt;0</formula>
    </cfRule>
  </conditionalFormatting>
  <conditionalFormatting sqref="H133:H135">
    <cfRule type="expression" dxfId="1016" priority="49">
      <formula>H133&gt;0</formula>
    </cfRule>
    <cfRule type="expression" dxfId="1015" priority="50">
      <formula>H133&lt;0</formula>
    </cfRule>
  </conditionalFormatting>
  <conditionalFormatting sqref="H136">
    <cfRule type="expression" dxfId="1014" priority="45">
      <formula>H136&gt;0</formula>
    </cfRule>
    <cfRule type="expression" dxfId="1013" priority="46">
      <formula>H136&lt;0</formula>
    </cfRule>
  </conditionalFormatting>
  <conditionalFormatting sqref="Q7">
    <cfRule type="expression" dxfId="1012" priority="39">
      <formula>Q7&gt;0</formula>
    </cfRule>
    <cfRule type="expression" dxfId="1011" priority="40">
      <formula>Q7&lt;0</formula>
    </cfRule>
  </conditionalFormatting>
  <conditionalFormatting sqref="Q8">
    <cfRule type="expression" dxfId="1010" priority="37">
      <formula>Q8&gt;0</formula>
    </cfRule>
    <cfRule type="expression" dxfId="1009" priority="38">
      <formula>Q8&lt;0</formula>
    </cfRule>
  </conditionalFormatting>
  <conditionalFormatting sqref="F167:F178 H167:H178">
    <cfRule type="expression" dxfId="1008" priority="35">
      <formula>F167&gt;0</formula>
    </cfRule>
    <cfRule type="expression" dxfId="1007" priority="36">
      <formula>F167&lt;0</formula>
    </cfRule>
  </conditionalFormatting>
  <conditionalFormatting sqref="F183:F197 H183:H197">
    <cfRule type="expression" dxfId="1006" priority="33">
      <formula>F183&gt;0</formula>
    </cfRule>
    <cfRule type="expression" dxfId="1005" priority="34">
      <formula>F183&lt;0</formula>
    </cfRule>
  </conditionalFormatting>
  <conditionalFormatting sqref="F198:F206 H198:H206">
    <cfRule type="expression" dxfId="1004" priority="31">
      <formula>F198&gt;0</formula>
    </cfRule>
    <cfRule type="expression" dxfId="1003" priority="32">
      <formula>F198&lt;0</formula>
    </cfRule>
  </conditionalFormatting>
  <conditionalFormatting sqref="F141:F147 H141:H147">
    <cfRule type="expression" dxfId="1002" priority="29">
      <formula>F141&gt;0</formula>
    </cfRule>
    <cfRule type="expression" dxfId="1001" priority="30">
      <formula>F141&lt;0</formula>
    </cfRule>
  </conditionalFormatting>
  <conditionalFormatting sqref="H149:H152 F149:F152">
    <cfRule type="expression" dxfId="1000" priority="27">
      <formula>F149&gt;0</formula>
    </cfRule>
    <cfRule type="expression" dxfId="999" priority="28">
      <formula>F149&lt;0</formula>
    </cfRule>
  </conditionalFormatting>
  <conditionalFormatting sqref="F226 H215:H218 H257:H260 F257:F260 H226 H231:H233 F231:F233 F235:F244 H235:H244">
    <cfRule type="expression" dxfId="998" priority="25">
      <formula>F215&gt;0</formula>
    </cfRule>
    <cfRule type="expression" dxfId="997" priority="26">
      <formula>F215&lt;0</formula>
    </cfRule>
  </conditionalFormatting>
  <conditionalFormatting sqref="F207:F218">
    <cfRule type="expression" dxfId="996" priority="23">
      <formula>F207&gt;0</formula>
    </cfRule>
    <cfRule type="expression" dxfId="995" priority="24">
      <formula>F207&lt;0</formula>
    </cfRule>
  </conditionalFormatting>
  <conditionalFormatting sqref="H207:H208">
    <cfRule type="expression" dxfId="994" priority="21">
      <formula>H207&gt;0</formula>
    </cfRule>
    <cfRule type="expression" dxfId="993" priority="22">
      <formula>H207&lt;0</formula>
    </cfRule>
  </conditionalFormatting>
  <conditionalFormatting sqref="H209">
    <cfRule type="expression" dxfId="992" priority="19">
      <formula>H209&gt;0</formula>
    </cfRule>
    <cfRule type="expression" dxfId="991" priority="20">
      <formula>H209&lt;0</formula>
    </cfRule>
  </conditionalFormatting>
  <conditionalFormatting sqref="H210">
    <cfRule type="expression" dxfId="990" priority="17">
      <formula>H210&gt;0</formula>
    </cfRule>
    <cfRule type="expression" dxfId="989" priority="18">
      <formula>H210&lt;0</formula>
    </cfRule>
  </conditionalFormatting>
  <conditionalFormatting sqref="H211:H213">
    <cfRule type="expression" dxfId="988" priority="15">
      <formula>H211&gt;0</formula>
    </cfRule>
    <cfRule type="expression" dxfId="987" priority="16">
      <formula>H211&lt;0</formula>
    </cfRule>
  </conditionalFormatting>
  <conditionalFormatting sqref="H214">
    <cfRule type="expression" dxfId="986" priority="13">
      <formula>H214&gt;0</formula>
    </cfRule>
    <cfRule type="expression" dxfId="985" priority="14">
      <formula>H214&lt;0</formula>
    </cfRule>
  </conditionalFormatting>
  <conditionalFormatting sqref="F245:F256 H245:H256">
    <cfRule type="expression" dxfId="984" priority="11">
      <formula>F245&gt;0</formula>
    </cfRule>
    <cfRule type="expression" dxfId="983" priority="12">
      <formula>F245&lt;0</formula>
    </cfRule>
  </conditionalFormatting>
  <conditionalFormatting sqref="F261:F275 H261:H275">
    <cfRule type="expression" dxfId="982" priority="9">
      <formula>F261&gt;0</formula>
    </cfRule>
    <cfRule type="expression" dxfId="981" priority="10">
      <formula>F261&lt;0</formula>
    </cfRule>
  </conditionalFormatting>
  <conditionalFormatting sqref="F276:F283 H276:H283">
    <cfRule type="expression" dxfId="980" priority="7">
      <formula>F276&gt;0</formula>
    </cfRule>
    <cfRule type="expression" dxfId="979" priority="8">
      <formula>F276&lt;0</formula>
    </cfRule>
  </conditionalFormatting>
  <conditionalFormatting sqref="F219:F225 H219:H225">
    <cfRule type="expression" dxfId="978" priority="5">
      <formula>F219&gt;0</formula>
    </cfRule>
    <cfRule type="expression" dxfId="977" priority="6">
      <formula>F219&lt;0</formula>
    </cfRule>
  </conditionalFormatting>
  <conditionalFormatting sqref="H227:H230 F227:F230">
    <cfRule type="expression" dxfId="976" priority="3">
      <formula>F227&gt;0</formula>
    </cfRule>
    <cfRule type="expression" dxfId="975" priority="4">
      <formula>F227&lt;0</formula>
    </cfRule>
  </conditionalFormatting>
  <conditionalFormatting sqref="H234 F234">
    <cfRule type="expression" dxfId="974" priority="1">
      <formula>F234&gt;0</formula>
    </cfRule>
    <cfRule type="expression" dxfId="97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108.87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108.87</v>
      </c>
      <c r="R4" s="490">
        <v>-4.5999999999999999E-3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1" t="s">
        <v>78</v>
      </c>
      <c r="P40" s="75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119.75700000000002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118.66830000000002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117.57960000000001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116.49090000000001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115.40220000000001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114.3135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113.2248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112.13610000000001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111.04740000000001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109.95870000000001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108.87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107.7813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106.6926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105.6039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104.51520000000001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103.4265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102.3378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101.24910000000001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100.16040000000001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99.071700000000007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97.983000000000004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0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0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0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0">
        <v>42803</v>
      </c>
      <c r="H75" s="658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0"/>
      <c r="C76" s="649"/>
      <c r="D76" s="647"/>
      <c r="E76" s="647"/>
      <c r="F76" s="647"/>
      <c r="G76" s="660">
        <v>42803</v>
      </c>
      <c r="H76" s="658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72" priority="43">
      <formula>F33&gt;0</formula>
    </cfRule>
    <cfRule type="expression" dxfId="971" priority="44">
      <formula>F33&lt;0</formula>
    </cfRule>
  </conditionalFormatting>
  <conditionalFormatting sqref="Q7">
    <cfRule type="expression" dxfId="970" priority="41">
      <formula>Q7&gt;0</formula>
    </cfRule>
    <cfRule type="expression" dxfId="969" priority="42">
      <formula>Q7&lt;0</formula>
    </cfRule>
  </conditionalFormatting>
  <conditionalFormatting sqref="Q8">
    <cfRule type="expression" dxfId="968" priority="39">
      <formula>Q8&gt;0</formula>
    </cfRule>
    <cfRule type="expression" dxfId="967" priority="40">
      <formula>Q8&lt;0</formula>
    </cfRule>
  </conditionalFormatting>
  <conditionalFormatting sqref="F29 F32">
    <cfRule type="expression" dxfId="966" priority="37">
      <formula>F29&gt;0</formula>
    </cfRule>
    <cfRule type="expression" dxfId="965" priority="38">
      <formula>F29&lt;0</formula>
    </cfRule>
  </conditionalFormatting>
  <conditionalFormatting sqref="H29 H32">
    <cfRule type="expression" dxfId="964" priority="35">
      <formula>H29&gt;0</formula>
    </cfRule>
    <cfRule type="expression" dxfId="963" priority="36">
      <formula>H29&lt;0</formula>
    </cfRule>
  </conditionalFormatting>
  <conditionalFormatting sqref="F30:F31">
    <cfRule type="expression" dxfId="962" priority="33">
      <formula>F30&gt;0</formula>
    </cfRule>
    <cfRule type="expression" dxfId="961" priority="34">
      <formula>F30&lt;0</formula>
    </cfRule>
  </conditionalFormatting>
  <conditionalFormatting sqref="H30:H31">
    <cfRule type="expression" dxfId="960" priority="31">
      <formula>H30&gt;0</formula>
    </cfRule>
    <cfRule type="expression" dxfId="959" priority="32">
      <formula>H30&lt;0</formula>
    </cfRule>
  </conditionalFormatting>
  <conditionalFormatting sqref="F105:F140 H105:H140">
    <cfRule type="expression" dxfId="958" priority="29">
      <formula>F105&gt;0</formula>
    </cfRule>
    <cfRule type="expression" dxfId="957" priority="30">
      <formula>F105&lt;0</formula>
    </cfRule>
  </conditionalFormatting>
  <conditionalFormatting sqref="F96:F99">
    <cfRule type="expression" dxfId="956" priority="27">
      <formula>F96&gt;0</formula>
    </cfRule>
    <cfRule type="expression" dxfId="955" priority="28">
      <formula>F96&lt;0</formula>
    </cfRule>
  </conditionalFormatting>
  <conditionalFormatting sqref="H96:H99">
    <cfRule type="expression" dxfId="954" priority="25">
      <formula>H96&gt;0</formula>
    </cfRule>
    <cfRule type="expression" dxfId="953" priority="26">
      <formula>H96&lt;0</formula>
    </cfRule>
  </conditionalFormatting>
  <conditionalFormatting sqref="F25:F28">
    <cfRule type="expression" dxfId="952" priority="19">
      <formula>F25&gt;0</formula>
    </cfRule>
    <cfRule type="expression" dxfId="951" priority="20">
      <formula>F25&lt;0</formula>
    </cfRule>
  </conditionalFormatting>
  <conditionalFormatting sqref="H25:H28">
    <cfRule type="expression" dxfId="950" priority="17">
      <formula>H25&gt;0</formula>
    </cfRule>
    <cfRule type="expression" dxfId="949" priority="18">
      <formula>H25&lt;0</formula>
    </cfRule>
  </conditionalFormatting>
  <conditionalFormatting sqref="J27">
    <cfRule type="expression" dxfId="948" priority="15">
      <formula>J27&gt;0</formula>
    </cfRule>
    <cfRule type="expression" dxfId="947" priority="16">
      <formula>J27&lt;0</formula>
    </cfRule>
  </conditionalFormatting>
  <conditionalFormatting sqref="F104">
    <cfRule type="expression" dxfId="946" priority="13">
      <formula>F104&gt;0</formula>
    </cfRule>
    <cfRule type="expression" dxfId="945" priority="14">
      <formula>F104&lt;0</formula>
    </cfRule>
  </conditionalFormatting>
  <conditionalFormatting sqref="H104">
    <cfRule type="expression" dxfId="944" priority="11">
      <formula>H104&gt;0</formula>
    </cfRule>
    <cfRule type="expression" dxfId="943" priority="12">
      <formula>H104&lt;0</formula>
    </cfRule>
  </conditionalFormatting>
  <conditionalFormatting sqref="F100:F103">
    <cfRule type="expression" dxfId="942" priority="9">
      <formula>F100&gt;0</formula>
    </cfRule>
    <cfRule type="expression" dxfId="941" priority="10">
      <formula>F100&lt;0</formula>
    </cfRule>
  </conditionalFormatting>
  <conditionalFormatting sqref="H100:H103">
    <cfRule type="expression" dxfId="940" priority="7">
      <formula>H100&gt;0</formula>
    </cfRule>
    <cfRule type="expression" dxfId="939" priority="8">
      <formula>H100&lt;0</formula>
    </cfRule>
  </conditionalFormatting>
  <conditionalFormatting sqref="J102">
    <cfRule type="expression" dxfId="938" priority="5">
      <formula>J102&gt;0</formula>
    </cfRule>
    <cfRule type="expression" dxfId="937" priority="6">
      <formula>J102&lt;0</formula>
    </cfRule>
  </conditionalFormatting>
  <conditionalFormatting sqref="Q10">
    <cfRule type="expression" dxfId="936" priority="3">
      <formula>Q10&gt;0</formula>
    </cfRule>
    <cfRule type="expression" dxfId="935" priority="4">
      <formula>Q10&lt;0</formula>
    </cfRule>
  </conditionalFormatting>
  <conditionalFormatting sqref="M71">
    <cfRule type="expression" dxfId="934" priority="1">
      <formula>M71&gt;0</formula>
    </cfRule>
    <cfRule type="expression" dxfId="93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73.95</v>
      </c>
      <c r="R4" s="490">
        <v>-2.8E-3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2958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197.92999999999938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72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2.4948024948024949E-2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1" t="s">
        <v>78</v>
      </c>
      <c r="P40" s="751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81.345000000000013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80.605500000000006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79.866000000000014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79.126500000000007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78.387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77.647500000000008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76.908000000000001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76.168500000000009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75.429000000000002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74.68950000000001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73.95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73.210499999999996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72.471000000000004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71.731499999999997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70.992000000000004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70.252499999999998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69.513000000000005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68.773500000000013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68.034000000000006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67.294499999999999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66.555000000000007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32" priority="25">
      <formula>F34&gt;0</formula>
    </cfRule>
    <cfRule type="expression" dxfId="931" priority="26">
      <formula>F34&lt;0</formula>
    </cfRule>
  </conditionalFormatting>
  <conditionalFormatting sqref="Q7">
    <cfRule type="expression" dxfId="930" priority="23">
      <formula>Q7&gt;0</formula>
    </cfRule>
    <cfRule type="expression" dxfId="929" priority="24">
      <formula>Q7&lt;0</formula>
    </cfRule>
  </conditionalFormatting>
  <conditionalFormatting sqref="Q8">
    <cfRule type="expression" dxfId="928" priority="21">
      <formula>Q8&gt;0</formula>
    </cfRule>
    <cfRule type="expression" dxfId="927" priority="22">
      <formula>Q8&lt;0</formula>
    </cfRule>
  </conditionalFormatting>
  <conditionalFormatting sqref="F26:F33">
    <cfRule type="expression" dxfId="926" priority="19">
      <formula>F26&gt;0</formula>
    </cfRule>
    <cfRule type="expression" dxfId="925" priority="20">
      <formula>F26&lt;0</formula>
    </cfRule>
  </conditionalFormatting>
  <conditionalFormatting sqref="H26:H33">
    <cfRule type="expression" dxfId="924" priority="17">
      <formula>H26&gt;0</formula>
    </cfRule>
    <cfRule type="expression" dxfId="923" priority="18">
      <formula>H26&lt;0</formula>
    </cfRule>
  </conditionalFormatting>
  <conditionalFormatting sqref="M46">
    <cfRule type="expression" dxfId="922" priority="15">
      <formula>M46&gt;0</formula>
    </cfRule>
    <cfRule type="expression" dxfId="921" priority="16">
      <formula>M46&lt;0</formula>
    </cfRule>
  </conditionalFormatting>
  <conditionalFormatting sqref="F79:F87 H79:H87">
    <cfRule type="expression" dxfId="920" priority="13">
      <formula>F79&gt;0</formula>
    </cfRule>
    <cfRule type="expression" dxfId="919" priority="14">
      <formula>F79&lt;0</formula>
    </cfRule>
  </conditionalFormatting>
  <conditionalFormatting sqref="F73:F78">
    <cfRule type="expression" dxfId="918" priority="11">
      <formula>F73&gt;0</formula>
    </cfRule>
    <cfRule type="expression" dxfId="917" priority="12">
      <formula>F73&lt;0</formula>
    </cfRule>
  </conditionalFormatting>
  <conditionalFormatting sqref="H73:H78">
    <cfRule type="expression" dxfId="916" priority="9">
      <formula>H73&gt;0</formula>
    </cfRule>
    <cfRule type="expression" dxfId="915" priority="10">
      <formula>H73&lt;0</formula>
    </cfRule>
  </conditionalFormatting>
  <conditionalFormatting sqref="F70:F72">
    <cfRule type="expression" dxfId="914" priority="7">
      <formula>F70&gt;0</formula>
    </cfRule>
    <cfRule type="expression" dxfId="913" priority="8">
      <formula>F70&lt;0</formula>
    </cfRule>
  </conditionalFormatting>
  <conditionalFormatting sqref="H70:H72">
    <cfRule type="expression" dxfId="912" priority="5">
      <formula>H70&gt;0</formula>
    </cfRule>
    <cfRule type="expression" dxfId="911" priority="6">
      <formula>H70&lt;0</formula>
    </cfRule>
  </conditionalFormatting>
  <conditionalFormatting sqref="F25">
    <cfRule type="expression" dxfId="910" priority="3">
      <formula>F25&gt;0</formula>
    </cfRule>
    <cfRule type="expression" dxfId="909" priority="4">
      <formula>F25&lt;0</formula>
    </cfRule>
  </conditionalFormatting>
  <conditionalFormatting sqref="H25">
    <cfRule type="expression" dxfId="908" priority="1">
      <formula>H25&gt;0</formula>
    </cfRule>
    <cfRule type="expression" dxfId="907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77.52</v>
      </c>
      <c r="R4" s="512">
        <v>-8.0999999999999996E-3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3876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-178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-4.3907252096694625E-2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1" t="s">
        <v>78</v>
      </c>
      <c r="P40" s="7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85.272000000000006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84.496800000000007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83.721599999999995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82.946399999999997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82.171199999999999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81.396000000000001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80.620800000000003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79.845600000000005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79.070399999999992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78.295199999999994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77.52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76.744799999999998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75.9696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75.194399999999987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74.419199999999989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73.643999999999991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72.868799999999993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72.093599999999995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71.318399999999997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70.543199999999999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69.768000000000001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6" priority="21">
      <formula>F47&gt;0</formula>
    </cfRule>
    <cfRule type="expression" dxfId="905" priority="22">
      <formula>F47&lt;0</formula>
    </cfRule>
  </conditionalFormatting>
  <conditionalFormatting sqref="Q7">
    <cfRule type="expression" dxfId="904" priority="19">
      <formula>Q7&gt;0</formula>
    </cfRule>
    <cfRule type="expression" dxfId="903" priority="20">
      <formula>Q7&lt;0</formula>
    </cfRule>
  </conditionalFormatting>
  <conditionalFormatting sqref="Q8">
    <cfRule type="expression" dxfId="902" priority="17">
      <formula>Q8&gt;0</formula>
    </cfRule>
    <cfRule type="expression" dxfId="901" priority="18">
      <formula>Q8&lt;0</formula>
    </cfRule>
  </conditionalFormatting>
  <conditionalFormatting sqref="F25:F46">
    <cfRule type="expression" dxfId="900" priority="15">
      <formula>F25&gt;0</formula>
    </cfRule>
    <cfRule type="expression" dxfId="899" priority="16">
      <formula>F25&lt;0</formula>
    </cfRule>
  </conditionalFormatting>
  <conditionalFormatting sqref="H25:H46">
    <cfRule type="expression" dxfId="898" priority="13">
      <formula>H25&gt;0</formula>
    </cfRule>
    <cfRule type="expression" dxfId="897" priority="14">
      <formula>H25&lt;0</formula>
    </cfRule>
  </conditionalFormatting>
  <conditionalFormatting sqref="F89:F110">
    <cfRule type="expression" dxfId="896" priority="11">
      <formula>F89&gt;0</formula>
    </cfRule>
    <cfRule type="expression" dxfId="895" priority="12">
      <formula>F89&lt;0</formula>
    </cfRule>
  </conditionalFormatting>
  <conditionalFormatting sqref="H89:H110">
    <cfRule type="expression" dxfId="894" priority="9">
      <formula>H89&gt;0</formula>
    </cfRule>
    <cfRule type="expression" dxfId="893" priority="10">
      <formula>H89&lt;0</formula>
    </cfRule>
  </conditionalFormatting>
  <conditionalFormatting sqref="Q10">
    <cfRule type="expression" dxfId="892" priority="7">
      <formula>Q10&gt;0</formula>
    </cfRule>
    <cfRule type="expression" dxfId="891" priority="8">
      <formula>Q10&lt;0</formula>
    </cfRule>
  </conditionalFormatting>
  <conditionalFormatting sqref="J25:J38">
    <cfRule type="expression" dxfId="890" priority="5">
      <formula>J25&gt;0</formula>
    </cfRule>
    <cfRule type="expression" dxfId="889" priority="6">
      <formula>J25&lt;0</formula>
    </cfRule>
  </conditionalFormatting>
  <conditionalFormatting sqref="K25:K38">
    <cfRule type="expression" dxfId="888" priority="3">
      <formula>K25&gt;0</formula>
    </cfRule>
    <cfRule type="expression" dxfId="887" priority="4">
      <formula>K25&lt;0</formula>
    </cfRule>
  </conditionalFormatting>
  <conditionalFormatting sqref="L25:L38">
    <cfRule type="expression" dxfId="886" priority="1">
      <formula>L25&gt;0</formula>
    </cfRule>
    <cfRule type="expression" dxfId="88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587.29</v>
      </c>
      <c r="R4" s="512">
        <v>-1.6999999999999999E-3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4698.32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394.31999999999971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394.31999999999971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9.161710037174714E-2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1" t="s">
        <v>78</v>
      </c>
      <c r="P40" s="7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646.01900000000001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640.14610000000005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634.27319999999997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628.40030000000002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622.52739999999994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616.65449999999998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610.78160000000003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604.90869999999995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599.03579999999999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593.16289999999992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587.29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581.4171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575.54419999999993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569.67129999999997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563.7983999999999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557.92549999999994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552.05259999999998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546.17970000000003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540.30679999999995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534.43389999999999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528.56100000000004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4" priority="21">
      <formula>F47&gt;0</formula>
    </cfRule>
    <cfRule type="expression" dxfId="883" priority="22">
      <formula>F47&lt;0</formula>
    </cfRule>
  </conditionalFormatting>
  <conditionalFormatting sqref="Q7">
    <cfRule type="expression" dxfId="882" priority="19">
      <formula>Q7&gt;0</formula>
    </cfRule>
    <cfRule type="expression" dxfId="881" priority="20">
      <formula>Q7&lt;0</formula>
    </cfRule>
  </conditionalFormatting>
  <conditionalFormatting sqref="Q8">
    <cfRule type="expression" dxfId="880" priority="17">
      <formula>Q8&gt;0</formula>
    </cfRule>
    <cfRule type="expression" dxfId="879" priority="18">
      <formula>Q8&lt;0</formula>
    </cfRule>
  </conditionalFormatting>
  <conditionalFormatting sqref="F25:F46">
    <cfRule type="expression" dxfId="878" priority="15">
      <formula>F25&gt;0</formula>
    </cfRule>
    <cfRule type="expression" dxfId="877" priority="16">
      <formula>F25&lt;0</formula>
    </cfRule>
  </conditionalFormatting>
  <conditionalFormatting sqref="H25:H46">
    <cfRule type="expression" dxfId="876" priority="13">
      <formula>H25&gt;0</formula>
    </cfRule>
    <cfRule type="expression" dxfId="875" priority="14">
      <formula>H25&lt;0</formula>
    </cfRule>
  </conditionalFormatting>
  <conditionalFormatting sqref="F89:F110">
    <cfRule type="expression" dxfId="874" priority="11">
      <formula>F89&gt;0</formula>
    </cfRule>
    <cfRule type="expression" dxfId="873" priority="12">
      <formula>F89&lt;0</formula>
    </cfRule>
  </conditionalFormatting>
  <conditionalFormatting sqref="H89:H110">
    <cfRule type="expression" dxfId="872" priority="9">
      <formula>H89&gt;0</formula>
    </cfRule>
    <cfRule type="expression" dxfId="871" priority="10">
      <formula>H89&lt;0</formula>
    </cfRule>
  </conditionalFormatting>
  <conditionalFormatting sqref="Q10">
    <cfRule type="expression" dxfId="870" priority="7">
      <formula>Q10&gt;0</formula>
    </cfRule>
    <cfRule type="expression" dxfId="869" priority="8">
      <formula>Q10&lt;0</formula>
    </cfRule>
  </conditionalFormatting>
  <conditionalFormatting sqref="J25:J38">
    <cfRule type="expression" dxfId="868" priority="5">
      <formula>J25&gt;0</formula>
    </cfRule>
    <cfRule type="expression" dxfId="867" priority="6">
      <formula>J25&lt;0</formula>
    </cfRule>
  </conditionalFormatting>
  <conditionalFormatting sqref="K25:K38">
    <cfRule type="expression" dxfId="866" priority="3">
      <formula>K25&gt;0</formula>
    </cfRule>
    <cfRule type="expression" dxfId="865" priority="4">
      <formula>K25&lt;0</formula>
    </cfRule>
  </conditionalFormatting>
  <conditionalFormatting sqref="L25:L38">
    <cfRule type="expression" dxfId="864" priority="1">
      <formula>L25&gt;0</formula>
    </cfRule>
    <cfRule type="expression" dxfId="86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52.63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52.63</v>
      </c>
      <c r="R4" s="490">
        <v>-8.0000000000000004E-4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1" t="s">
        <v>78</v>
      </c>
      <c r="P44" s="75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9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59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57.893000000000008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9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59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57.366700000000009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56.84040000000001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56.314100000000003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55.787800000000004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55.261500000000005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54.735200000000006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54.208900000000007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53.682600000000001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53.156300000000002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52.63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52.103700000000003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51.577400000000004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51.051099999999998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50.524799999999999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49.9985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49.472200000000001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48.945900000000002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48.419600000000003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47.893300000000004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47.367000000000004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62" priority="57">
      <formula>F27&gt;0</formula>
    </cfRule>
    <cfRule type="expression" dxfId="861" priority="58">
      <formula>F27&lt;0</formula>
    </cfRule>
  </conditionalFormatting>
  <conditionalFormatting sqref="H28:H33">
    <cfRule type="expression" dxfId="860" priority="53">
      <formula>H28&gt;0</formula>
    </cfRule>
    <cfRule type="expression" dxfId="859" priority="54">
      <formula>H28&lt;0</formula>
    </cfRule>
  </conditionalFormatting>
  <conditionalFormatting sqref="F24:F26">
    <cfRule type="expression" dxfId="858" priority="39">
      <formula>F24&gt;0</formula>
    </cfRule>
    <cfRule type="expression" dxfId="857" priority="40">
      <formula>F24&lt;0</formula>
    </cfRule>
  </conditionalFormatting>
  <conditionalFormatting sqref="Q8">
    <cfRule type="expression" dxfId="856" priority="33">
      <formula>Q8&gt;0</formula>
    </cfRule>
    <cfRule type="expression" dxfId="855" priority="34">
      <formula>Q8&lt;0</formula>
    </cfRule>
  </conditionalFormatting>
  <conditionalFormatting sqref="Q7">
    <cfRule type="expression" dxfId="854" priority="35">
      <formula>Q7&gt;0</formula>
    </cfRule>
    <cfRule type="expression" dxfId="853" priority="36">
      <formula>Q7&lt;0</formula>
    </cfRule>
  </conditionalFormatting>
  <conditionalFormatting sqref="F34">
    <cfRule type="expression" dxfId="852" priority="31">
      <formula>F34&gt;0</formula>
    </cfRule>
    <cfRule type="expression" dxfId="851" priority="32">
      <formula>F34&lt;0</formula>
    </cfRule>
  </conditionalFormatting>
  <conditionalFormatting sqref="H34">
    <cfRule type="expression" dxfId="850" priority="29">
      <formula>H34&gt;0</formula>
    </cfRule>
    <cfRule type="expression" dxfId="849" priority="30">
      <formula>H34&lt;0</formula>
    </cfRule>
  </conditionalFormatting>
  <conditionalFormatting sqref="M36">
    <cfRule type="expression" dxfId="848" priority="19">
      <formula>M36&gt;0</formula>
    </cfRule>
    <cfRule type="expression" dxfId="847" priority="20">
      <formula>M36&lt;0</formula>
    </cfRule>
  </conditionalFormatting>
  <conditionalFormatting sqref="Q10">
    <cfRule type="expression" dxfId="846" priority="15">
      <formula>Q10&gt;0</formula>
    </cfRule>
    <cfRule type="expression" dxfId="845" priority="16">
      <formula>Q10&lt;0</formula>
    </cfRule>
  </conditionalFormatting>
  <conditionalFormatting sqref="F23">
    <cfRule type="expression" dxfId="844" priority="13">
      <formula>F23&gt;0</formula>
    </cfRule>
    <cfRule type="expression" dxfId="843" priority="14">
      <formula>F23&lt;0</formula>
    </cfRule>
  </conditionalFormatting>
  <conditionalFormatting sqref="I25:J25">
    <cfRule type="expression" dxfId="842" priority="9">
      <formula>I25&gt;0</formula>
    </cfRule>
    <cfRule type="expression" dxfId="841" priority="10">
      <formula>I25&lt;0</formula>
    </cfRule>
  </conditionalFormatting>
  <conditionalFormatting sqref="I26:J27">
    <cfRule type="expression" dxfId="840" priority="7">
      <formula>I26&gt;0</formula>
    </cfRule>
    <cfRule type="expression" dxfId="839" priority="8">
      <formula>I26&lt;0</formula>
    </cfRule>
  </conditionalFormatting>
  <conditionalFormatting sqref="K25:K27">
    <cfRule type="expression" dxfId="838" priority="5">
      <formula>K25&gt;0</formula>
    </cfRule>
    <cfRule type="expression" dxfId="837" priority="6">
      <formula>K25&lt;0</formula>
    </cfRule>
  </conditionalFormatting>
  <conditionalFormatting sqref="I23:J23">
    <cfRule type="expression" dxfId="836" priority="3">
      <formula>I23&gt;0</formula>
    </cfRule>
    <cfRule type="expression" dxfId="83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0"/>
      <c r="U1" s="730" t="s">
        <v>825</v>
      </c>
      <c r="V1" s="730" t="s">
        <v>786</v>
      </c>
      <c r="W1" s="730"/>
      <c r="X1" s="730"/>
      <c r="Y1" s="730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1"/>
      <c r="U2" s="698"/>
      <c r="V2" s="698"/>
      <c r="W2" s="698"/>
      <c r="X2" s="698"/>
      <c r="Y2" s="698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2" t="s">
        <v>781</v>
      </c>
      <c r="U3" s="698"/>
      <c r="V3" s="698"/>
      <c r="W3" s="698"/>
      <c r="X3" s="698"/>
      <c r="Y3" s="698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21.3</v>
      </c>
      <c r="R4" s="490">
        <v>-7.4999999999999997E-3</v>
      </c>
      <c r="T4" s="733" t="s">
        <v>799</v>
      </c>
      <c r="U4" s="737">
        <v>320</v>
      </c>
      <c r="V4" s="737">
        <v>310</v>
      </c>
      <c r="W4" s="698"/>
      <c r="X4" s="698"/>
      <c r="Y4" s="698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17040</v>
      </c>
      <c r="T5" s="734" t="s">
        <v>792</v>
      </c>
      <c r="U5" s="737">
        <v>340</v>
      </c>
      <c r="V5" s="737">
        <v>330</v>
      </c>
      <c r="W5" s="698"/>
      <c r="X5" s="698"/>
      <c r="Y5" s="698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5" t="s">
        <v>784</v>
      </c>
      <c r="U6" s="737">
        <v>336</v>
      </c>
      <c r="V6" s="698"/>
      <c r="W6" s="698"/>
      <c r="X6" s="698"/>
      <c r="Y6" s="698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-625.31000000000131</v>
      </c>
      <c r="R7">
        <v>700</v>
      </c>
      <c r="T7" s="735" t="s">
        <v>827</v>
      </c>
      <c r="U7" s="737">
        <v>343</v>
      </c>
      <c r="V7" s="698"/>
      <c r="W7" s="698"/>
      <c r="X7" s="698"/>
      <c r="Y7" s="698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-2077.5699999999997</v>
      </c>
      <c r="T8" s="735" t="s">
        <v>793</v>
      </c>
      <c r="U8" s="737">
        <v>2.2999999999999998</v>
      </c>
      <c r="V8" s="698">
        <v>2.2000000000000002</v>
      </c>
      <c r="W8" s="698"/>
      <c r="X8" s="698"/>
      <c r="Y8" s="698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-0.10867333034480846</v>
      </c>
      <c r="T9" s="735" t="s">
        <v>794</v>
      </c>
      <c r="U9" s="737">
        <v>2.6</v>
      </c>
      <c r="V9" s="698">
        <v>2.5</v>
      </c>
      <c r="W9" s="698"/>
      <c r="X9" s="698"/>
      <c r="Y9" s="698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5" t="s">
        <v>814</v>
      </c>
      <c r="U10" s="737">
        <v>2.6</v>
      </c>
      <c r="V10" s="698"/>
      <c r="W10" s="698"/>
      <c r="X10" s="698"/>
      <c r="Y10" s="698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2.8169014084507039E-2</v>
      </c>
      <c r="R11">
        <v>0.6</v>
      </c>
      <c r="T11" s="698"/>
      <c r="U11" s="737"/>
      <c r="V11" s="698"/>
      <c r="W11" s="698"/>
      <c r="X11" s="698"/>
      <c r="Y11" s="698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5" t="s">
        <v>787</v>
      </c>
      <c r="U12" s="737"/>
      <c r="V12" s="743">
        <v>7.0000000000000007E-2</v>
      </c>
      <c r="W12" s="698"/>
      <c r="X12" s="698"/>
      <c r="Y12" s="698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5" t="s">
        <v>795</v>
      </c>
      <c r="U13" s="737"/>
      <c r="V13" s="743">
        <v>0.09</v>
      </c>
      <c r="W13" s="698"/>
      <c r="X13" s="698"/>
      <c r="Y13" s="698"/>
    </row>
    <row r="14" spans="1:25" x14ac:dyDescent="0.25">
      <c r="H14" s="70"/>
      <c r="T14" s="735" t="s">
        <v>824</v>
      </c>
      <c r="U14" s="744">
        <v>0.08</v>
      </c>
      <c r="V14" s="698"/>
      <c r="W14" s="698"/>
      <c r="X14" s="698"/>
      <c r="Y14" s="698"/>
    </row>
    <row r="15" spans="1:25" x14ac:dyDescent="0.25">
      <c r="H15" s="70"/>
      <c r="T15" s="735" t="s">
        <v>788</v>
      </c>
      <c r="U15" s="737"/>
      <c r="V15" s="698"/>
      <c r="W15" s="698"/>
      <c r="X15" s="698"/>
      <c r="Y15" s="698"/>
    </row>
    <row r="16" spans="1:25" x14ac:dyDescent="0.25">
      <c r="H16" s="70"/>
      <c r="T16" s="735" t="s">
        <v>789</v>
      </c>
      <c r="U16" s="737"/>
      <c r="V16" s="698"/>
      <c r="W16" s="698"/>
      <c r="X16" s="698"/>
      <c r="Y16" s="698"/>
    </row>
    <row r="17" spans="1:27" x14ac:dyDescent="0.25">
      <c r="T17" s="735" t="s">
        <v>805</v>
      </c>
      <c r="U17" s="737">
        <v>76</v>
      </c>
      <c r="V17" s="698"/>
      <c r="W17" s="698"/>
      <c r="X17" s="698"/>
      <c r="Y17" s="698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8"/>
      <c r="U18" s="737"/>
      <c r="V18" s="698"/>
      <c r="W18" s="698"/>
      <c r="X18" s="698"/>
      <c r="Y18" s="698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5" t="s">
        <v>800</v>
      </c>
      <c r="U19" s="740" t="s">
        <v>804</v>
      </c>
      <c r="V19" s="735" t="s">
        <v>804</v>
      </c>
      <c r="W19" s="698"/>
      <c r="X19" s="698"/>
      <c r="Y19" s="698"/>
    </row>
    <row r="20" spans="1:27" x14ac:dyDescent="0.25">
      <c r="T20" s="735" t="s">
        <v>801</v>
      </c>
      <c r="U20" s="743">
        <v>0.84</v>
      </c>
      <c r="V20" s="698"/>
      <c r="W20" s="698"/>
      <c r="X20" s="698"/>
      <c r="Y20" s="698"/>
    </row>
    <row r="21" spans="1:27" x14ac:dyDescent="0.25">
      <c r="T21" s="735" t="s">
        <v>827</v>
      </c>
      <c r="U21" s="743">
        <v>0.82</v>
      </c>
      <c r="V21" s="698"/>
      <c r="W21" s="698"/>
      <c r="X21" s="698"/>
      <c r="Y21" s="698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2" t="s">
        <v>823</v>
      </c>
      <c r="U22" s="737">
        <v>975</v>
      </c>
      <c r="V22" s="698"/>
      <c r="W22" s="698"/>
      <c r="X22" s="698"/>
      <c r="Y22" s="698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8"/>
      <c r="U23" s="737"/>
      <c r="V23" s="698"/>
      <c r="W23" s="698"/>
      <c r="X23" s="698"/>
      <c r="Y23" s="698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2" t="s">
        <v>782</v>
      </c>
      <c r="U24" s="737"/>
      <c r="V24" s="698"/>
      <c r="W24" s="698"/>
      <c r="X24" s="698"/>
      <c r="Y24" s="698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3" t="s">
        <v>796</v>
      </c>
      <c r="U25" s="737">
        <v>170</v>
      </c>
      <c r="V25" s="737">
        <v>165</v>
      </c>
      <c r="W25" s="698"/>
      <c r="X25" s="698"/>
      <c r="Y25" s="698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4" t="s">
        <v>797</v>
      </c>
      <c r="U26" s="737">
        <v>185</v>
      </c>
      <c r="V26" s="737">
        <v>180</v>
      </c>
      <c r="W26" s="698"/>
      <c r="X26" s="698"/>
      <c r="Y26" s="698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5" t="s">
        <v>784</v>
      </c>
      <c r="U27" s="737">
        <v>179</v>
      </c>
      <c r="V27" s="698"/>
      <c r="W27" s="698"/>
      <c r="X27" s="698"/>
      <c r="Y27" s="698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5" t="s">
        <v>827</v>
      </c>
      <c r="U28" s="737">
        <v>178</v>
      </c>
      <c r="V28" s="698"/>
      <c r="W28" s="698"/>
      <c r="X28" s="698"/>
      <c r="Y28" s="698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5" t="s">
        <v>793</v>
      </c>
      <c r="U29" s="737">
        <v>2</v>
      </c>
      <c r="V29" s="737">
        <v>1.9</v>
      </c>
      <c r="W29" s="698"/>
      <c r="X29" s="698"/>
      <c r="Y29" s="698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5" t="s">
        <v>794</v>
      </c>
      <c r="U30" s="737">
        <v>2.2999999999999998</v>
      </c>
      <c r="V30" s="737">
        <v>2</v>
      </c>
      <c r="W30" s="698"/>
      <c r="X30" s="698"/>
      <c r="Y30" s="698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5" t="s">
        <v>785</v>
      </c>
      <c r="U31" s="737">
        <v>2.2000000000000002</v>
      </c>
      <c r="V31" s="698"/>
      <c r="W31" s="698"/>
      <c r="X31" s="698"/>
      <c r="Y31" s="698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8"/>
      <c r="U32" s="737"/>
      <c r="V32" s="698"/>
      <c r="W32" s="698"/>
      <c r="X32" s="698"/>
      <c r="Y32" s="698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5" t="s">
        <v>787</v>
      </c>
      <c r="U33" s="737"/>
      <c r="V33" s="743">
        <v>0.15</v>
      </c>
      <c r="W33" s="698"/>
      <c r="X33" s="698"/>
      <c r="Y33" s="698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5" t="s">
        <v>795</v>
      </c>
      <c r="U34" s="737"/>
      <c r="V34" s="743">
        <v>0.18</v>
      </c>
      <c r="W34" s="698"/>
      <c r="X34" s="698"/>
      <c r="Y34" s="698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5" t="s">
        <v>824</v>
      </c>
      <c r="U35" s="743">
        <v>0.23</v>
      </c>
      <c r="V35" s="698"/>
      <c r="W35" s="698"/>
      <c r="X35" s="698"/>
      <c r="Y35" s="698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5" t="s">
        <v>788</v>
      </c>
      <c r="U36" s="737"/>
      <c r="V36" s="698"/>
      <c r="W36" s="698"/>
      <c r="X36" s="698"/>
      <c r="Y36" s="698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5" t="s">
        <v>789</v>
      </c>
      <c r="U37" s="737"/>
      <c r="V37" s="698"/>
      <c r="W37" s="698"/>
      <c r="X37" s="698"/>
      <c r="Y37" s="698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5" t="s">
        <v>826</v>
      </c>
      <c r="U38" s="737">
        <v>110</v>
      </c>
      <c r="V38" s="698"/>
      <c r="W38" s="698"/>
      <c r="X38" s="698"/>
      <c r="Y38" s="698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5" t="s">
        <v>800</v>
      </c>
      <c r="U39" s="740" t="s">
        <v>815</v>
      </c>
      <c r="V39" s="735" t="s">
        <v>804</v>
      </c>
      <c r="W39" s="698"/>
      <c r="X39" s="698"/>
      <c r="Y39" s="698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1" t="s">
        <v>78</v>
      </c>
      <c r="P40" s="751"/>
      <c r="T40" s="735" t="s">
        <v>801</v>
      </c>
      <c r="U40" s="743">
        <v>0.93</v>
      </c>
      <c r="V40" s="698"/>
      <c r="W40" s="698"/>
      <c r="X40" s="698"/>
      <c r="Y40" s="698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23.430000000000003</v>
      </c>
      <c r="Q41" s="2"/>
      <c r="T41" s="698"/>
      <c r="U41" s="737"/>
      <c r="V41" s="698"/>
      <c r="W41" s="698"/>
      <c r="X41" s="698"/>
      <c r="Y41" s="698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23.217000000000002</v>
      </c>
      <c r="Q42" s="2"/>
      <c r="T42" s="742" t="s">
        <v>823</v>
      </c>
      <c r="U42" s="737">
        <v>468</v>
      </c>
      <c r="V42" s="698"/>
      <c r="W42" s="698"/>
      <c r="X42" s="698"/>
      <c r="Y42" s="698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23.004000000000001</v>
      </c>
      <c r="Q43" s="2"/>
      <c r="T43" s="698"/>
      <c r="U43" s="737"/>
      <c r="V43" s="698"/>
      <c r="W43" s="698"/>
      <c r="X43" s="698"/>
      <c r="Y43" s="698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22.791</v>
      </c>
      <c r="Q44" s="2"/>
      <c r="T44" s="732" t="s">
        <v>783</v>
      </c>
      <c r="U44" s="737"/>
      <c r="V44" s="698"/>
      <c r="W44" s="698"/>
      <c r="X44" s="698"/>
      <c r="Y44" s="698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22.578000000000003</v>
      </c>
      <c r="Q45" s="2"/>
      <c r="T45" s="735" t="s">
        <v>793</v>
      </c>
      <c r="U45" s="737">
        <v>1.4</v>
      </c>
      <c r="V45" s="698">
        <v>2.2999999999999998</v>
      </c>
      <c r="W45" s="698"/>
      <c r="X45" s="698"/>
      <c r="Y45" s="698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" si="17">C46*(E46-D46)</f>
        <v>-2204.5600000000009</v>
      </c>
      <c r="G46" s="39">
        <f t="shared" ref="G46" si="18">D46*C46</f>
        <v>19252.560000000001</v>
      </c>
      <c r="H46" s="227">
        <f t="shared" ref="H46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22.365000000000002</v>
      </c>
      <c r="Q46" s="2"/>
      <c r="T46" s="735" t="s">
        <v>794</v>
      </c>
      <c r="U46" s="737">
        <v>1.7</v>
      </c>
      <c r="V46" s="698">
        <v>2.6</v>
      </c>
      <c r="W46" s="698"/>
      <c r="X46" s="698"/>
      <c r="Y46" s="698"/>
    </row>
    <row r="47" spans="1:26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22.152000000000001</v>
      </c>
      <c r="Q47" s="2"/>
      <c r="T47" s="735" t="s">
        <v>785</v>
      </c>
      <c r="U47" s="737">
        <v>1.6</v>
      </c>
      <c r="V47" s="698"/>
      <c r="W47" s="698"/>
      <c r="X47" s="698"/>
      <c r="Y47" s="698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21.939</v>
      </c>
      <c r="Q48" s="2"/>
      <c r="T48" s="698"/>
      <c r="U48" s="737"/>
      <c r="V48" s="698"/>
      <c r="W48" s="698"/>
      <c r="X48" s="698"/>
      <c r="Y48" s="698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21.726000000000003</v>
      </c>
      <c r="Q49" s="2"/>
      <c r="T49" s="735" t="s">
        <v>790</v>
      </c>
      <c r="U49" s="737">
        <v>20</v>
      </c>
      <c r="V49" s="735" t="s">
        <v>832</v>
      </c>
      <c r="W49" s="698"/>
      <c r="X49" s="698"/>
      <c r="Y49" s="698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21.513000000000002</v>
      </c>
      <c r="Q50" s="2"/>
      <c r="T50" s="735" t="s">
        <v>798</v>
      </c>
      <c r="U50" s="737"/>
      <c r="V50" s="698"/>
      <c r="W50" s="698"/>
      <c r="X50" s="698"/>
      <c r="Y50" s="698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21.3</v>
      </c>
      <c r="Q51" s="2"/>
      <c r="T51" s="735" t="s">
        <v>828</v>
      </c>
      <c r="U51" s="737">
        <v>24</v>
      </c>
      <c r="V51" s="698"/>
      <c r="W51" s="698"/>
      <c r="X51" s="698"/>
      <c r="Y51" s="698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21.087</v>
      </c>
      <c r="Q52" s="2"/>
      <c r="T52" s="732"/>
      <c r="U52" s="738"/>
      <c r="V52" s="698"/>
      <c r="W52" s="698"/>
      <c r="X52" s="698"/>
      <c r="Y52" s="698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20.873999999999999</v>
      </c>
      <c r="Q53" s="2"/>
      <c r="T53" s="735" t="s">
        <v>826</v>
      </c>
      <c r="U53" s="739">
        <v>39</v>
      </c>
      <c r="V53" s="698"/>
      <c r="W53" s="698"/>
      <c r="X53" s="698"/>
      <c r="Y53" s="698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20.661000000000001</v>
      </c>
      <c r="T54" s="735" t="s">
        <v>829</v>
      </c>
      <c r="U54" s="745">
        <f>U53/U57</f>
        <v>6.6895368782161235E-2</v>
      </c>
      <c r="V54" s="698"/>
      <c r="W54" s="698"/>
      <c r="X54" s="698"/>
      <c r="Y54" s="698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20.448</v>
      </c>
      <c r="T55" s="735" t="s">
        <v>830</v>
      </c>
      <c r="U55" s="737">
        <v>356</v>
      </c>
      <c r="V55" s="698"/>
      <c r="W55" s="698"/>
      <c r="X55" s="698"/>
      <c r="Y55" s="698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20.234999999999999</v>
      </c>
      <c r="T56" s="746" t="s">
        <v>831</v>
      </c>
      <c r="U56" s="737">
        <v>374</v>
      </c>
      <c r="V56" s="698"/>
      <c r="W56" s="698"/>
      <c r="X56" s="698"/>
      <c r="Y56" s="698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20.021999999999998</v>
      </c>
      <c r="T57" s="742" t="s">
        <v>823</v>
      </c>
      <c r="U57" s="739">
        <v>583</v>
      </c>
      <c r="V57" s="698"/>
      <c r="W57" s="698"/>
      <c r="X57" s="698"/>
      <c r="Y57" s="698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19.809000000000001</v>
      </c>
      <c r="T58" s="735"/>
      <c r="U58" s="739"/>
      <c r="V58" s="698"/>
      <c r="W58" s="698"/>
      <c r="X58" s="698"/>
      <c r="Y58" s="698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19.596</v>
      </c>
      <c r="T59" s="735"/>
      <c r="U59" s="739"/>
      <c r="V59" s="698"/>
      <c r="W59" s="698"/>
      <c r="X59" s="698"/>
      <c r="Y59" s="698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19.383000000000003</v>
      </c>
      <c r="T60" s="736" t="s">
        <v>791</v>
      </c>
      <c r="U60" s="739"/>
      <c r="V60" s="698"/>
      <c r="W60" s="698"/>
      <c r="X60" s="698"/>
      <c r="Y60" s="698"/>
    </row>
    <row r="61" spans="2:25" x14ac:dyDescent="0.25">
      <c r="O61" s="81">
        <v>0.9</v>
      </c>
      <c r="P61" s="81">
        <f t="shared" si="10"/>
        <v>19.170000000000002</v>
      </c>
      <c r="T61" s="735"/>
      <c r="U61" s="739"/>
      <c r="V61" s="698"/>
      <c r="W61" s="698"/>
      <c r="X61" s="698"/>
      <c r="Y61" s="698"/>
    </row>
    <row r="62" spans="2:25" x14ac:dyDescent="0.25">
      <c r="T62" s="736" t="s">
        <v>819</v>
      </c>
      <c r="U62" s="739">
        <v>95</v>
      </c>
      <c r="V62" s="698"/>
      <c r="W62" s="698"/>
      <c r="X62" s="698"/>
      <c r="Y62" s="698"/>
    </row>
    <row r="63" spans="2:25" x14ac:dyDescent="0.25">
      <c r="T63" s="736" t="s">
        <v>817</v>
      </c>
      <c r="U63" s="739">
        <v>97</v>
      </c>
      <c r="V63" s="698"/>
      <c r="W63" s="698"/>
      <c r="X63" s="698"/>
      <c r="Y63" s="698"/>
    </row>
    <row r="64" spans="2:25" x14ac:dyDescent="0.25">
      <c r="T64" s="736" t="s">
        <v>816</v>
      </c>
      <c r="U64" s="739">
        <v>0.28000000000000003</v>
      </c>
      <c r="V64" s="698"/>
      <c r="W64" s="698"/>
      <c r="X64" s="698"/>
      <c r="Y64" s="698"/>
    </row>
    <row r="65" spans="2:25" x14ac:dyDescent="0.25">
      <c r="T65" s="736" t="s">
        <v>818</v>
      </c>
      <c r="U65" s="739">
        <v>1.8</v>
      </c>
      <c r="V65" s="698"/>
      <c r="W65" s="698"/>
      <c r="X65" s="698"/>
      <c r="Y65" s="698"/>
    </row>
    <row r="66" spans="2:25" x14ac:dyDescent="0.25">
      <c r="T66" s="736"/>
      <c r="U66" s="739"/>
      <c r="V66" s="698"/>
      <c r="W66" s="698"/>
      <c r="X66" s="698"/>
      <c r="Y66" s="698"/>
    </row>
    <row r="67" spans="2:25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6" t="s">
        <v>822</v>
      </c>
      <c r="U67" s="739">
        <v>243</v>
      </c>
      <c r="V67" s="698"/>
      <c r="W67" s="698"/>
      <c r="X67" s="698"/>
      <c r="Y67" s="698"/>
    </row>
    <row r="68" spans="2:25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6" t="s">
        <v>820</v>
      </c>
      <c r="U68" s="739">
        <v>661</v>
      </c>
      <c r="V68" s="698"/>
      <c r="W68" s="698"/>
      <c r="X68" s="698"/>
      <c r="Y68" s="698"/>
    </row>
    <row r="69" spans="2:25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6" t="s">
        <v>821</v>
      </c>
      <c r="U69" s="739">
        <v>3.8</v>
      </c>
      <c r="V69" s="698"/>
      <c r="W69" s="698"/>
      <c r="X69" s="698"/>
      <c r="Y69" s="698"/>
    </row>
    <row r="70" spans="2:25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5"/>
      <c r="U70" s="739"/>
      <c r="V70" s="698"/>
      <c r="W70" s="698"/>
      <c r="X70" s="698"/>
      <c r="Y70" s="698"/>
    </row>
    <row r="71" spans="2:25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5"/>
      <c r="U71" s="739"/>
      <c r="V71" s="698"/>
      <c r="W71" s="698"/>
      <c r="X71" s="698"/>
      <c r="Y71" s="698"/>
    </row>
    <row r="72" spans="2:25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5"/>
      <c r="U72" s="739"/>
      <c r="V72" s="698"/>
      <c r="W72" s="698"/>
      <c r="X72" s="698"/>
      <c r="Y72" s="698"/>
    </row>
    <row r="73" spans="2:25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5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5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5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5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5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5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5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</row>
    <row r="81" spans="2:9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34" priority="39">
      <formula>F81&gt;0</formula>
    </cfRule>
    <cfRule type="expression" dxfId="833" priority="40">
      <formula>F81&lt;0</formula>
    </cfRule>
  </conditionalFormatting>
  <conditionalFormatting sqref="Q7">
    <cfRule type="expression" dxfId="832" priority="27">
      <formula>Q7&gt;0</formula>
    </cfRule>
    <cfRule type="expression" dxfId="831" priority="28">
      <formula>Q7&lt;0</formula>
    </cfRule>
  </conditionalFormatting>
  <conditionalFormatting sqref="Q8">
    <cfRule type="expression" dxfId="830" priority="25">
      <formula>Q8&gt;0</formula>
    </cfRule>
    <cfRule type="expression" dxfId="829" priority="26">
      <formula>Q8&lt;0</formula>
    </cfRule>
  </conditionalFormatting>
  <conditionalFormatting sqref="F68:F80">
    <cfRule type="expression" dxfId="828" priority="23">
      <formula>F68&gt;0</formula>
    </cfRule>
    <cfRule type="expression" dxfId="827" priority="24">
      <formula>F68&lt;0</formula>
    </cfRule>
  </conditionalFormatting>
  <conditionalFormatting sqref="H68:H80">
    <cfRule type="expression" dxfId="826" priority="21">
      <formula>H68&gt;0</formula>
    </cfRule>
    <cfRule type="expression" dxfId="825" priority="22">
      <formula>H68&lt;0</formula>
    </cfRule>
  </conditionalFormatting>
  <conditionalFormatting sqref="H84:H87">
    <cfRule type="expression" dxfId="824" priority="17">
      <formula>H84&gt;0</formula>
    </cfRule>
    <cfRule type="expression" dxfId="823" priority="18">
      <formula>H84&lt;0</formula>
    </cfRule>
  </conditionalFormatting>
  <conditionalFormatting sqref="F84:F87">
    <cfRule type="expression" dxfId="822" priority="19">
      <formula>F84&gt;0</formula>
    </cfRule>
    <cfRule type="expression" dxfId="821" priority="20">
      <formula>F84&lt;0</formula>
    </cfRule>
  </conditionalFormatting>
  <conditionalFormatting sqref="M110">
    <cfRule type="expression" dxfId="820" priority="15">
      <formula>M110&gt;0</formula>
    </cfRule>
    <cfRule type="expression" dxfId="819" priority="16">
      <formula>M110&lt;0</formula>
    </cfRule>
  </conditionalFormatting>
  <conditionalFormatting sqref="F23:F24 F31:F60">
    <cfRule type="expression" dxfId="818" priority="13">
      <formula>F23&gt;0</formula>
    </cfRule>
    <cfRule type="expression" dxfId="817" priority="14">
      <formula>F23&lt;0</formula>
    </cfRule>
  </conditionalFormatting>
  <conditionalFormatting sqref="H23:H24 H31:H60">
    <cfRule type="expression" dxfId="816" priority="11">
      <formula>H23&gt;0</formula>
    </cfRule>
    <cfRule type="expression" dxfId="815" priority="12">
      <formula>H23&lt;0</formula>
    </cfRule>
  </conditionalFormatting>
  <conditionalFormatting sqref="Q10">
    <cfRule type="expression" dxfId="814" priority="9">
      <formula>Q10&gt;0</formula>
    </cfRule>
    <cfRule type="expression" dxfId="813" priority="10">
      <formula>Q10&lt;0</formula>
    </cfRule>
  </conditionalFormatting>
  <conditionalFormatting sqref="F25:F30">
    <cfRule type="expression" dxfId="812" priority="7">
      <formula>F25&gt;0</formula>
    </cfRule>
    <cfRule type="expression" dxfId="811" priority="8">
      <formula>F25&lt;0</formula>
    </cfRule>
  </conditionalFormatting>
  <conditionalFormatting sqref="H25:H30">
    <cfRule type="expression" dxfId="810" priority="5">
      <formula>H25&gt;0</formula>
    </cfRule>
    <cfRule type="expression" dxfId="809" priority="6">
      <formula>H25&lt;0</formula>
    </cfRule>
  </conditionalFormatting>
  <conditionalFormatting sqref="K28:K35">
    <cfRule type="expression" dxfId="808" priority="3">
      <formula>K28&gt;0</formula>
    </cfRule>
    <cfRule type="expression" dxfId="807" priority="4">
      <formula>K28&lt;0</formula>
    </cfRule>
  </conditionalFormatting>
  <conditionalFormatting sqref="K36:K60">
    <cfRule type="expression" dxfId="806" priority="1">
      <formula>K36&gt;0</formula>
    </cfRule>
    <cfRule type="expression" dxfId="805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57.87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57.87</v>
      </c>
      <c r="R4" s="490">
        <v>4.3E-3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1" t="s">
        <v>78</v>
      </c>
      <c r="P40" s="75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63.657000000000004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63.078299999999999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62.499600000000001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61.920900000000003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61.342199999999998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60.763500000000001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60.184800000000003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59.606099999999998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59.0274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58.448699999999995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57.87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57.2913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56.712599999999995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56.133899999999997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55.555199999999992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54.976499999999994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54.397799999999997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53.819099999999999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53.240400000000001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52.661699999999996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52.082999999999998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04" priority="9">
      <formula>F39&gt;0</formula>
    </cfRule>
    <cfRule type="expression" dxfId="803" priority="10">
      <formula>F39&lt;0</formula>
    </cfRule>
  </conditionalFormatting>
  <conditionalFormatting sqref="F25:F38">
    <cfRule type="expression" dxfId="802" priority="7">
      <formula>F25&gt;0</formula>
    </cfRule>
    <cfRule type="expression" dxfId="801" priority="8">
      <formula>F25&lt;0</formula>
    </cfRule>
  </conditionalFormatting>
  <conditionalFormatting sqref="H25:H38">
    <cfRule type="expression" dxfId="800" priority="5">
      <formula>H25&gt;0</formula>
    </cfRule>
    <cfRule type="expression" dxfId="799" priority="6">
      <formula>H25&lt;0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80.86</v>
      </c>
      <c r="R4" s="512">
        <v>-3.3E-3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4043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9.5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9.5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2.3552745754307674E-3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1" t="s">
        <v>78</v>
      </c>
      <c r="P40" s="7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88.946000000000012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88.1374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87.328800000000001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86.520200000000003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85.711600000000004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84.903000000000006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84.094400000000007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83.285799999999995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82.477199999999996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81.668599999999998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80.86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80.051400000000001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79.242800000000003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78.434200000000004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77.625599999999991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76.816999999999993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76.008399999999995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75.19980000000001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74.391199999999998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73.582599999999999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72.774000000000001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4" priority="21">
      <formula>F47&gt;0</formula>
    </cfRule>
    <cfRule type="expression" dxfId="793" priority="22">
      <formula>F47&lt;0</formula>
    </cfRule>
  </conditionalFormatting>
  <conditionalFormatting sqref="Q7">
    <cfRule type="expression" dxfId="792" priority="19">
      <formula>Q7&gt;0</formula>
    </cfRule>
    <cfRule type="expression" dxfId="791" priority="20">
      <formula>Q7&lt;0</formula>
    </cfRule>
  </conditionalFormatting>
  <conditionalFormatting sqref="Q8">
    <cfRule type="expression" dxfId="790" priority="17">
      <formula>Q8&gt;0</formula>
    </cfRule>
    <cfRule type="expression" dxfId="789" priority="18">
      <formula>Q8&lt;0</formula>
    </cfRule>
  </conditionalFormatting>
  <conditionalFormatting sqref="F25:F46">
    <cfRule type="expression" dxfId="788" priority="15">
      <formula>F25&gt;0</formula>
    </cfRule>
    <cfRule type="expression" dxfId="787" priority="16">
      <formula>F25&lt;0</formula>
    </cfRule>
  </conditionalFormatting>
  <conditionalFormatting sqref="H25:H46">
    <cfRule type="expression" dxfId="786" priority="13">
      <formula>H25&gt;0</formula>
    </cfRule>
    <cfRule type="expression" dxfId="785" priority="14">
      <formula>H25&lt;0</formula>
    </cfRule>
  </conditionalFormatting>
  <conditionalFormatting sqref="F89:F110">
    <cfRule type="expression" dxfId="784" priority="11">
      <formula>F89&gt;0</formula>
    </cfRule>
    <cfRule type="expression" dxfId="783" priority="12">
      <formula>F89&lt;0</formula>
    </cfRule>
  </conditionalFormatting>
  <conditionalFormatting sqref="H89:H110">
    <cfRule type="expression" dxfId="782" priority="9">
      <formula>H89&gt;0</formula>
    </cfRule>
    <cfRule type="expression" dxfId="781" priority="10">
      <formula>H89&lt;0</formula>
    </cfRule>
  </conditionalFormatting>
  <conditionalFormatting sqref="Q10">
    <cfRule type="expression" dxfId="780" priority="7">
      <formula>Q10&gt;0</formula>
    </cfRule>
    <cfRule type="expression" dxfId="779" priority="8">
      <formula>Q10&lt;0</formula>
    </cfRule>
  </conditionalFormatting>
  <conditionalFormatting sqref="J25:J38">
    <cfRule type="expression" dxfId="778" priority="5">
      <formula>J25&gt;0</formula>
    </cfRule>
    <cfRule type="expression" dxfId="777" priority="6">
      <formula>J25&lt;0</formula>
    </cfRule>
  </conditionalFormatting>
  <conditionalFormatting sqref="K25:K38">
    <cfRule type="expression" dxfId="776" priority="3">
      <formula>K25&gt;0</formula>
    </cfRule>
    <cfRule type="expression" dxfId="775" priority="4">
      <formula>K25&lt;0</formula>
    </cfRule>
  </conditionalFormatting>
  <conditionalFormatting sqref="L25:L38">
    <cfRule type="expression" dxfId="774" priority="1">
      <formula>L25&gt;0</formula>
    </cfRule>
    <cfRule type="expression" dxfId="7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37.96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37.96</v>
      </c>
      <c r="R4" s="490">
        <v>2.35E-2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5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1" t="s">
        <v>78</v>
      </c>
      <c r="P24" s="681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41.756000000000007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41.376400000000004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40.9968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40.617200000000004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40.2376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39.858000000000004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39.478400000000001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39.098800000000004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38.719200000000001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38.339600000000004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37.96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37.580399999999997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37.200800000000001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36.821199999999997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36.441600000000001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36.061999999999998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35.682400000000001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35.302800000000005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34.923200000000001</v>
      </c>
    </row>
    <row r="44" spans="1:32" x14ac:dyDescent="0.25">
      <c r="N44" s="4"/>
      <c r="O44" s="81">
        <v>0.91</v>
      </c>
      <c r="P44" s="81">
        <f t="shared" si="0"/>
        <v>34.543600000000005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34.164000000000001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3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4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3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4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3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4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3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4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3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4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3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4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3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4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3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4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3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4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8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8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8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9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9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9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9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9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1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9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1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9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1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1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1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1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1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1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1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1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1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1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1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1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1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2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2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2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3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3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3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3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0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0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0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0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2" priority="137">
      <formula>F30&gt;0</formula>
    </cfRule>
    <cfRule type="expression" dxfId="771" priority="138">
      <formula>F30&lt;0</formula>
    </cfRule>
  </conditionalFormatting>
  <conditionalFormatting sqref="H47:H58">
    <cfRule type="expression" dxfId="770" priority="129">
      <formula>H47&gt;0</formula>
    </cfRule>
    <cfRule type="expression" dxfId="769" priority="130">
      <formula>H47&lt;0</formula>
    </cfRule>
  </conditionalFormatting>
  <conditionalFormatting sqref="H59">
    <cfRule type="expression" dxfId="768" priority="119">
      <formula>H59&gt;0</formula>
    </cfRule>
    <cfRule type="expression" dxfId="767" priority="120">
      <formula>H59&lt;0</formula>
    </cfRule>
  </conditionalFormatting>
  <conditionalFormatting sqref="H60">
    <cfRule type="expression" dxfId="766" priority="115">
      <formula>H60&gt;0</formula>
    </cfRule>
    <cfRule type="expression" dxfId="765" priority="116">
      <formula>H60&lt;0</formula>
    </cfRule>
  </conditionalFormatting>
  <conditionalFormatting sqref="H61:H66">
    <cfRule type="expression" dxfId="764" priority="111">
      <formula>H61&gt;0</formula>
    </cfRule>
    <cfRule type="expression" dxfId="763" priority="112">
      <formula>H61&lt;0</formula>
    </cfRule>
  </conditionalFormatting>
  <conditionalFormatting sqref="Q8">
    <cfRule type="expression" dxfId="762" priority="95">
      <formula>Q8&gt;0</formula>
    </cfRule>
    <cfRule type="expression" dxfId="761" priority="96">
      <formula>Q8&lt;0</formula>
    </cfRule>
  </conditionalFormatting>
  <conditionalFormatting sqref="Q7">
    <cfRule type="expression" dxfId="760" priority="97">
      <formula>Q7&gt;0</formula>
    </cfRule>
    <cfRule type="expression" dxfId="759" priority="98">
      <formula>Q7&lt;0</formula>
    </cfRule>
  </conditionalFormatting>
  <conditionalFormatting sqref="F178 H178">
    <cfRule type="expression" dxfId="758" priority="93">
      <formula>F178&gt;0</formula>
    </cfRule>
    <cfRule type="expression" dxfId="757" priority="94">
      <formula>F178&lt;0</formula>
    </cfRule>
  </conditionalFormatting>
  <conditionalFormatting sqref="Q10">
    <cfRule type="expression" dxfId="756" priority="87">
      <formula>Q10&gt;0</formula>
    </cfRule>
    <cfRule type="expression" dxfId="755" priority="88">
      <formula>Q10&lt;0</formula>
    </cfRule>
  </conditionalFormatting>
  <conditionalFormatting sqref="Q9">
    <cfRule type="expression" dxfId="754" priority="81">
      <formula>Q9&gt;0</formula>
    </cfRule>
    <cfRule type="expression" dxfId="753" priority="82">
      <formula>Q9&lt;0</formula>
    </cfRule>
  </conditionalFormatting>
  <conditionalFormatting sqref="F201:F248">
    <cfRule type="expression" dxfId="752" priority="41">
      <formula>F201&gt;0</formula>
    </cfRule>
    <cfRule type="expression" dxfId="751" priority="42">
      <formula>F201&lt;0</formula>
    </cfRule>
  </conditionalFormatting>
  <conditionalFormatting sqref="H201:H248">
    <cfRule type="expression" dxfId="750" priority="39">
      <formula>H201&gt;0</formula>
    </cfRule>
    <cfRule type="expression" dxfId="749" priority="40">
      <formula>H201&lt;0</formula>
    </cfRule>
  </conditionalFormatting>
  <conditionalFormatting sqref="J208">
    <cfRule type="expression" dxfId="748" priority="37">
      <formula>J208&gt;0</formula>
    </cfRule>
    <cfRule type="expression" dxfId="747" priority="38">
      <formula>J208&lt;0</formula>
    </cfRule>
  </conditionalFormatting>
  <conditionalFormatting sqref="J214:J215">
    <cfRule type="expression" dxfId="746" priority="35">
      <formula>J214&gt;0</formula>
    </cfRule>
    <cfRule type="expression" dxfId="745" priority="36">
      <formula>J214&lt;0</formula>
    </cfRule>
  </conditionalFormatting>
  <conditionalFormatting sqref="J216">
    <cfRule type="expression" dxfId="744" priority="33">
      <formula>J216&gt;0</formula>
    </cfRule>
    <cfRule type="expression" dxfId="743" priority="34">
      <formula>J216&lt;0</formula>
    </cfRule>
  </conditionalFormatting>
  <conditionalFormatting sqref="J217:J219 J221:J224">
    <cfRule type="expression" dxfId="742" priority="31">
      <formula>J217&gt;0</formula>
    </cfRule>
    <cfRule type="expression" dxfId="741" priority="32">
      <formula>J217&lt;0</formula>
    </cfRule>
  </conditionalFormatting>
  <conditionalFormatting sqref="K208">
    <cfRule type="expression" dxfId="740" priority="29">
      <formula>K208&gt;0</formula>
    </cfRule>
    <cfRule type="expression" dxfId="739" priority="30">
      <formula>K208&lt;0</formula>
    </cfRule>
  </conditionalFormatting>
  <conditionalFormatting sqref="K214:K215">
    <cfRule type="expression" dxfId="738" priority="27">
      <formula>K214&gt;0</formula>
    </cfRule>
    <cfRule type="expression" dxfId="737" priority="28">
      <formula>K214&lt;0</formula>
    </cfRule>
  </conditionalFormatting>
  <conditionalFormatting sqref="K216">
    <cfRule type="expression" dxfId="736" priority="25">
      <formula>K216&gt;0</formula>
    </cfRule>
    <cfRule type="expression" dxfId="735" priority="26">
      <formula>K216&lt;0</formula>
    </cfRule>
  </conditionalFormatting>
  <conditionalFormatting sqref="K217:K224">
    <cfRule type="expression" dxfId="734" priority="23">
      <formula>K217&gt;0</formula>
    </cfRule>
    <cfRule type="expression" dxfId="733" priority="24">
      <formula>K217&lt;0</formula>
    </cfRule>
  </conditionalFormatting>
  <conditionalFormatting sqref="L208">
    <cfRule type="expression" dxfId="732" priority="21">
      <formula>L208&gt;0</formula>
    </cfRule>
    <cfRule type="expression" dxfId="731" priority="22">
      <formula>L208&lt;0</formula>
    </cfRule>
  </conditionalFormatting>
  <conditionalFormatting sqref="L214:L215">
    <cfRule type="expression" dxfId="730" priority="19">
      <formula>L214&gt;0</formula>
    </cfRule>
    <cfRule type="expression" dxfId="729" priority="20">
      <formula>L214&lt;0</formula>
    </cfRule>
  </conditionalFormatting>
  <conditionalFormatting sqref="L216">
    <cfRule type="expression" dxfId="728" priority="17">
      <formula>L216&gt;0</formula>
    </cfRule>
    <cfRule type="expression" dxfId="727" priority="18">
      <formula>L216&lt;0</formula>
    </cfRule>
  </conditionalFormatting>
  <conditionalFormatting sqref="L217:L224">
    <cfRule type="expression" dxfId="726" priority="15">
      <formula>L217&gt;0</formula>
    </cfRule>
    <cfRule type="expression" dxfId="725" priority="16">
      <formula>L217&lt;0</formula>
    </cfRule>
  </conditionalFormatting>
  <conditionalFormatting sqref="K225">
    <cfRule type="expression" dxfId="724" priority="13">
      <formula>K225&gt;0</formula>
    </cfRule>
    <cfRule type="expression" dxfId="723" priority="14">
      <formula>K225&lt;0</formula>
    </cfRule>
  </conditionalFormatting>
  <conditionalFormatting sqref="L225:L232">
    <cfRule type="expression" dxfId="722" priority="11">
      <formula>L225&gt;0</formula>
    </cfRule>
    <cfRule type="expression" dxfId="721" priority="12">
      <formula>L225&lt;0</formula>
    </cfRule>
  </conditionalFormatting>
  <conditionalFormatting sqref="K226">
    <cfRule type="expression" dxfId="720" priority="9">
      <formula>K226&gt;0</formula>
    </cfRule>
    <cfRule type="expression" dxfId="719" priority="10">
      <formula>K226&lt;0</formula>
    </cfRule>
  </conditionalFormatting>
  <conditionalFormatting sqref="K227">
    <cfRule type="expression" dxfId="718" priority="7">
      <formula>K227&gt;0</formula>
    </cfRule>
    <cfRule type="expression" dxfId="717" priority="8">
      <formula>K227&lt;0</formula>
    </cfRule>
  </conditionalFormatting>
  <conditionalFormatting sqref="K228:K248">
    <cfRule type="expression" dxfId="716" priority="5">
      <formula>K228&gt;0</formula>
    </cfRule>
    <cfRule type="expression" dxfId="715" priority="6">
      <formula>K228&lt;0</formula>
    </cfRule>
  </conditionalFormatting>
  <conditionalFormatting sqref="L233:L237">
    <cfRule type="expression" dxfId="714" priority="3">
      <formula>L233&gt;0</formula>
    </cfRule>
    <cfRule type="expression" dxfId="713" priority="4">
      <formula>L233&lt;0</formula>
    </cfRule>
  </conditionalFormatting>
  <conditionalFormatting sqref="L238:L243">
    <cfRule type="expression" dxfId="712" priority="1">
      <formula>L238&gt;0</formula>
    </cfRule>
    <cfRule type="expression" dxfId="71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56.87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56.87</v>
      </c>
      <c r="R4" s="507">
        <v>3.8999999999999998E-3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1" t="s">
        <v>78</v>
      </c>
      <c r="P40" s="75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62.557000000000002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61.988300000000002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61.419600000000003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60.850900000000003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60.282200000000003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59.713500000000003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59.144799999999996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58.576099999999997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58.007399999999997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57.438699999999997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56.87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56.301299999999998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55.732599999999998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55.163899999999998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54.595199999999998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54.026499999999992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53.457799999999992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52.889099999999999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52.320399999999999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51.7517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51.183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0" priority="11">
      <formula>F27&gt;0</formula>
    </cfRule>
    <cfRule type="expression" dxfId="709" priority="12">
      <formula>F27&lt;0</formula>
    </cfRule>
  </conditionalFormatting>
  <conditionalFormatting sqref="H27:H29">
    <cfRule type="expression" dxfId="708" priority="9">
      <formula>H27&gt;0</formula>
    </cfRule>
    <cfRule type="expression" dxfId="707" priority="10">
      <formula>H27&lt;0</formula>
    </cfRule>
  </conditionalFormatting>
  <conditionalFormatting sqref="F23:F26">
    <cfRule type="expression" dxfId="706" priority="7">
      <formula>F23&gt;0</formula>
    </cfRule>
    <cfRule type="expression" dxfId="705" priority="8">
      <formula>F23&lt;0</formula>
    </cfRule>
  </conditionalFormatting>
  <conditionalFormatting sqref="H23:H26">
    <cfRule type="expression" dxfId="704" priority="5">
      <formula>H23&gt;0</formula>
    </cfRule>
    <cfRule type="expression" dxfId="703" priority="6">
      <formula>H23&lt;0</formula>
    </cfRule>
  </conditionalFormatting>
  <conditionalFormatting sqref="Q8">
    <cfRule type="expression" dxfId="702" priority="1">
      <formula>Q8&gt;0</formula>
    </cfRule>
    <cfRule type="expression" dxfId="701" priority="2">
      <formula>Q8&lt;0</formula>
    </cfRule>
  </conditionalFormatting>
  <conditionalFormatting sqref="Q7">
    <cfRule type="expression" dxfId="700" priority="3">
      <formula>Q7&gt;0</formula>
    </cfRule>
    <cfRule type="expression" dxfId="69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37.83</v>
      </c>
      <c r="R4" s="507">
        <v>7.7000000000000002E-3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1" t="s">
        <v>78</v>
      </c>
      <c r="P40" s="75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41.613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41.234700000000004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40.856400000000001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40.478099999999998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40.099800000000002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39.721499999999999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39.343200000000003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38.9649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38.586599999999997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38.208300000000001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37.83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37.451699999999995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37.073399999999999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36.695099999999996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36.316799999999994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35.938499999999998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35.560199999999995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35.181899999999999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34.803600000000003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34.4253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34.046999999999997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8" priority="7">
      <formula>F21&gt;0</formula>
    </cfRule>
    <cfRule type="expression" dxfId="697" priority="8">
      <formula>F21&lt;0</formula>
    </cfRule>
  </conditionalFormatting>
  <conditionalFormatting sqref="F22">
    <cfRule type="expression" dxfId="696" priority="5">
      <formula>F22&gt;0</formula>
    </cfRule>
    <cfRule type="expression" dxfId="695" priority="6">
      <formula>F22&lt;0</formula>
    </cfRule>
  </conditionalFormatting>
  <conditionalFormatting sqref="Q8">
    <cfRule type="expression" dxfId="694" priority="1">
      <formula>Q8&gt;0</formula>
    </cfRule>
    <cfRule type="expression" dxfId="693" priority="2">
      <formula>Q8&lt;0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46.54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46.54</v>
      </c>
      <c r="R4" s="490">
        <v>-8.5000000000000006E-3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1" t="s">
        <v>78</v>
      </c>
      <c r="P44" s="75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51.194000000000003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50.7286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50.263200000000005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49.797800000000002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49.3324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48.867000000000004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48.401600000000002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47.936199999999999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47.470799999999997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47.005400000000002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46.54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46.074599999999997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45.609200000000001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45.143799999999999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44.678399999999996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44.212999999999994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43.747599999999998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43.282200000000003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42.816800000000001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42.351399999999998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41.886000000000003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0" priority="17">
      <formula>F38&gt;0</formula>
    </cfRule>
    <cfRule type="expression" dxfId="689" priority="18">
      <formula>F38&lt;0</formula>
    </cfRule>
  </conditionalFormatting>
  <conditionalFormatting sqref="H38:H72">
    <cfRule type="expression" dxfId="688" priority="9">
      <formula>H38&gt;0</formula>
    </cfRule>
    <cfRule type="expression" dxfId="687" priority="10">
      <formula>H38&lt;0</formula>
    </cfRule>
  </conditionalFormatting>
  <conditionalFormatting sqref="F21:F37">
    <cfRule type="expression" dxfId="686" priority="7">
      <formula>F21&gt;0</formula>
    </cfRule>
    <cfRule type="expression" dxfId="685" priority="8">
      <formula>F21&lt;0</formula>
    </cfRule>
  </conditionalFormatting>
  <conditionalFormatting sqref="H21:H37">
    <cfRule type="expression" dxfId="684" priority="5">
      <formula>H21&gt;0</formula>
    </cfRule>
    <cfRule type="expression" dxfId="683" priority="6">
      <formula>H21&lt;0</formula>
    </cfRule>
  </conditionalFormatting>
  <conditionalFormatting sqref="Q8">
    <cfRule type="expression" dxfId="682" priority="1">
      <formula>Q8&gt;0</formula>
    </cfRule>
    <cfRule type="expression" dxfId="681" priority="2">
      <formula>Q8&lt;0</formula>
    </cfRule>
  </conditionalFormatting>
  <conditionalFormatting sqref="Q7">
    <cfRule type="expression" dxfId="680" priority="3">
      <formula>Q7&gt;0</formula>
    </cfRule>
    <cfRule type="expression" dxfId="67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115.97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115.97</v>
      </c>
      <c r="R4" s="507">
        <v>-5.7000000000000002E-3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1" t="s">
        <v>78</v>
      </c>
      <c r="P46" s="751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127.56700000000001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126.40730000000001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125.24760000000001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124.0879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122.9282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121.7685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120.6088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119.4491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118.2894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117.1297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115.97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114.8103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113.6506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112.4909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111.3312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110.17149999999999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109.01179999999999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107.85210000000001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106.69240000000001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105.53270000000001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104.373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8" priority="11">
      <formula>F24&gt;0</formula>
    </cfRule>
    <cfRule type="expression" dxfId="677" priority="12">
      <formula>F24&lt;0</formula>
    </cfRule>
  </conditionalFormatting>
  <conditionalFormatting sqref="H27:H30">
    <cfRule type="expression" dxfId="676" priority="9">
      <formula>H27&gt;0</formula>
    </cfRule>
    <cfRule type="expression" dxfId="675" priority="10">
      <formula>H27&lt;0</formula>
    </cfRule>
  </conditionalFormatting>
  <conditionalFormatting sqref="F25">
    <cfRule type="expression" dxfId="674" priority="7">
      <formula>F25&gt;0</formula>
    </cfRule>
    <cfRule type="expression" dxfId="673" priority="8">
      <formula>F25&lt;0</formula>
    </cfRule>
  </conditionalFormatting>
  <conditionalFormatting sqref="H24:H26">
    <cfRule type="expression" dxfId="672" priority="5">
      <formula>H24&gt;0</formula>
    </cfRule>
    <cfRule type="expression" dxfId="671" priority="6">
      <formula>H24&lt;0</formula>
    </cfRule>
  </conditionalFormatting>
  <conditionalFormatting sqref="Q7">
    <cfRule type="expression" dxfId="670" priority="3">
      <formula>Q7&gt;0</formula>
    </cfRule>
    <cfRule type="expression" dxfId="669" priority="4">
      <formula>Q7&lt;0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53.65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53.65</v>
      </c>
      <c r="R4" s="508">
        <v>1.55E-2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1" t="s">
        <v>78</v>
      </c>
      <c r="Q39" s="751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59.015000000000001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58.478500000000004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57.942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57.405500000000004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56.869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56.332500000000003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55.795999999999999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55.259500000000003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54.722999999999999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54.186500000000002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53.65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53.113499999999995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52.576999999999998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52.040499999999994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51.503999999999998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50.967499999999994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50.430999999999997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49.894500000000001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49.358000000000004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48.8215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48.284999999999997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6" priority="17">
      <formula>F28&gt;0</formula>
    </cfRule>
    <cfRule type="expression" dxfId="665" priority="18">
      <formula>F28&lt;0</formula>
    </cfRule>
  </conditionalFormatting>
  <conditionalFormatting sqref="F28 F33:F35">
    <cfRule type="expression" dxfId="664" priority="19">
      <formula>F28&gt;0</formula>
    </cfRule>
    <cfRule type="expression" dxfId="663" priority="20">
      <formula>F28&lt;0</formula>
    </cfRule>
  </conditionalFormatting>
  <conditionalFormatting sqref="H28 H33:H35">
    <cfRule type="expression" dxfId="662" priority="15">
      <formula>H28&gt;0</formula>
    </cfRule>
    <cfRule type="expression" dxfId="661" priority="16">
      <formula>H28&lt;0</formula>
    </cfRule>
  </conditionalFormatting>
  <conditionalFormatting sqref="F21:F27">
    <cfRule type="expression" dxfId="660" priority="13">
      <formula>F21&gt;0</formula>
    </cfRule>
    <cfRule type="expression" dxfId="659" priority="14">
      <formula>F21&lt;0</formula>
    </cfRule>
  </conditionalFormatting>
  <conditionalFormatting sqref="H21:H27">
    <cfRule type="expression" dxfId="658" priority="11">
      <formula>H21&gt;0</formula>
    </cfRule>
    <cfRule type="expression" dxfId="657" priority="12">
      <formula>H21&lt;0</formula>
    </cfRule>
  </conditionalFormatting>
  <conditionalFormatting sqref="Q8">
    <cfRule type="expression" dxfId="656" priority="7">
      <formula>Q8&gt;0</formula>
    </cfRule>
    <cfRule type="expression" dxfId="655" priority="8">
      <formula>Q8&lt;0</formula>
    </cfRule>
  </conditionalFormatting>
  <conditionalFormatting sqref="Q7">
    <cfRule type="expression" dxfId="654" priority="9">
      <formula>Q7&gt;0</formula>
    </cfRule>
    <cfRule type="expression" dxfId="653" priority="10">
      <formula>Q7&lt;0</formula>
    </cfRule>
  </conditionalFormatting>
  <conditionalFormatting sqref="F29:F32">
    <cfRule type="expression" dxfId="652" priority="5">
      <formula>F29&gt;0</formula>
    </cfRule>
    <cfRule type="expression" dxfId="651" priority="6">
      <formula>F29&lt;0</formula>
    </cfRule>
  </conditionalFormatting>
  <conditionalFormatting sqref="H29:H32">
    <cfRule type="expression" dxfId="650" priority="3">
      <formula>H29&gt;0</formula>
    </cfRule>
    <cfRule type="expression" dxfId="649" priority="4">
      <formula>H29&lt;0</formula>
    </cfRule>
  </conditionalFormatting>
  <conditionalFormatting sqref="M37">
    <cfRule type="expression" dxfId="648" priority="1">
      <formula>M37&gt;0</formula>
    </cfRule>
    <cfRule type="expression" dxfId="64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250.35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250.35</v>
      </c>
      <c r="R4" s="490">
        <v>1.1999999999999999E-3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1" t="s">
        <v>78</v>
      </c>
      <c r="Q39" s="751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275.38499999999999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272.88150000000002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270.37799999999999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267.87450000000001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265.37099999999998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262.86750000000001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260.36399999999998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257.8605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255.357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252.8535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250.35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247.84649999999999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245.34299999999999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242.83949999999999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240.33599999999998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237.83249999999998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235.32899999999998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232.82550000000001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230.322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227.8185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225.315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6" priority="19">
      <formula>F25&gt;0</formula>
    </cfRule>
    <cfRule type="expression" dxfId="64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4" priority="11">
      <formula>F28&gt;0</formula>
    </cfRule>
    <cfRule type="expression" dxfId="643" priority="12">
      <formula>F28&lt;0</formula>
    </cfRule>
  </conditionalFormatting>
  <conditionalFormatting sqref="F28:F35">
    <cfRule type="expression" dxfId="642" priority="13">
      <formula>F28&gt;0</formula>
    </cfRule>
    <cfRule type="expression" dxfId="641" priority="14">
      <formula>F28&lt;0</formula>
    </cfRule>
  </conditionalFormatting>
  <conditionalFormatting sqref="H25:H35">
    <cfRule type="expression" dxfId="640" priority="9">
      <formula>H25&gt;0</formula>
    </cfRule>
    <cfRule type="expression" dxfId="639" priority="10">
      <formula>H25&lt;0</formula>
    </cfRule>
  </conditionalFormatting>
  <conditionalFormatting sqref="F21:F24">
    <cfRule type="expression" dxfId="638" priority="7">
      <formula>F21&gt;0</formula>
    </cfRule>
    <cfRule type="expression" dxfId="637" priority="8">
      <formula>F21&lt;0</formula>
    </cfRule>
  </conditionalFormatting>
  <conditionalFormatting sqref="H21:H24">
    <cfRule type="expression" dxfId="636" priority="5">
      <formula>H21&gt;0</formula>
    </cfRule>
    <cfRule type="expression" dxfId="635" priority="6">
      <formula>H21&lt;0</formula>
    </cfRule>
  </conditionalFormatting>
  <conditionalFormatting sqref="Q8">
    <cfRule type="expression" dxfId="634" priority="1">
      <formula>Q8&gt;0</formula>
    </cfRule>
    <cfRule type="expression" dxfId="633" priority="2">
      <formula>Q8&lt;0</formula>
    </cfRule>
  </conditionalFormatting>
  <conditionalFormatting sqref="Q7">
    <cfRule type="expression" dxfId="632" priority="3">
      <formula>Q7&gt;0</formula>
    </cfRule>
    <cfRule type="expression" dxfId="63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101.24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101.24</v>
      </c>
      <c r="R4" s="490">
        <v>-3.5000000000000001E-3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111.364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110.3516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109.33920000000001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108.32680000000001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107.31440000000001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106.30199999999999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105.28959999999999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104.27719999999999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103.26479999999999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102.25239999999999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101.24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100.2276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99.215199999999996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98.202799999999996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97.190399999999997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96.177999999999997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95.165599999999984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94.153199999999998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93.140799999999999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92.128399999999999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91.116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0" priority="29">
      <formula>F40&gt;0</formula>
    </cfRule>
    <cfRule type="expression" dxfId="629" priority="30">
      <formula>F40&lt;0</formula>
    </cfRule>
  </conditionalFormatting>
  <conditionalFormatting sqref="F40:F45">
    <cfRule type="expression" dxfId="628" priority="31">
      <formula>F40&gt;0</formula>
    </cfRule>
    <cfRule type="expression" dxfId="627" priority="32">
      <formula>F40&lt;0</formula>
    </cfRule>
  </conditionalFormatting>
  <conditionalFormatting sqref="H40:H45">
    <cfRule type="expression" dxfId="626" priority="27">
      <formula>H40&gt;0</formula>
    </cfRule>
    <cfRule type="expression" dxfId="625" priority="28">
      <formula>H40&lt;0</formula>
    </cfRule>
  </conditionalFormatting>
  <conditionalFormatting sqref="F23:F39">
    <cfRule type="expression" dxfId="624" priority="13">
      <formula>F23&gt;0</formula>
    </cfRule>
    <cfRule type="expression" dxfId="623" priority="14">
      <formula>F23&lt;0</formula>
    </cfRule>
  </conditionalFormatting>
  <conditionalFormatting sqref="H23:H39">
    <cfRule type="expression" dxfId="622" priority="11">
      <formula>H23&gt;0</formula>
    </cfRule>
    <cfRule type="expression" dxfId="621" priority="12">
      <formula>H23&lt;0</formula>
    </cfRule>
  </conditionalFormatting>
  <conditionalFormatting sqref="Q7">
    <cfRule type="expression" dxfId="620" priority="9">
      <formula>Q7&gt;0</formula>
    </cfRule>
    <cfRule type="expression" dxfId="619" priority="10">
      <formula>Q7&lt;0</formula>
    </cfRule>
  </conditionalFormatting>
  <conditionalFormatting sqref="Q8">
    <cfRule type="expression" dxfId="618" priority="7">
      <formula>Q8&gt;0</formula>
    </cfRule>
    <cfRule type="expression" dxfId="617" priority="8">
      <formula>Q8&lt;0</formula>
    </cfRule>
  </conditionalFormatting>
  <conditionalFormatting sqref="Q10">
    <cfRule type="expression" dxfId="616" priority="1">
      <formula>Q10&gt;0</formula>
    </cfRule>
    <cfRule type="expression" dxfId="61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83.1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83.1</v>
      </c>
      <c r="R4" s="490">
        <v>1.4E-3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91.41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90.578999999999994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89.748000000000005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88.917000000000002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88.085999999999999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87.254999999999995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86.423999999999992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85.592999999999989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84.762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83.930999999999997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83.1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82.268999999999991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81.437999999999988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80.606999999999999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79.775999999999996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78.944999999999993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78.11399999999999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77.283000000000001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76.451999999999998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75.620999999999995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74.789999999999992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4" priority="39">
      <formula>Q12&gt;0</formula>
    </cfRule>
    <cfRule type="expression" dxfId="61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2" priority="33">
      <formula>F25&gt;0</formula>
    </cfRule>
    <cfRule type="expression" dxfId="611" priority="34">
      <formula>F25&lt;0</formula>
    </cfRule>
  </conditionalFormatting>
  <conditionalFormatting sqref="F30">
    <cfRule type="expression" dxfId="610" priority="31">
      <formula>F30&gt;0</formula>
    </cfRule>
    <cfRule type="expression" dxfId="609" priority="32">
      <formula>F30&lt;0</formula>
    </cfRule>
  </conditionalFormatting>
  <conditionalFormatting sqref="F31">
    <cfRule type="expression" dxfId="608" priority="29">
      <formula>F31&gt;0</formula>
    </cfRule>
    <cfRule type="expression" dxfId="607" priority="30">
      <formula>F31&lt;0</formula>
    </cfRule>
  </conditionalFormatting>
  <conditionalFormatting sqref="F32:F34">
    <cfRule type="expression" dxfId="606" priority="27">
      <formula>F32&gt;0</formula>
    </cfRule>
    <cfRule type="expression" dxfId="605" priority="28">
      <formula>F32&lt;0</formula>
    </cfRule>
  </conditionalFormatting>
  <conditionalFormatting sqref="H25:H29">
    <cfRule type="expression" dxfId="604" priority="25">
      <formula>H25&gt;0</formula>
    </cfRule>
    <cfRule type="expression" dxfId="603" priority="26">
      <formula>H25&lt;0</formula>
    </cfRule>
  </conditionalFormatting>
  <conditionalFormatting sqref="H30">
    <cfRule type="expression" dxfId="602" priority="23">
      <formula>H30&gt;0</formula>
    </cfRule>
    <cfRule type="expression" dxfId="601" priority="24">
      <formula>H30&lt;0</formula>
    </cfRule>
  </conditionalFormatting>
  <conditionalFormatting sqref="H31">
    <cfRule type="expression" dxfId="600" priority="21">
      <formula>H31&gt;0</formula>
    </cfRule>
    <cfRule type="expression" dxfId="599" priority="22">
      <formula>H31&lt;0</formula>
    </cfRule>
  </conditionalFormatting>
  <conditionalFormatting sqref="H32:H34">
    <cfRule type="expression" dxfId="598" priority="19">
      <formula>H32&gt;0</formula>
    </cfRule>
    <cfRule type="expression" dxfId="597" priority="20">
      <formula>H32&lt;0</formula>
    </cfRule>
  </conditionalFormatting>
  <conditionalFormatting sqref="F35">
    <cfRule type="expression" dxfId="596" priority="17">
      <formula>F35&gt;0</formula>
    </cfRule>
    <cfRule type="expression" dxfId="595" priority="18">
      <formula>F35&lt;0</formula>
    </cfRule>
  </conditionalFormatting>
  <conditionalFormatting sqref="H35">
    <cfRule type="expression" dxfId="594" priority="15">
      <formula>H35&gt;0</formula>
    </cfRule>
    <cfRule type="expression" dxfId="593" priority="16">
      <formula>H35&lt;0</formula>
    </cfRule>
  </conditionalFormatting>
  <conditionalFormatting sqref="F36">
    <cfRule type="expression" dxfId="592" priority="13">
      <formula>F36&gt;0</formula>
    </cfRule>
    <cfRule type="expression" dxfId="591" priority="14">
      <formula>F36&lt;0</formula>
    </cfRule>
  </conditionalFormatting>
  <conditionalFormatting sqref="H36">
    <cfRule type="expression" dxfId="590" priority="11">
      <formula>H36&gt;0</formula>
    </cfRule>
    <cfRule type="expression" dxfId="589" priority="12">
      <formula>H36&lt;0</formula>
    </cfRule>
  </conditionalFormatting>
  <conditionalFormatting sqref="H23:H24">
    <cfRule type="expression" dxfId="588" priority="5">
      <formula>H23&gt;0</formula>
    </cfRule>
    <cfRule type="expression" dxfId="587" priority="6">
      <formula>H23&lt;0</formula>
    </cfRule>
  </conditionalFormatting>
  <conditionalFormatting sqref="F23:F24">
    <cfRule type="expression" dxfId="586" priority="7">
      <formula>F23&gt;0</formula>
    </cfRule>
    <cfRule type="expression" dxfId="585" priority="8">
      <formula>F23&lt;0</formula>
    </cfRule>
  </conditionalFormatting>
  <conditionalFormatting sqref="Q7">
    <cfRule type="expression" dxfId="584" priority="3">
      <formula>Q7&gt;0</formula>
    </cfRule>
    <cfRule type="expression" dxfId="583" priority="4">
      <formula>Q7&lt;0</formula>
    </cfRule>
  </conditionalFormatting>
  <conditionalFormatting sqref="Q8">
    <cfRule type="expression" dxfId="582" priority="1">
      <formula>Q8&gt;0</formula>
    </cfRule>
    <cfRule type="expression" dxfId="58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7">
        <v>40</v>
      </c>
      <c r="D2" s="43">
        <v>57.85</v>
      </c>
      <c r="E2" s="43">
        <v>0</v>
      </c>
      <c r="F2" s="43">
        <f t="shared" ref="F2:F8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51.161666666666676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448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448">
        <v>43005</v>
      </c>
      <c r="H4" s="80">
        <v>40</v>
      </c>
      <c r="I4" s="43">
        <v>54.42</v>
      </c>
      <c r="J4" s="43">
        <v>0.05</v>
      </c>
      <c r="K4" s="43">
        <f>H4*I4-J4</f>
        <v>2176.75</v>
      </c>
      <c r="L4" s="72"/>
      <c r="M4" s="4"/>
      <c r="O4" s="11" t="s">
        <v>66</v>
      </c>
      <c r="Q4" s="54">
        <v>54.25</v>
      </c>
      <c r="R4" s="490">
        <v>6.9999999999999999E-4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448">
        <v>43006</v>
      </c>
      <c r="H5" s="759">
        <v>40</v>
      </c>
      <c r="I5" s="45">
        <v>54.3</v>
      </c>
      <c r="J5" s="45">
        <v>0.05</v>
      </c>
      <c r="K5" s="43">
        <f>H5*I5-J5</f>
        <v>2171.9499999999998</v>
      </c>
      <c r="L5" s="4"/>
      <c r="M5" s="4"/>
      <c r="O5" s="11" t="s">
        <v>67</v>
      </c>
      <c r="Q5" s="3">
        <f>Q4*Q2</f>
        <v>6510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448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6139.4000000000015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1575.4799999999996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489">
        <v>43006</v>
      </c>
      <c r="C8" s="7">
        <v>40</v>
      </c>
      <c r="D8" s="43">
        <v>53.78</v>
      </c>
      <c r="E8" s="43">
        <v>0</v>
      </c>
      <c r="F8" s="43">
        <f t="shared" si="0"/>
        <v>2151.1999999999998</v>
      </c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370.59999999999854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6.0364204971169573E-2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360</v>
      </c>
      <c r="D18" s="18"/>
      <c r="E18" s="18"/>
      <c r="F18" s="18">
        <f>SUM(F2:F17)</f>
        <v>19314.3</v>
      </c>
      <c r="G18" s="14"/>
      <c r="H18" s="71">
        <f>SUM(H2:H17)</f>
        <v>240</v>
      </c>
      <c r="I18" s="18"/>
      <c r="J18" s="18"/>
      <c r="K18" s="18">
        <f>SUM(K2:K17)</f>
        <v>13066.899999999998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240</v>
      </c>
      <c r="D19" s="352"/>
      <c r="E19" s="352"/>
      <c r="F19" s="353">
        <f>SumByColor($A$19,F2:F17)</f>
        <v>12953</v>
      </c>
      <c r="G19" s="352"/>
      <c r="H19" s="352">
        <f>SumByColor($A$19,H2:H17)</f>
        <v>240</v>
      </c>
      <c r="I19" s="352"/>
      <c r="J19" s="352"/>
      <c r="K19" s="353">
        <f>SumByColor($A$19,K2:K17)</f>
        <v>13067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5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6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5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6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51" t="s">
        <v>78</v>
      </c>
      <c r="Q39" s="75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59.675000000000004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59.132500000000007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58.59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58.047500000000007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57.505000000000003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8" si="27">C45*(E45-D45)</f>
        <v>59.208000000000993</v>
      </c>
      <c r="G45" s="39">
        <f t="shared" ref="G45:G48" si="28">D45*C45</f>
        <v>12591.191999999999</v>
      </c>
      <c r="H45" s="227">
        <f t="shared" ref="H45:H48" si="29">(E45-D45)/D45</f>
        <v>4.70233477497611E-3</v>
      </c>
      <c r="I45" s="39"/>
      <c r="J45" s="39">
        <v>639</v>
      </c>
      <c r="K45" s="39">
        <f t="shared" ref="K45:K48" si="30">(G45-J45)/C45</f>
        <v>49.800799999999995</v>
      </c>
      <c r="O45" s="2"/>
      <c r="P45" s="81">
        <v>1.05</v>
      </c>
      <c r="Q45" s="81">
        <f t="shared" si="19"/>
        <v>56.962500000000006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56.42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A47">
        <v>120</v>
      </c>
      <c r="B47" s="189">
        <v>43005</v>
      </c>
      <c r="C47" s="7">
        <v>120</v>
      </c>
      <c r="D47" s="77">
        <v>51.334600000000002</v>
      </c>
      <c r="E47" s="39">
        <v>54.21</v>
      </c>
      <c r="F47" s="39">
        <f t="shared" si="27"/>
        <v>345.04799999999989</v>
      </c>
      <c r="G47" s="39">
        <f t="shared" si="28"/>
        <v>6160.152</v>
      </c>
      <c r="H47" s="227">
        <f t="shared" si="29"/>
        <v>5.6012903577703908E-2</v>
      </c>
      <c r="I47" s="39">
        <v>51</v>
      </c>
      <c r="J47" s="39">
        <v>1550</v>
      </c>
      <c r="K47" s="39">
        <f t="shared" si="30"/>
        <v>38.41793333333333</v>
      </c>
      <c r="O47" s="2"/>
      <c r="P47" s="81">
        <v>1.03</v>
      </c>
      <c r="Q47" s="81">
        <f t="shared" si="19"/>
        <v>55.877500000000005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A48">
        <v>80</v>
      </c>
      <c r="B48" s="189">
        <v>43006</v>
      </c>
      <c r="C48" s="7">
        <v>120</v>
      </c>
      <c r="D48" s="77">
        <v>51.16</v>
      </c>
      <c r="E48" s="39">
        <v>54.21</v>
      </c>
      <c r="F48" s="39">
        <f t="shared" si="27"/>
        <v>366.00000000000051</v>
      </c>
      <c r="G48" s="39">
        <f t="shared" si="28"/>
        <v>6139.2</v>
      </c>
      <c r="H48" s="227">
        <f t="shared" si="29"/>
        <v>5.9616888193901575E-2</v>
      </c>
      <c r="I48" s="39">
        <v>51</v>
      </c>
      <c r="J48" s="39">
        <v>1571</v>
      </c>
      <c r="K48" s="39">
        <f t="shared" si="30"/>
        <v>38.068333333333335</v>
      </c>
      <c r="O48" s="2"/>
      <c r="P48" s="81">
        <v>1.02</v>
      </c>
      <c r="Q48" s="81">
        <f t="shared" si="19"/>
        <v>55.335000000000001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54.792500000000004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54.25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53.707499999999996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53.164999999999999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52.622499999999995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52.08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51.537499999999994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50.994999999999997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50.452500000000001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49.910000000000004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49.3675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48.825000000000003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80" priority="81">
      <formula>F61&gt;0</formula>
    </cfRule>
    <cfRule type="expression" dxfId="579" priority="82">
      <formula>F61&lt;0</formula>
    </cfRule>
  </conditionalFormatting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78" priority="73">
      <formula>F64&gt;0</formula>
    </cfRule>
    <cfRule type="expression" dxfId="577" priority="74">
      <formula>F64&lt;0</formula>
    </cfRule>
  </conditionalFormatting>
  <conditionalFormatting sqref="F64:F92 F99:F101 F108:F119">
    <cfRule type="expression" dxfId="576" priority="75">
      <formula>F64&gt;0</formula>
    </cfRule>
    <cfRule type="expression" dxfId="575" priority="76">
      <formula>F64&lt;0</formula>
    </cfRule>
  </conditionalFormatting>
  <conditionalFormatting sqref="H61:H92 H99:H101 H108:H119">
    <cfRule type="expression" dxfId="574" priority="71">
      <formula>H61&gt;0</formula>
    </cfRule>
    <cfRule type="expression" dxfId="573" priority="72">
      <formula>H61&lt;0</formula>
    </cfRule>
  </conditionalFormatting>
  <conditionalFormatting sqref="F57:F60">
    <cfRule type="expression" dxfId="572" priority="57">
      <formula>F57&gt;0</formula>
    </cfRule>
    <cfRule type="expression" dxfId="571" priority="58">
      <formula>F57&lt;0</formula>
    </cfRule>
  </conditionalFormatting>
  <conditionalFormatting sqref="H57:H60">
    <cfRule type="expression" dxfId="570" priority="55">
      <formula>H57&gt;0</formula>
    </cfRule>
    <cfRule type="expression" dxfId="569" priority="56">
      <formula>H57&lt;0</formula>
    </cfRule>
  </conditionalFormatting>
  <conditionalFormatting sqref="Q8">
    <cfRule type="expression" dxfId="568" priority="51">
      <formula>Q8&gt;0</formula>
    </cfRule>
    <cfRule type="expression" dxfId="567" priority="52">
      <formula>Q8&lt;0</formula>
    </cfRule>
  </conditionalFormatting>
  <conditionalFormatting sqref="Q7">
    <cfRule type="expression" dxfId="566" priority="53">
      <formula>Q7&gt;0</formula>
    </cfRule>
    <cfRule type="expression" dxfId="565" priority="54">
      <formula>Q7&lt;0</formula>
    </cfRule>
  </conditionalFormatting>
  <conditionalFormatting sqref="F93:F98">
    <cfRule type="expression" dxfId="564" priority="47">
      <formula>F93&gt;0</formula>
    </cfRule>
    <cfRule type="expression" dxfId="563" priority="48">
      <formula>F93&lt;0</formula>
    </cfRule>
  </conditionalFormatting>
  <conditionalFormatting sqref="F93:F98">
    <cfRule type="expression" dxfId="562" priority="49">
      <formula>F93&gt;0</formula>
    </cfRule>
    <cfRule type="expression" dxfId="561" priority="50">
      <formula>F93&lt;0</formula>
    </cfRule>
  </conditionalFormatting>
  <conditionalFormatting sqref="H93:H98">
    <cfRule type="expression" dxfId="560" priority="45">
      <formula>H93&gt;0</formula>
    </cfRule>
    <cfRule type="expression" dxfId="559" priority="46">
      <formula>H93&lt;0</formula>
    </cfRule>
  </conditionalFormatting>
  <conditionalFormatting sqref="M122">
    <cfRule type="expression" dxfId="558" priority="41">
      <formula>M122&gt;0</formula>
    </cfRule>
    <cfRule type="expression" dxfId="557" priority="42">
      <formula>M122&lt;0</formula>
    </cfRule>
  </conditionalFormatting>
  <conditionalFormatting sqref="M122">
    <cfRule type="expression" dxfId="556" priority="43">
      <formula>M122&gt;0</formula>
    </cfRule>
    <cfRule type="expression" dxfId="555" priority="44">
      <formula>M122&lt;0</formula>
    </cfRule>
  </conditionalFormatting>
  <conditionalFormatting sqref="F103:F107">
    <cfRule type="expression" dxfId="554" priority="39">
      <formula>F103&gt;0</formula>
    </cfRule>
    <cfRule type="expression" dxfId="553" priority="40">
      <formula>F103&lt;0</formula>
    </cfRule>
  </conditionalFormatting>
  <conditionalFormatting sqref="H103:H107">
    <cfRule type="expression" dxfId="552" priority="37">
      <formula>H103&gt;0</formula>
    </cfRule>
    <cfRule type="expression" dxfId="551" priority="38">
      <formula>H103&lt;0</formula>
    </cfRule>
  </conditionalFormatting>
  <conditionalFormatting sqref="F24:F51">
    <cfRule type="expression" dxfId="550" priority="29">
      <formula>F24&gt;0</formula>
    </cfRule>
    <cfRule type="expression" dxfId="549" priority="30">
      <formula>F24&lt;0</formula>
    </cfRule>
  </conditionalFormatting>
  <conditionalFormatting sqref="F24:F51">
    <cfRule type="expression" dxfId="548" priority="31">
      <formula>F24&gt;0</formula>
    </cfRule>
    <cfRule type="expression" dxfId="547" priority="32">
      <formula>F24&lt;0</formula>
    </cfRule>
  </conditionalFormatting>
  <conditionalFormatting sqref="H24:H51">
    <cfRule type="expression" dxfId="546" priority="27">
      <formula>H24&gt;0</formula>
    </cfRule>
    <cfRule type="expression" dxfId="545" priority="28">
      <formula>H24&lt;0</formula>
    </cfRule>
  </conditionalFormatting>
  <conditionalFormatting sqref="J34">
    <cfRule type="expression" dxfId="544" priority="25">
      <formula>J34&gt;0</formula>
    </cfRule>
    <cfRule type="expression" dxfId="543" priority="26">
      <formula>J34&lt;0</formula>
    </cfRule>
  </conditionalFormatting>
  <conditionalFormatting sqref="J35">
    <cfRule type="expression" dxfId="542" priority="23">
      <formula>J35&gt;0</formula>
    </cfRule>
    <cfRule type="expression" dxfId="541" priority="24">
      <formula>J35&lt;0</formula>
    </cfRule>
  </conditionalFormatting>
  <conditionalFormatting sqref="J36:J47">
    <cfRule type="expression" dxfId="540" priority="21">
      <formula>J36&gt;0</formula>
    </cfRule>
    <cfRule type="expression" dxfId="539" priority="22">
      <formula>J36&lt;0</formula>
    </cfRule>
  </conditionalFormatting>
  <conditionalFormatting sqref="K34">
    <cfRule type="expression" dxfId="538" priority="7">
      <formula>K34&gt;0</formula>
    </cfRule>
    <cfRule type="expression" dxfId="537" priority="8">
      <formula>K34&lt;0</formula>
    </cfRule>
  </conditionalFormatting>
  <conditionalFormatting sqref="K35">
    <cfRule type="expression" dxfId="536" priority="5">
      <formula>K35&gt;0</formula>
    </cfRule>
    <cfRule type="expression" dxfId="535" priority="6">
      <formula>K35&lt;0</formula>
    </cfRule>
  </conditionalFormatting>
  <conditionalFormatting sqref="K36:K51">
    <cfRule type="expression" dxfId="534" priority="3">
      <formula>K36&gt;0</formula>
    </cfRule>
    <cfRule type="expression" dxfId="533" priority="4">
      <formula>K36&lt;0</formula>
    </cfRule>
  </conditionalFormatting>
  <conditionalFormatting sqref="J48:J50">
    <cfRule type="expression" dxfId="1" priority="1">
      <formula>J48&gt;0</formula>
    </cfRule>
    <cfRule type="expression" dxfId="0" priority="2">
      <formula>J48&lt;0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46.08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46.08</v>
      </c>
      <c r="R4" s="490">
        <v>2.24E-2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1" t="s">
        <v>78</v>
      </c>
      <c r="Q39" s="75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50.688000000000002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50.227200000000003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49.766400000000004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49.305599999999998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48.844799999999999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48.384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47.923200000000001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47.462400000000002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47.001599999999996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46.540799999999997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46.08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45.619199999999999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45.1584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44.697599999999994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44.236799999999995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43.775999999999996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43.315199999999997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42.854399999999998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42.393599999999999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41.9328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41.472000000000001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2" priority="66">
      <formula>F22&gt;0</formula>
    </cfRule>
    <cfRule type="expression" dxfId="53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0" priority="53">
      <formula>F41&gt;0</formula>
    </cfRule>
    <cfRule type="expression" dxfId="529" priority="54">
      <formula>F41&lt;0</formula>
    </cfRule>
  </conditionalFormatting>
  <conditionalFormatting sqref="F41">
    <cfRule type="expression" dxfId="528" priority="57">
      <formula>F41&gt;0</formula>
    </cfRule>
    <cfRule type="expression" dxfId="527" priority="58">
      <formula>F41&lt;0</formula>
    </cfRule>
  </conditionalFormatting>
  <conditionalFormatting sqref="H41">
    <cfRule type="expression" dxfId="526" priority="35">
      <formula>H41&gt;0</formula>
    </cfRule>
    <cfRule type="expression" dxfId="525" priority="36">
      <formula>H41&lt;0</formula>
    </cfRule>
  </conditionalFormatting>
  <conditionalFormatting sqref="F89:F95">
    <cfRule type="expression" dxfId="524" priority="29">
      <formula>F89&gt;0</formula>
    </cfRule>
    <cfRule type="expression" dxfId="523" priority="30">
      <formula>F89&lt;0</formula>
    </cfRule>
  </conditionalFormatting>
  <conditionalFormatting sqref="F96:F110">
    <cfRule type="expression" dxfId="522" priority="25">
      <formula>F96&gt;0</formula>
    </cfRule>
    <cfRule type="expression" dxfId="521" priority="26">
      <formula>F96&lt;0</formula>
    </cfRule>
  </conditionalFormatting>
  <conditionalFormatting sqref="F96:F110">
    <cfRule type="expression" dxfId="520" priority="27">
      <formula>F96&gt;0</formula>
    </cfRule>
    <cfRule type="expression" dxfId="519" priority="28">
      <formula>F96&lt;0</formula>
    </cfRule>
  </conditionalFormatting>
  <conditionalFormatting sqref="H89:H100">
    <cfRule type="expression" dxfId="518" priority="23">
      <formula>H89&gt;0</formula>
    </cfRule>
    <cfRule type="expression" dxfId="517" priority="24">
      <formula>H89&lt;0</formula>
    </cfRule>
  </conditionalFormatting>
  <conditionalFormatting sqref="H101">
    <cfRule type="expression" dxfId="516" priority="21">
      <formula>H101&gt;0</formula>
    </cfRule>
    <cfRule type="expression" dxfId="515" priority="22">
      <formula>H101&lt;0</formula>
    </cfRule>
  </conditionalFormatting>
  <conditionalFormatting sqref="F111:F116">
    <cfRule type="expression" dxfId="514" priority="19">
      <formula>F111&gt;0</formula>
    </cfRule>
    <cfRule type="expression" dxfId="513" priority="20">
      <formula>F111&lt;0</formula>
    </cfRule>
  </conditionalFormatting>
  <conditionalFormatting sqref="H103:H116">
    <cfRule type="expression" dxfId="512" priority="17">
      <formula>H103&gt;0</formula>
    </cfRule>
    <cfRule type="expression" dxfId="511" priority="18">
      <formula>H103&lt;0</formula>
    </cfRule>
  </conditionalFormatting>
  <conditionalFormatting sqref="H102">
    <cfRule type="expression" dxfId="510" priority="15">
      <formula>H102&gt;0</formula>
    </cfRule>
    <cfRule type="expression" dxfId="509" priority="16">
      <formula>H102&lt;0</formula>
    </cfRule>
  </conditionalFormatting>
  <conditionalFormatting sqref="M42">
    <cfRule type="expression" dxfId="508" priority="13">
      <formula>M42&gt;0</formula>
    </cfRule>
    <cfRule type="expression" dxfId="507" priority="14">
      <formula>M42&lt;0</formula>
    </cfRule>
  </conditionalFormatting>
  <conditionalFormatting sqref="Q7">
    <cfRule type="expression" dxfId="506" priority="9">
      <formula>Q7&gt;0</formula>
    </cfRule>
    <cfRule type="expression" dxfId="505" priority="10">
      <formula>Q7&lt;0</formula>
    </cfRule>
  </conditionalFormatting>
  <conditionalFormatting sqref="Q8">
    <cfRule type="expression" dxfId="504" priority="7">
      <formula>Q8&gt;0</formula>
    </cfRule>
    <cfRule type="expression" dxfId="503" priority="8">
      <formula>Q8&lt;0</formula>
    </cfRule>
  </conditionalFormatting>
  <conditionalFormatting sqref="F117:F130 H117:H130">
    <cfRule type="expression" dxfId="502" priority="1">
      <formula>F117&gt;0</formula>
    </cfRule>
    <cfRule type="expression" dxfId="50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7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34.840000000000003</v>
      </c>
      <c r="R4" s="510">
        <v>-7.1000000000000004E-3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3484.0000000000005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4193.0400000000027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668.46000000000049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0.23741804414073339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>
        <v>43002</v>
      </c>
      <c r="C26" s="10">
        <v>100</v>
      </c>
      <c r="D26" s="39">
        <v>28.16</v>
      </c>
      <c r="E26" s="39">
        <v>35.229999999999997</v>
      </c>
      <c r="F26" s="39">
        <f t="shared" ref="F26" si="6">C26*(E26-D26)</f>
        <v>706.99999999999966</v>
      </c>
      <c r="G26" s="39">
        <f t="shared" ref="G26" si="7">D26*C26</f>
        <v>2816</v>
      </c>
      <c r="H26" s="227">
        <f t="shared" ref="H26" si="8">(E26-D26)/D26</f>
        <v>0.25106534090909077</v>
      </c>
      <c r="I26" s="39">
        <v>28</v>
      </c>
      <c r="J26" s="39">
        <v>4232</v>
      </c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8" t="s">
        <v>78</v>
      </c>
      <c r="P28" s="688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38.324000000000005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9">O30*$Q$4</f>
        <v>37.975600000000007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9"/>
        <v>37.627200000000009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9"/>
        <v>37.278800000000004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9"/>
        <v>36.930400000000006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9"/>
        <v>36.582000000000008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9"/>
        <v>36.233600000000003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9"/>
        <v>35.885200000000005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9"/>
        <v>35.536800000000007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9"/>
        <v>35.188400000000001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9"/>
        <v>34.840000000000003</v>
      </c>
      <c r="W39" s="134"/>
    </row>
    <row r="40" spans="1:23" x14ac:dyDescent="0.25">
      <c r="O40" s="81">
        <v>0.99</v>
      </c>
      <c r="P40" s="81">
        <f t="shared" si="9"/>
        <v>34.491600000000005</v>
      </c>
      <c r="W40" s="134"/>
    </row>
    <row r="41" spans="1:23" x14ac:dyDescent="0.25">
      <c r="O41" s="81">
        <v>0.98</v>
      </c>
      <c r="P41" s="81">
        <f t="shared" si="9"/>
        <v>34.1432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9"/>
        <v>33.794800000000002</v>
      </c>
      <c r="W42" s="134"/>
    </row>
    <row r="43" spans="1:23" x14ac:dyDescent="0.25">
      <c r="A43" s="708" t="s">
        <v>1</v>
      </c>
      <c r="B43" s="727" t="s">
        <v>2</v>
      </c>
      <c r="C43" s="708" t="s">
        <v>4</v>
      </c>
      <c r="D43" s="709" t="s">
        <v>5</v>
      </c>
      <c r="E43" s="709" t="s">
        <v>94</v>
      </c>
      <c r="F43" s="709" t="s">
        <v>60</v>
      </c>
      <c r="G43" s="708" t="s">
        <v>3</v>
      </c>
      <c r="H43" s="708" t="s">
        <v>6</v>
      </c>
      <c r="I43" s="709" t="s">
        <v>7</v>
      </c>
      <c r="J43" s="709" t="s">
        <v>95</v>
      </c>
      <c r="K43" s="709" t="s">
        <v>61</v>
      </c>
      <c r="L43" s="708" t="s">
        <v>37</v>
      </c>
      <c r="M43" s="708" t="s">
        <v>38</v>
      </c>
      <c r="O43" s="81">
        <v>0.96</v>
      </c>
      <c r="P43" s="81">
        <f t="shared" si="9"/>
        <v>33.446400000000004</v>
      </c>
      <c r="W43" s="134"/>
    </row>
    <row r="44" spans="1:23" x14ac:dyDescent="0.25">
      <c r="A44" s="710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0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11">H44*I44-J44</f>
        <v>774.28</v>
      </c>
      <c r="L44" s="585">
        <v>42613</v>
      </c>
      <c r="M44" s="583">
        <v>90</v>
      </c>
      <c r="O44" s="81">
        <v>0.95</v>
      </c>
      <c r="P44" s="81">
        <f t="shared" si="9"/>
        <v>33.097999999999999</v>
      </c>
      <c r="W44" s="134"/>
    </row>
    <row r="45" spans="1:23" x14ac:dyDescent="0.25">
      <c r="A45" s="711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0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11"/>
        <v>1605.42</v>
      </c>
      <c r="L45" s="585">
        <v>42704</v>
      </c>
      <c r="M45" s="583">
        <v>102</v>
      </c>
      <c r="O45" s="81">
        <v>0.94</v>
      </c>
      <c r="P45" s="81">
        <f t="shared" si="9"/>
        <v>32.749600000000001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0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11"/>
        <v>704.38</v>
      </c>
      <c r="L46" s="582"/>
      <c r="M46" s="582"/>
      <c r="O46" s="81">
        <v>0.93</v>
      </c>
      <c r="P46" s="81">
        <f t="shared" si="9"/>
        <v>32.401200000000003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0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11"/>
        <v>1051.18</v>
      </c>
      <c r="L47" s="582"/>
      <c r="M47" s="582"/>
      <c r="O47" s="81">
        <v>0.92</v>
      </c>
      <c r="P47" s="81">
        <f t="shared" si="9"/>
        <v>32.052800000000005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0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11"/>
        <v>2281.9499999999998</v>
      </c>
      <c r="L48" s="582"/>
      <c r="M48" s="582"/>
      <c r="O48" s="81">
        <v>0.91</v>
      </c>
      <c r="P48" s="81">
        <f t="shared" si="9"/>
        <v>31.704400000000003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0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11"/>
        <v>1483.1699999999998</v>
      </c>
      <c r="L49" s="582"/>
      <c r="M49" s="582"/>
      <c r="O49" s="81">
        <v>0.9</v>
      </c>
      <c r="P49" s="81">
        <f t="shared" si="9"/>
        <v>31.356000000000005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0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11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0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0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0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0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12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3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12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3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12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3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12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3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12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3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12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3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12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3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12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3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12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3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12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3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12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3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2" t="s">
        <v>81</v>
      </c>
      <c r="B80" s="728"/>
      <c r="C80" s="713">
        <f>SUM(C44:C79)</f>
        <v>2070</v>
      </c>
      <c r="D80" s="714"/>
      <c r="E80" s="714"/>
      <c r="F80" s="714">
        <f>SUM(F44:F79)</f>
        <v>55236.19</v>
      </c>
      <c r="G80" s="713"/>
      <c r="H80" s="715">
        <f>SUM(H44:H79)</f>
        <v>2070</v>
      </c>
      <c r="I80" s="714"/>
      <c r="J80" s="714"/>
      <c r="K80" s="714">
        <f>SUM(K44:K79)</f>
        <v>58388.770000000004</v>
      </c>
      <c r="L80" s="713"/>
      <c r="M80" s="714">
        <f>SUM(M44:M79)</f>
        <v>372</v>
      </c>
    </row>
    <row r="81" spans="1:13" ht="15.75" thickBot="1" x14ac:dyDescent="0.3">
      <c r="A81" s="716" t="s">
        <v>195</v>
      </c>
      <c r="B81" s="729"/>
      <c r="C81" s="717">
        <f>SumByColor($A$19,C44:C79)</f>
        <v>0</v>
      </c>
      <c r="D81" s="717"/>
      <c r="E81" s="717"/>
      <c r="F81" s="718">
        <f>SumByColor($A$19,F44:F79)</f>
        <v>0</v>
      </c>
      <c r="G81" s="717"/>
      <c r="H81" s="717">
        <f>SumByColor($A$19,H44:H79)</f>
        <v>0</v>
      </c>
      <c r="I81" s="717"/>
      <c r="J81" s="717"/>
      <c r="K81" s="718">
        <f>SumByColor($A$19,K44:K79)</f>
        <v>0</v>
      </c>
      <c r="L81" s="717"/>
      <c r="M81" s="718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4">C90*(E90-D90)</f>
        <v>17.999999999999972</v>
      </c>
      <c r="G90" s="375">
        <f t="shared" ref="G90:G151" si="15">D90*C90</f>
        <v>2525</v>
      </c>
      <c r="H90" s="376">
        <f t="shared" ref="H90:H151" si="16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4"/>
        <v>-176.99999999999994</v>
      </c>
      <c r="G91" s="375">
        <f t="shared" si="15"/>
        <v>2525</v>
      </c>
      <c r="H91" s="376">
        <f t="shared" si="16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4"/>
        <v>-119.00000000000013</v>
      </c>
      <c r="G92" s="375">
        <f t="shared" si="15"/>
        <v>2525</v>
      </c>
      <c r="H92" s="376">
        <f t="shared" si="16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4"/>
        <v>-171.00000000000009</v>
      </c>
      <c r="G93" s="375">
        <f t="shared" si="15"/>
        <v>2525</v>
      </c>
      <c r="H93" s="376">
        <f t="shared" si="16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4"/>
        <v>-150</v>
      </c>
      <c r="G94" s="375">
        <f t="shared" si="15"/>
        <v>2525</v>
      </c>
      <c r="H94" s="376">
        <f t="shared" si="16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4"/>
        <v>-39.000000000000057</v>
      </c>
      <c r="G95" s="375">
        <f t="shared" si="15"/>
        <v>2525</v>
      </c>
      <c r="H95" s="376">
        <f t="shared" si="16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4"/>
        <v>-57.999999999999829</v>
      </c>
      <c r="G96" s="375">
        <f t="shared" si="15"/>
        <v>2525</v>
      </c>
      <c r="H96" s="376">
        <f t="shared" si="16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4"/>
        <v>78.000000000000114</v>
      </c>
      <c r="G97" s="375">
        <f t="shared" si="15"/>
        <v>2525</v>
      </c>
      <c r="H97" s="376">
        <f t="shared" si="16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4"/>
        <v>244.00000000000011</v>
      </c>
      <c r="G98" s="375">
        <f t="shared" si="15"/>
        <v>2525</v>
      </c>
      <c r="H98" s="376">
        <f t="shared" si="16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4"/>
        <v>130.00000000000006</v>
      </c>
      <c r="G99" s="375">
        <f t="shared" si="15"/>
        <v>2525</v>
      </c>
      <c r="H99" s="376">
        <f t="shared" si="16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4"/>
        <v>135.99999999999994</v>
      </c>
      <c r="G100" s="375">
        <f t="shared" si="15"/>
        <v>2525</v>
      </c>
      <c r="H100" s="376">
        <f t="shared" si="16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4"/>
        <v>103.99999999999991</v>
      </c>
      <c r="G101" s="375">
        <f t="shared" si="15"/>
        <v>2525</v>
      </c>
      <c r="H101" s="376">
        <f t="shared" si="16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4"/>
        <v>-7.0000000000000284</v>
      </c>
      <c r="G102" s="375">
        <f t="shared" si="15"/>
        <v>2525</v>
      </c>
      <c r="H102" s="376">
        <f t="shared" si="16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4"/>
        <v>7.9999999999998295</v>
      </c>
      <c r="G103" s="375">
        <f t="shared" si="15"/>
        <v>2525</v>
      </c>
      <c r="H103" s="376">
        <f t="shared" si="16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4"/>
        <v>55.278999999999989</v>
      </c>
      <c r="G104" s="375">
        <f t="shared" si="15"/>
        <v>1750.721</v>
      </c>
      <c r="H104" s="376">
        <f t="shared" si="16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4"/>
        <v>3.8799999999998391</v>
      </c>
      <c r="G105" s="375">
        <f t="shared" si="15"/>
        <v>2464.1200000000003</v>
      </c>
      <c r="H105" s="376">
        <f t="shared" si="16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4"/>
        <v>-15.120000000000289</v>
      </c>
      <c r="G106" s="375">
        <f t="shared" si="15"/>
        <v>2464.1200000000003</v>
      </c>
      <c r="H106" s="376">
        <f t="shared" si="16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4"/>
        <v>-442.62000000000012</v>
      </c>
      <c r="G107" s="375">
        <f t="shared" si="15"/>
        <v>4728.62</v>
      </c>
      <c r="H107" s="376">
        <f t="shared" si="16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4"/>
        <v>-391.61999999999966</v>
      </c>
      <c r="G108" s="375">
        <f t="shared" si="15"/>
        <v>6820.62</v>
      </c>
      <c r="H108" s="376">
        <f t="shared" si="16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4"/>
        <v>-184.61999999999927</v>
      </c>
      <c r="G109" s="375">
        <f t="shared" si="15"/>
        <v>6820.62</v>
      </c>
      <c r="H109" s="376">
        <f t="shared" si="16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4"/>
        <v>-349.61999999999944</v>
      </c>
      <c r="G110" s="375">
        <f t="shared" si="15"/>
        <v>6820.62</v>
      </c>
      <c r="H110" s="376">
        <f t="shared" si="16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4"/>
        <v>120.79599999999957</v>
      </c>
      <c r="G111" s="375">
        <f t="shared" si="15"/>
        <v>5215.2040000000006</v>
      </c>
      <c r="H111" s="376">
        <f t="shared" si="16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4"/>
        <v>151.18000000000009</v>
      </c>
      <c r="G112" s="375">
        <f t="shared" si="15"/>
        <v>4510.82</v>
      </c>
      <c r="H112" s="376">
        <f t="shared" si="16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4"/>
        <v>37.180000000000035</v>
      </c>
      <c r="G113" s="375">
        <f t="shared" si="15"/>
        <v>4510.82</v>
      </c>
      <c r="H113" s="376">
        <f t="shared" si="16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4"/>
        <v>93.180000000000263</v>
      </c>
      <c r="G114" s="375">
        <f t="shared" si="15"/>
        <v>4510.82</v>
      </c>
      <c r="H114" s="376">
        <f t="shared" si="16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4"/>
        <v>227.1800000000006</v>
      </c>
      <c r="G115" s="375">
        <f t="shared" si="15"/>
        <v>4510.82</v>
      </c>
      <c r="H115" s="376">
        <f t="shared" si="16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4"/>
        <v>455.18</v>
      </c>
      <c r="G116" s="375">
        <f t="shared" si="15"/>
        <v>4510.82</v>
      </c>
      <c r="H116" s="376">
        <f t="shared" si="16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4"/>
        <v>297.18000000000018</v>
      </c>
      <c r="G117" s="375">
        <f t="shared" si="15"/>
        <v>4510.82</v>
      </c>
      <c r="H117" s="376">
        <f t="shared" si="16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4"/>
        <v>335.1800000000004</v>
      </c>
      <c r="G118" s="375">
        <f t="shared" si="15"/>
        <v>4510.82</v>
      </c>
      <c r="H118" s="376">
        <f t="shared" si="16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4"/>
        <v>285.1800000000004</v>
      </c>
      <c r="G119" s="375">
        <f t="shared" si="15"/>
        <v>4510.82</v>
      </c>
      <c r="H119" s="376">
        <f t="shared" si="16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4"/>
        <v>485.1800000000004</v>
      </c>
      <c r="G120" s="375">
        <f t="shared" si="15"/>
        <v>4510.82</v>
      </c>
      <c r="H120" s="376">
        <f t="shared" si="16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4"/>
        <v>723.18000000000075</v>
      </c>
      <c r="G121" s="375">
        <f t="shared" si="15"/>
        <v>4510.82</v>
      </c>
      <c r="H121" s="376">
        <f t="shared" si="16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4"/>
        <v>699.18000000000052</v>
      </c>
      <c r="G122" s="375">
        <f t="shared" si="15"/>
        <v>4420.82</v>
      </c>
      <c r="H122" s="376">
        <f t="shared" si="16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4"/>
        <v>767.18000000000052</v>
      </c>
      <c r="G123" s="375">
        <f t="shared" si="15"/>
        <v>4420.82</v>
      </c>
      <c r="H123" s="376">
        <f t="shared" si="16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4"/>
        <v>709.18</v>
      </c>
      <c r="G124" s="375">
        <f t="shared" si="15"/>
        <v>4420.82</v>
      </c>
      <c r="H124" s="376">
        <f t="shared" si="16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4"/>
        <v>686</v>
      </c>
      <c r="G125" s="375">
        <f t="shared" si="15"/>
        <v>4420</v>
      </c>
      <c r="H125" s="376">
        <f t="shared" si="16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4"/>
        <v>783.95199999999988</v>
      </c>
      <c r="G126" s="375">
        <f t="shared" si="15"/>
        <v>3369.6480000000001</v>
      </c>
      <c r="H126" s="376">
        <f t="shared" si="16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4"/>
        <v>630.35199999999975</v>
      </c>
      <c r="G127" s="375">
        <f t="shared" si="15"/>
        <v>3369.6480000000001</v>
      </c>
      <c r="H127" s="376">
        <f t="shared" si="16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4"/>
        <v>711.952</v>
      </c>
      <c r="G128" s="375">
        <f t="shared" si="15"/>
        <v>3369.6480000000001</v>
      </c>
      <c r="H128" s="376">
        <f t="shared" si="16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4"/>
        <v>449.16000000000054</v>
      </c>
      <c r="G129" s="375">
        <f t="shared" si="15"/>
        <v>4352.84</v>
      </c>
      <c r="H129" s="376">
        <f t="shared" si="16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4"/>
        <v>383.1600000000002</v>
      </c>
      <c r="G130" s="375">
        <f t="shared" si="15"/>
        <v>4352.84</v>
      </c>
      <c r="H130" s="376">
        <f t="shared" si="16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4"/>
        <v>307.16000000000037</v>
      </c>
      <c r="G131" s="375">
        <f t="shared" si="15"/>
        <v>4352.84</v>
      </c>
      <c r="H131" s="376">
        <f t="shared" si="16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4"/>
        <v>253.16000000000045</v>
      </c>
      <c r="G132" s="375">
        <f t="shared" si="15"/>
        <v>4352.84</v>
      </c>
      <c r="H132" s="376">
        <f t="shared" si="16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4"/>
        <v>173.16000000000003</v>
      </c>
      <c r="G133" s="375">
        <f t="shared" si="15"/>
        <v>4352.84</v>
      </c>
      <c r="H133" s="376">
        <f t="shared" si="16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4"/>
        <v>211.11000000000041</v>
      </c>
      <c r="G134" s="375">
        <f t="shared" si="15"/>
        <v>6580.8899999999994</v>
      </c>
      <c r="H134" s="376">
        <f t="shared" si="16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4"/>
        <v>229.10000000000039</v>
      </c>
      <c r="G135" s="375">
        <f t="shared" si="15"/>
        <v>4298.8999999999996</v>
      </c>
      <c r="H135" s="376">
        <f t="shared" si="16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4"/>
        <v>491.10000000000014</v>
      </c>
      <c r="G136" s="375">
        <f t="shared" si="15"/>
        <v>4298.8999999999996</v>
      </c>
      <c r="H136" s="376">
        <f t="shared" si="16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4"/>
        <v>572.27799999999979</v>
      </c>
      <c r="G137" s="375">
        <f t="shared" si="15"/>
        <v>2815.7220000000002</v>
      </c>
      <c r="H137" s="376">
        <f t="shared" si="16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4"/>
        <v>566.27999999999975</v>
      </c>
      <c r="G138" s="375">
        <f t="shared" si="15"/>
        <v>4273.72</v>
      </c>
      <c r="H138" s="376">
        <f t="shared" si="16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4"/>
        <v>698.27999999999975</v>
      </c>
      <c r="G139" s="375">
        <f t="shared" si="15"/>
        <v>4273.72</v>
      </c>
      <c r="H139" s="376">
        <f t="shared" si="16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4"/>
        <v>658.27999999999986</v>
      </c>
      <c r="G140" s="375">
        <f t="shared" si="15"/>
        <v>4273.72</v>
      </c>
      <c r="H140" s="376">
        <f t="shared" si="16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4"/>
        <v>516.27999999999975</v>
      </c>
      <c r="G141" s="375">
        <f t="shared" si="15"/>
        <v>4273.72</v>
      </c>
      <c r="H141" s="376">
        <f t="shared" si="16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4"/>
        <v>508.29000000000059</v>
      </c>
      <c r="G142" s="375">
        <f t="shared" si="15"/>
        <v>6529.71</v>
      </c>
      <c r="H142" s="376">
        <f t="shared" si="16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4"/>
        <v>713.99999999999966</v>
      </c>
      <c r="G143" s="375">
        <f t="shared" si="15"/>
        <v>6531</v>
      </c>
      <c r="H143" s="376">
        <f t="shared" si="16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4"/>
        <v>956.25400000000025</v>
      </c>
      <c r="G144" s="375">
        <f t="shared" si="15"/>
        <v>5538.5460000000003</v>
      </c>
      <c r="H144" s="376">
        <f t="shared" si="16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4"/>
        <v>1200.6540000000007</v>
      </c>
      <c r="G145" s="375">
        <f t="shared" si="15"/>
        <v>5538.5460000000003</v>
      </c>
      <c r="H145" s="376">
        <f t="shared" si="16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4"/>
        <v>1052.4540000000006</v>
      </c>
      <c r="G146" s="375">
        <f t="shared" si="15"/>
        <v>5538.5460000000003</v>
      </c>
      <c r="H146" s="376">
        <f t="shared" si="16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4"/>
        <v>698.16000000000042</v>
      </c>
      <c r="G147" s="375">
        <f t="shared" si="15"/>
        <v>6504.84</v>
      </c>
      <c r="H147" s="376">
        <f t="shared" si="16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4"/>
        <v>984.12000000000012</v>
      </c>
      <c r="G148" s="375">
        <f t="shared" si="15"/>
        <v>6482.88</v>
      </c>
      <c r="H148" s="376">
        <f t="shared" si="16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4"/>
        <v>352.68200000000064</v>
      </c>
      <c r="G149" s="375">
        <f t="shared" si="15"/>
        <v>7331.3180000000002</v>
      </c>
      <c r="H149" s="376">
        <f t="shared" si="16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4"/>
        <v>2320.6080000000002</v>
      </c>
      <c r="G150" s="375">
        <f t="shared" si="15"/>
        <v>4531.3919999999998</v>
      </c>
      <c r="H150" s="376">
        <f t="shared" si="16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4"/>
        <v>2541.7799999999997</v>
      </c>
      <c r="G151" s="375">
        <f t="shared" si="15"/>
        <v>3246.2200000000003</v>
      </c>
      <c r="H151" s="376">
        <f t="shared" si="16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7">C154*(E154-D154)</f>
        <v>-57.000000000000028</v>
      </c>
      <c r="G154" s="375">
        <f t="shared" ref="G154:G161" si="18">D154*C154</f>
        <v>5857</v>
      </c>
      <c r="H154" s="376">
        <f t="shared" ref="H154:H161" si="19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7"/>
        <v>26.940000000000097</v>
      </c>
      <c r="G155" s="375">
        <f t="shared" si="18"/>
        <v>2921.06</v>
      </c>
      <c r="H155" s="376">
        <f t="shared" si="19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7"/>
        <v>-91.06000000000023</v>
      </c>
      <c r="G156" s="375">
        <f t="shared" si="18"/>
        <v>5749.06</v>
      </c>
      <c r="H156" s="376">
        <f t="shared" si="19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7"/>
        <v>24.88000000000028</v>
      </c>
      <c r="G157" s="375">
        <f t="shared" si="18"/>
        <v>2851.12</v>
      </c>
      <c r="H157" s="376">
        <f t="shared" si="19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7"/>
        <v>343.88000000000005</v>
      </c>
      <c r="G158" s="375">
        <f t="shared" si="18"/>
        <v>2851.12</v>
      </c>
      <c r="H158" s="376">
        <f t="shared" si="19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7"/>
        <v>452.88000000000005</v>
      </c>
      <c r="G159" s="375">
        <f t="shared" si="18"/>
        <v>2851.12</v>
      </c>
      <c r="H159" s="376">
        <f t="shared" si="19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7"/>
        <v>525.88000000000045</v>
      </c>
      <c r="G160" s="375">
        <f t="shared" si="18"/>
        <v>2851.12</v>
      </c>
      <c r="H160" s="376">
        <f t="shared" si="19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7"/>
        <v>421.87999999999982</v>
      </c>
      <c r="G161" s="375">
        <f t="shared" si="18"/>
        <v>2851.12</v>
      </c>
      <c r="H161" s="376">
        <f t="shared" si="19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20">C167*(E167-D167)</f>
        <v>62.000000000000455</v>
      </c>
      <c r="G167" s="39">
        <f t="shared" ref="G167:G196" si="21">D167*C167</f>
        <v>3358</v>
      </c>
      <c r="H167" s="227">
        <f t="shared" ref="H167:H196" si="22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20"/>
        <v>296.00000000000011</v>
      </c>
      <c r="G168" s="39">
        <f t="shared" si="21"/>
        <v>3358</v>
      </c>
      <c r="H168" s="227">
        <f t="shared" si="22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20"/>
        <v>108.49499999999921</v>
      </c>
      <c r="G169" s="39">
        <f t="shared" si="21"/>
        <v>5090.5050000000001</v>
      </c>
      <c r="H169" s="227">
        <f t="shared" si="22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20"/>
        <v>-108.5000000000008</v>
      </c>
      <c r="G170" s="39">
        <f t="shared" si="21"/>
        <v>6752.5000000000009</v>
      </c>
      <c r="H170" s="227">
        <f t="shared" si="22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20"/>
        <v>-381.49999999999909</v>
      </c>
      <c r="G171" s="39">
        <f t="shared" si="21"/>
        <v>8336.5</v>
      </c>
      <c r="H171" s="227">
        <f t="shared" si="22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20"/>
        <v>-548.99999999999955</v>
      </c>
      <c r="G172" s="39">
        <f t="shared" si="21"/>
        <v>8336.5</v>
      </c>
      <c r="H172" s="227">
        <f t="shared" si="22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20"/>
        <v>-269.00000000000011</v>
      </c>
      <c r="G173" s="39">
        <f t="shared" si="21"/>
        <v>8306.5</v>
      </c>
      <c r="H173" s="227">
        <f t="shared" si="22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20"/>
        <v>-1136.4999999999998</v>
      </c>
      <c r="G174" s="39">
        <f t="shared" si="21"/>
        <v>8306.5</v>
      </c>
      <c r="H174" s="227">
        <f t="shared" si="22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20"/>
        <v>-1095.9899999999998</v>
      </c>
      <c r="G175" s="39">
        <f t="shared" si="21"/>
        <v>11144.49</v>
      </c>
      <c r="H175" s="227">
        <f t="shared" si="22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20"/>
        <v>-884.05000000000018</v>
      </c>
      <c r="G176" s="39">
        <f t="shared" si="21"/>
        <v>8206.5499999999993</v>
      </c>
      <c r="H176" s="227">
        <f t="shared" si="22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20"/>
        <v>-1095.4999999999995</v>
      </c>
      <c r="G177" s="39">
        <f t="shared" si="21"/>
        <v>11042.5</v>
      </c>
      <c r="H177" s="227">
        <f t="shared" si="22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20"/>
        <v>-833.12499999999989</v>
      </c>
      <c r="G178" s="39">
        <f t="shared" si="21"/>
        <v>8140.625</v>
      </c>
      <c r="H178" s="227">
        <f t="shared" si="22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20"/>
        <v>-728.12500000000034</v>
      </c>
      <c r="G179" s="39">
        <f t="shared" si="21"/>
        <v>8140.625</v>
      </c>
      <c r="H179" s="227">
        <f t="shared" si="22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20"/>
        <v>-1370.6250000000005</v>
      </c>
      <c r="G180" s="39">
        <f t="shared" si="21"/>
        <v>8140.625</v>
      </c>
      <c r="H180" s="227">
        <f t="shared" si="22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20"/>
        <v>-1640.7999999999995</v>
      </c>
      <c r="G181" s="39">
        <f t="shared" si="21"/>
        <v>10740.8</v>
      </c>
      <c r="H181" s="227">
        <f t="shared" si="22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20"/>
        <v>-1185.6749999999988</v>
      </c>
      <c r="G182" s="39">
        <f t="shared" si="21"/>
        <v>8000.6749999999993</v>
      </c>
      <c r="H182" s="227">
        <f t="shared" si="22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20"/>
        <v>-1316.7000000000003</v>
      </c>
      <c r="G183" s="39">
        <f t="shared" si="21"/>
        <v>10675.699999999999</v>
      </c>
      <c r="H183" s="227">
        <f t="shared" si="22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20"/>
        <v>-812.5</v>
      </c>
      <c r="G184" s="39">
        <f t="shared" si="21"/>
        <v>7917.5</v>
      </c>
      <c r="H184" s="227">
        <f t="shared" si="22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20"/>
        <v>-1085</v>
      </c>
      <c r="G185" s="39">
        <f t="shared" si="21"/>
        <v>7842.5</v>
      </c>
      <c r="H185" s="227">
        <f t="shared" si="22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20"/>
        <v>-854.60000000000048</v>
      </c>
      <c r="G186" s="39">
        <f t="shared" si="21"/>
        <v>7694.6</v>
      </c>
      <c r="H186" s="227">
        <f t="shared" si="22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20"/>
        <v>88.334999999999837</v>
      </c>
      <c r="G187" s="39">
        <f t="shared" si="21"/>
        <v>4581.165</v>
      </c>
      <c r="H187" s="227">
        <f t="shared" si="22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20"/>
        <v>-55.150000000000254</v>
      </c>
      <c r="G188" s="39">
        <f t="shared" si="21"/>
        <v>7610.15</v>
      </c>
      <c r="H188" s="227">
        <f t="shared" si="22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20"/>
        <v>-385.65000000000077</v>
      </c>
      <c r="G189" s="39">
        <f t="shared" si="21"/>
        <v>9049.65</v>
      </c>
      <c r="H189" s="227">
        <f t="shared" si="22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20"/>
        <v>146.79999999999981</v>
      </c>
      <c r="G190" s="39">
        <f t="shared" si="21"/>
        <v>7530.7000000000007</v>
      </c>
      <c r="H190" s="227">
        <f t="shared" si="22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20"/>
        <v>480.25999999999982</v>
      </c>
      <c r="G191" s="39">
        <f t="shared" si="21"/>
        <v>5961.7400000000007</v>
      </c>
      <c r="H191" s="227">
        <f t="shared" si="22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20"/>
        <v>193.2500000000008</v>
      </c>
      <c r="G192" s="39">
        <f t="shared" si="21"/>
        <v>7496.75</v>
      </c>
      <c r="H192" s="227">
        <f t="shared" si="22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20"/>
        <v>73.249999999999815</v>
      </c>
      <c r="G193" s="39">
        <f t="shared" si="21"/>
        <v>7421.75</v>
      </c>
      <c r="H193" s="227">
        <f t="shared" si="22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20"/>
        <v>-158.72500000000062</v>
      </c>
      <c r="G194" s="39">
        <f t="shared" si="21"/>
        <v>10336.725</v>
      </c>
      <c r="H194" s="227">
        <f t="shared" si="22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20"/>
        <v>156.2000000000001</v>
      </c>
      <c r="G195" s="39">
        <f t="shared" si="21"/>
        <v>7338.8</v>
      </c>
      <c r="H195" s="227">
        <f t="shared" si="22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20"/>
        <v>356.2000000000005</v>
      </c>
      <c r="G196" s="39">
        <f t="shared" si="21"/>
        <v>5799.8</v>
      </c>
      <c r="H196" s="227">
        <f t="shared" si="22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500" priority="76">
      <formula>Q7&gt;0</formula>
    </cfRule>
    <cfRule type="expression" dxfId="499" priority="77">
      <formula>Q7&lt;0</formula>
    </cfRule>
  </conditionalFormatting>
  <conditionalFormatting sqref="Q8">
    <cfRule type="expression" dxfId="498" priority="74">
      <formula>Q8&gt;0</formula>
    </cfRule>
    <cfRule type="expression" dxfId="497" priority="75">
      <formula>Q8&lt;0</formula>
    </cfRule>
  </conditionalFormatting>
  <conditionalFormatting sqref="F24:F26">
    <cfRule type="expression" dxfId="496" priority="56">
      <formula>F24&gt;0</formula>
    </cfRule>
    <cfRule type="expression" dxfId="495" priority="57">
      <formula>F24&lt;0</formula>
    </cfRule>
  </conditionalFormatting>
  <conditionalFormatting sqref="F27:F36">
    <cfRule type="expression" dxfId="494" priority="54">
      <formula>F27&gt;0</formula>
    </cfRule>
    <cfRule type="expression" dxfId="493" priority="55">
      <formula>F27&lt;0</formula>
    </cfRule>
  </conditionalFormatting>
  <conditionalFormatting sqref="H24:H36">
    <cfRule type="expression" dxfId="492" priority="52">
      <formula>H24&gt;0</formula>
    </cfRule>
    <cfRule type="expression" dxfId="491" priority="53">
      <formula>H24&lt;0</formula>
    </cfRule>
  </conditionalFormatting>
  <conditionalFormatting sqref="J32:J38">
    <cfRule type="expression" dxfId="490" priority="49">
      <formula>J32&gt;0</formula>
    </cfRule>
    <cfRule type="expression" dxfId="489" priority="50">
      <formula>J32&lt;0</formula>
    </cfRule>
  </conditionalFormatting>
  <conditionalFormatting sqref="M42">
    <cfRule type="expression" dxfId="488" priority="47">
      <formula>M42&gt;0</formula>
    </cfRule>
    <cfRule type="expression" dxfId="487" priority="48">
      <formula>M42&lt;0</formula>
    </cfRule>
  </conditionalFormatting>
  <conditionalFormatting sqref="F98:F134 H98:H134 H137:H142 F137:F142 F144:F153 H144:H153">
    <cfRule type="expression" dxfId="486" priority="45">
      <formula>F98&gt;0</formula>
    </cfRule>
    <cfRule type="expression" dxfId="485" priority="46">
      <formula>F98&lt;0</formula>
    </cfRule>
  </conditionalFormatting>
  <conditionalFormatting sqref="F90:F97">
    <cfRule type="expression" dxfId="484" priority="43">
      <formula>F90&gt;0</formula>
    </cfRule>
    <cfRule type="expression" dxfId="483" priority="44">
      <formula>F90&lt;0</formula>
    </cfRule>
  </conditionalFormatting>
  <conditionalFormatting sqref="H90:H97">
    <cfRule type="expression" dxfId="482" priority="41">
      <formula>H90&gt;0</formula>
    </cfRule>
    <cfRule type="expression" dxfId="481" priority="42">
      <formula>H90&lt;0</formula>
    </cfRule>
  </conditionalFormatting>
  <conditionalFormatting sqref="F135:F136 H135:H136">
    <cfRule type="expression" dxfId="480" priority="39">
      <formula>F135&gt;0</formula>
    </cfRule>
    <cfRule type="expression" dxfId="479" priority="40">
      <formula>F135&lt;0</formula>
    </cfRule>
  </conditionalFormatting>
  <conditionalFormatting sqref="H143 F143">
    <cfRule type="expression" dxfId="478" priority="37">
      <formula>F143&gt;0</formula>
    </cfRule>
    <cfRule type="expression" dxfId="477" priority="38">
      <formula>F143&lt;0</formula>
    </cfRule>
  </conditionalFormatting>
  <conditionalFormatting sqref="F154:F161">
    <cfRule type="expression" dxfId="476" priority="23">
      <formula>F154&gt;0</formula>
    </cfRule>
    <cfRule type="expression" dxfId="475" priority="24">
      <formula>F154&lt;0</formula>
    </cfRule>
  </conditionalFormatting>
  <conditionalFormatting sqref="H154:H161">
    <cfRule type="expression" dxfId="474" priority="21">
      <formula>H154&gt;0</formula>
    </cfRule>
    <cfRule type="expression" dxfId="473" priority="22">
      <formula>H154&lt;0</formula>
    </cfRule>
  </conditionalFormatting>
  <conditionalFormatting sqref="Q10">
    <cfRule type="expression" dxfId="472" priority="19">
      <formula>Q10&gt;0</formula>
    </cfRule>
    <cfRule type="expression" dxfId="471" priority="20">
      <formula>Q10&lt;0</formula>
    </cfRule>
  </conditionalFormatting>
  <conditionalFormatting sqref="F37:F38">
    <cfRule type="expression" dxfId="470" priority="17">
      <formula>F37&gt;0</formula>
    </cfRule>
    <cfRule type="expression" dxfId="469" priority="18">
      <formula>F37&lt;0</formula>
    </cfRule>
  </conditionalFormatting>
  <conditionalFormatting sqref="H37:H38">
    <cfRule type="expression" dxfId="468" priority="15">
      <formula>H37&gt;0</formula>
    </cfRule>
    <cfRule type="expression" dxfId="467" priority="16">
      <formula>H37&lt;0</formula>
    </cfRule>
  </conditionalFormatting>
  <conditionalFormatting sqref="F167">
    <cfRule type="expression" dxfId="466" priority="13">
      <formula>F167&gt;0</formula>
    </cfRule>
    <cfRule type="expression" dxfId="465" priority="14">
      <formula>F167&lt;0</formula>
    </cfRule>
  </conditionalFormatting>
  <conditionalFormatting sqref="F168:F179">
    <cfRule type="expression" dxfId="464" priority="11">
      <formula>F168&gt;0</formula>
    </cfRule>
    <cfRule type="expression" dxfId="463" priority="12">
      <formula>F168&lt;0</formula>
    </cfRule>
  </conditionalFormatting>
  <conditionalFormatting sqref="H167:H179">
    <cfRule type="expression" dxfId="462" priority="9">
      <formula>H167&gt;0</formula>
    </cfRule>
    <cfRule type="expression" dxfId="461" priority="10">
      <formula>H167&lt;0</formula>
    </cfRule>
  </conditionalFormatting>
  <conditionalFormatting sqref="J175:J203">
    <cfRule type="expression" dxfId="460" priority="7">
      <formula>J175&gt;0</formula>
    </cfRule>
    <cfRule type="expression" dxfId="459" priority="8">
      <formula>J175&lt;0</formula>
    </cfRule>
  </conditionalFormatting>
  <conditionalFormatting sqref="F180:F203">
    <cfRule type="expression" dxfId="458" priority="5">
      <formula>F180&gt;0</formula>
    </cfRule>
    <cfRule type="expression" dxfId="457" priority="6">
      <formula>F180&lt;0</formula>
    </cfRule>
  </conditionalFormatting>
  <conditionalFormatting sqref="H180:H203">
    <cfRule type="expression" dxfId="456" priority="3">
      <formula>H180&gt;0</formula>
    </cfRule>
    <cfRule type="expression" dxfId="455" priority="4">
      <formula>H180&lt;0</formula>
    </cfRule>
  </conditionalFormatting>
  <conditionalFormatting sqref="I32:J35 J24:J31">
    <cfRule type="expression" dxfId="454" priority="1">
      <formula>I24&gt;0</formula>
    </cfRule>
    <cfRule type="expression" dxfId="453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58.91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58.91</v>
      </c>
      <c r="R4" s="510">
        <v>6.9999999999999999E-4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G16" s="29"/>
      <c r="H16" s="70"/>
      <c r="O16" s="702">
        <v>42963</v>
      </c>
      <c r="P16" s="698" t="s">
        <v>758</v>
      </c>
      <c r="Q16" s="698"/>
      <c r="R16" s="697">
        <v>1.18</v>
      </c>
      <c r="S16" s="697">
        <v>1.23</v>
      </c>
      <c r="T16" s="698">
        <v>16.28</v>
      </c>
      <c r="U16" s="698">
        <v>16.399999999999999</v>
      </c>
      <c r="V16" s="695" t="s">
        <v>762</v>
      </c>
      <c r="W16" s="696"/>
    </row>
    <row r="17" spans="1:23" x14ac:dyDescent="0.25">
      <c r="G17" s="29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1" t="s">
        <v>78</v>
      </c>
      <c r="P40" s="751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64.801000000000002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64.2119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63.622799999999998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63.033700000000003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62.444600000000001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61.855499999999999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61.266399999999997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60.677299999999995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60.088200000000001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59.499099999999999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58.91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58.320899999999995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57.731799999999993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57.142699999999998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56.553599999999996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55.964499999999994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55.375399999999992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54.786299999999997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54.197200000000002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53.6081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53.018999999999998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6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6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6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6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6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6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6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6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6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6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6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6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6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6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6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6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6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6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6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6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6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6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6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6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6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58">
      <formula>Q7&gt;0</formula>
    </cfRule>
    <cfRule type="expression" dxfId="451" priority="59">
      <formula>Q7&lt;0</formula>
    </cfRule>
  </conditionalFormatting>
  <conditionalFormatting sqref="Q8">
    <cfRule type="expression" dxfId="450" priority="56">
      <formula>Q8&gt;0</formula>
    </cfRule>
    <cfRule type="expression" dxfId="449" priority="57">
      <formula>Q8&lt;0</formula>
    </cfRule>
  </conditionalFormatting>
  <conditionalFormatting sqref="F24:F43">
    <cfRule type="expression" dxfId="448" priority="40">
      <formula>F24&gt;0</formula>
    </cfRule>
    <cfRule type="expression" dxfId="447" priority="41">
      <formula>F24&lt;0</formula>
    </cfRule>
  </conditionalFormatting>
  <conditionalFormatting sqref="H45 H47:H48 H50:H51 H53 H24:H43">
    <cfRule type="expression" dxfId="446" priority="38">
      <formula>H24&gt;0</formula>
    </cfRule>
    <cfRule type="expression" dxfId="445" priority="39">
      <formula>H24&lt;0</formula>
    </cfRule>
  </conditionalFormatting>
  <conditionalFormatting sqref="J29">
    <cfRule type="expression" dxfId="444" priority="36">
      <formula>J29&gt;0</formula>
    </cfRule>
    <cfRule type="expression" dxfId="443" priority="37">
      <formula>J29&lt;0</formula>
    </cfRule>
  </conditionalFormatting>
  <conditionalFormatting sqref="J30:J35">
    <cfRule type="expression" dxfId="442" priority="34">
      <formula>J30&gt;0</formula>
    </cfRule>
    <cfRule type="expression" dxfId="441" priority="35">
      <formula>J30&lt;0</formula>
    </cfRule>
  </conditionalFormatting>
  <conditionalFormatting sqref="J36:J37">
    <cfRule type="expression" dxfId="440" priority="32">
      <formula>J36&gt;0</formula>
    </cfRule>
    <cfRule type="expression" dxfId="439" priority="33">
      <formula>J36&lt;0</formula>
    </cfRule>
  </conditionalFormatting>
  <conditionalFormatting sqref="J38:J45 J48 J51">
    <cfRule type="expression" dxfId="438" priority="30">
      <formula>J38&gt;0</formula>
    </cfRule>
    <cfRule type="expression" dxfId="437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27">
      <formula>M59&gt;0</formula>
    </cfRule>
    <cfRule type="expression" dxfId="435" priority="28">
      <formula>M59&lt;0</formula>
    </cfRule>
  </conditionalFormatting>
  <conditionalFormatting sqref="Q10">
    <cfRule type="expression" dxfId="434" priority="25">
      <formula>Q10&gt;0</formula>
    </cfRule>
    <cfRule type="expression" dxfId="433" priority="26">
      <formula>Q10&lt;0</formula>
    </cfRule>
  </conditionalFormatting>
  <conditionalFormatting sqref="F84:F103">
    <cfRule type="expression" dxfId="432" priority="23">
      <formula>F84&gt;0</formula>
    </cfRule>
    <cfRule type="expression" dxfId="431" priority="24">
      <formula>F84&lt;0</formula>
    </cfRule>
  </conditionalFormatting>
  <conditionalFormatting sqref="H107:H108 H110:H111 H113 H84:H103">
    <cfRule type="expression" dxfId="430" priority="21">
      <formula>H84&gt;0</formula>
    </cfRule>
    <cfRule type="expression" dxfId="429" priority="22">
      <formula>H84&lt;0</formula>
    </cfRule>
  </conditionalFormatting>
  <conditionalFormatting sqref="J89">
    <cfRule type="expression" dxfId="428" priority="19">
      <formula>J89&gt;0</formula>
    </cfRule>
    <cfRule type="expression" dxfId="427" priority="20">
      <formula>J89&lt;0</formula>
    </cfRule>
  </conditionalFormatting>
  <conditionalFormatting sqref="J90:J95">
    <cfRule type="expression" dxfId="426" priority="17">
      <formula>J90&gt;0</formula>
    </cfRule>
    <cfRule type="expression" dxfId="425" priority="18">
      <formula>J90&lt;0</formula>
    </cfRule>
  </conditionalFormatting>
  <conditionalFormatting sqref="J96:J97">
    <cfRule type="expression" dxfId="424" priority="15">
      <formula>J96&gt;0</formula>
    </cfRule>
    <cfRule type="expression" dxfId="423" priority="16">
      <formula>J96&lt;0</formula>
    </cfRule>
  </conditionalFormatting>
  <conditionalFormatting sqref="J98:J104 J108 J111">
    <cfRule type="expression" dxfId="422" priority="13">
      <formula>J98&gt;0</formula>
    </cfRule>
    <cfRule type="expression" dxfId="421" priority="14">
      <formula>J98&lt;0</formula>
    </cfRule>
  </conditionalFormatting>
  <conditionalFormatting sqref="J24">
    <cfRule type="expression" dxfId="420" priority="11">
      <formula>J24&gt;0</formula>
    </cfRule>
    <cfRule type="expression" dxfId="419" priority="12">
      <formula>J24&lt;0</formula>
    </cfRule>
  </conditionalFormatting>
  <conditionalFormatting sqref="J25">
    <cfRule type="expression" dxfId="418" priority="9">
      <formula>J25&gt;0</formula>
    </cfRule>
    <cfRule type="expression" dxfId="417" priority="10">
      <formula>J25&lt;0</formula>
    </cfRule>
  </conditionalFormatting>
  <conditionalFormatting sqref="F105:F106">
    <cfRule type="expression" dxfId="416" priority="7">
      <formula>F105&gt;0</formula>
    </cfRule>
    <cfRule type="expression" dxfId="415" priority="8">
      <formula>F105&lt;0</formula>
    </cfRule>
  </conditionalFormatting>
  <conditionalFormatting sqref="H105:H106">
    <cfRule type="expression" dxfId="414" priority="5">
      <formula>H105&gt;0</formula>
    </cfRule>
    <cfRule type="expression" dxfId="413" priority="6">
      <formula>H105&lt;0</formula>
    </cfRule>
  </conditionalFormatting>
  <conditionalFormatting sqref="J105">
    <cfRule type="expression" dxfId="412" priority="3">
      <formula>J105&gt;0</formula>
    </cfRule>
    <cfRule type="expression" dxfId="411" priority="4">
      <formula>J105&lt;0</formula>
    </cfRule>
  </conditionalFormatting>
  <conditionalFormatting sqref="J106">
    <cfRule type="expression" dxfId="410" priority="1">
      <formula>J106&gt;0</formula>
    </cfRule>
    <cfRule type="expression" dxfId="409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41.95</v>
      </c>
      <c r="R4" s="490">
        <v>8.8999999999999999E-3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4614.5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-128.08000000000038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-203.10000000000036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-4.2157920956492935E-2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46.14500000000001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45.725500000000004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45.306000000000004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44.886500000000005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44.467000000000006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44.047500000000007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43.628000000000007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43.208500000000001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42.789000000000001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42.369500000000002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41.95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41.530500000000004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41.111000000000004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40.691500000000005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40.271999999999998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39.852499999999999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39.433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39.013500000000008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38.594000000000001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38.174500000000002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37.755000000000003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47.71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47.71</v>
      </c>
      <c r="R4" s="490">
        <v>-1.7299999999999999E-2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52.481000000000002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52.003900000000002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51.526800000000001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51.049700000000001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50.572600000000001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50.095500000000001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49.618400000000001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49.141300000000001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48.664200000000001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48.187100000000001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47.71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47.232900000000001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46.755800000000001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46.278700000000001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45.801600000000001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45.3245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44.8474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44.3703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43.8932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43.4161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42.939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91.29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91.29</v>
      </c>
      <c r="R4" s="490">
        <v>4.4000000000000003E-3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1" t="s">
        <v>78</v>
      </c>
      <c r="P35" s="75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100.41900000000001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99.506100000000018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98.59320000000001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97.680300000000017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96.767400000000009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95.854500000000016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94.941600000000008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94.028700000000015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93.115800000000007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92.202900000000014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91.29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90.377099999999999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89.464200000000005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88.551299999999998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87.638400000000004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86.725499999999997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85.812600000000003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84.89970000000001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83.986800000000002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83.073900000000009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82.161000000000001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132.79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132.79</v>
      </c>
      <c r="R4" s="490">
        <v>2.0999999999999999E-3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146.06900000000002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144.74109999999999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143.41319999999999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142.08529999999999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140.75739999999999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139.42949999999999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138.10159999999999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136.77369999999999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135.44579999999999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134.11789999999999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132.79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131.46209999999999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130.13419999999999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128.80629999999999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127.47839999999999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126.15049999999998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124.82259999999998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123.49469999999999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122.16679999999999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120.8389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119.511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242.94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242.94</v>
      </c>
      <c r="R4" s="490">
        <v>9.7999999999999997E-3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1" t="s">
        <v>78</v>
      </c>
      <c r="P41" s="75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267.23400000000004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264.80459999999999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262.37520000000001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259.94580000000002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257.51640000000003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255.08700000000002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252.6576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250.22820000000002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247.7988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245.36940000000001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242.94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240.51059999999998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238.0812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235.65179999999998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233.22239999999999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230.79299999999998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228.36359999999999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225.9342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223.50480000000002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221.0754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218.64600000000002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61.16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61.16</v>
      </c>
      <c r="R4" s="490">
        <v>3.8999999999999998E-3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1" t="s">
        <v>78</v>
      </c>
      <c r="P40" s="75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67.275999999999996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66.664400000000001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66.052800000000005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65.441199999999995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64.829599999999999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64.218000000000004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63.606400000000001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62.994799999999998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62.383199999999995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61.771599999999999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61.16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60.548399999999994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59.936799999999998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59.325199999999995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58.713599999999992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58.101999999999997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57.490399999999994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56.878799999999998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56.267200000000003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55.6556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55.043999999999997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66.97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66.97</v>
      </c>
      <c r="R4" s="509">
        <v>-1.72E-2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1" t="s">
        <v>78</v>
      </c>
      <c r="P40" s="75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73.667000000000002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72.99730000000001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72.327600000000004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71.657899999999998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70.988200000000006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70.3185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69.648799999999994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68.979100000000003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68.309399999999997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67.639700000000005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66.97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66.300299999999993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65.630600000000001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64.960899999999995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64.291200000000003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63.621499999999997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62.951799999999999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62.2821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61.612400000000001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60.942700000000002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60.273000000000003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48.31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48.31</v>
      </c>
      <c r="R4" s="511">
        <v>1.24E-2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1" t="s">
        <v>78</v>
      </c>
      <c r="P42" s="751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53.141000000000005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52.657900000000005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52.174800000000005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51.691700000000004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51.208600000000004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50.725500000000004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50.242400000000004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49.759300000000003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49.276200000000003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48.793100000000003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48.31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47.826900000000002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47.343800000000002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46.860700000000001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46.377600000000001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45.894500000000001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45.4114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44.928300000000007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44.445200000000007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43.962100000000007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43.479000000000006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7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17.16</v>
      </c>
      <c r="R4" s="490">
        <v>-2.6100000000000002E-2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3088.8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-895.34000000000106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-895.34000000000106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-0.22472603874361866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18.876000000000001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5">O44*$Q$4</f>
        <v>18.704400000000003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5"/>
        <v>18.532800000000002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5"/>
        <v>18.3612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5"/>
        <v>18.189600000000002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5"/>
        <v>18.018000000000001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5"/>
        <v>17.846399999999999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5"/>
        <v>17.674800000000001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5"/>
        <v>17.5032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5"/>
        <v>17.331600000000002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5"/>
        <v>17.16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5"/>
        <v>16.988399999999999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5"/>
        <v>16.816800000000001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5"/>
        <v>16.645199999999999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5"/>
        <v>16.473600000000001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5"/>
        <v>16.302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5"/>
        <v>16.130399999999998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5"/>
        <v>15.9588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5"/>
        <v>15.7872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5"/>
        <v>15.615600000000001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5"/>
        <v>15.444000000000001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98.05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98.05</v>
      </c>
      <c r="R4" s="490">
        <v>-1.2E-2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1" t="s">
        <v>78</v>
      </c>
      <c r="P40" s="75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107.855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106.87450000000001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105.89400000000001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104.9135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103.93300000000001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102.9525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101.97199999999999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100.9915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100.011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99.030500000000004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98.05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97.069499999999991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96.088999999999999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95.108499999999992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94.128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93.147499999999994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92.166999999999987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91.186499999999995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90.206000000000003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89.225499999999997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88.245000000000005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12.31</v>
      </c>
      <c r="R4" s="490">
        <v>-4.8999999999999998E-3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3274.46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-6659.9299999999994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-7094.86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-0.68421651564422736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1" t="s">
        <v>78</v>
      </c>
      <c r="P40" s="751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13.541000000000002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13.417900000000001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13.294800000000002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13.171700000000001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13.0486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12.925500000000001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12.8024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12.679300000000001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12.5562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12.433100000000001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12.31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12.1869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12.063800000000001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11.9407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11.817600000000001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11.6945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11.571400000000001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11.448300000000001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11.325200000000001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11.202100000000002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11.079000000000001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8" si="43">C77*(E77-D77)</f>
        <v>-6705.86</v>
      </c>
      <c r="G77" s="39">
        <f t="shared" ref="G77:G78" si="44">D77*C77</f>
        <v>10368.679999999998</v>
      </c>
      <c r="H77" s="228">
        <f t="shared" ref="H77:H78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80.91</v>
      </c>
      <c r="R4" s="490">
        <v>-3.5200000000000002E-2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8091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565.16999999999825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-93.5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-1.1424033233551225E-2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7" t="s">
        <v>527</v>
      </c>
      <c r="K29" s="667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7"/>
      <c r="K42" s="667"/>
      <c r="O42" s="751" t="s">
        <v>78</v>
      </c>
      <c r="P42" s="751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89.001000000000005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88.191900000000004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87.382800000000003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7"/>
      <c r="K46" s="667"/>
      <c r="O46" s="81">
        <v>1.07</v>
      </c>
      <c r="P46" s="81">
        <f t="shared" si="2"/>
        <v>86.573700000000002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85.764600000000002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84.955500000000001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84.1464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83.337299999999999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82.528199999999998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81.719099999999997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80.91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80.100899999999996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79.291799999999995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78.482699999999994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77.673599999999993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76.864499999999992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76.055399999999992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9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75.246300000000005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74.437200000000004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73.628100000000003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72.819000000000003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0"/>
      <c r="B103" s="720"/>
      <c r="C103" s="720"/>
      <c r="D103" s="721"/>
      <c r="E103" s="721"/>
      <c r="F103" s="721"/>
      <c r="G103" s="720"/>
      <c r="H103" s="720"/>
      <c r="I103" s="720"/>
      <c r="J103" s="720"/>
      <c r="K103" s="720"/>
      <c r="L103" s="720"/>
    </row>
    <row r="104" spans="1:12" x14ac:dyDescent="0.25">
      <c r="A104" s="720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2" t="s">
        <v>527</v>
      </c>
      <c r="K104" s="722" t="s">
        <v>150</v>
      </c>
      <c r="L104" s="720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3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3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3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3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3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3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3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4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4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4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4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4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4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4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4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4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4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4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4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4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4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4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4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4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4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4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4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4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4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4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4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4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4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4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4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4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5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4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4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4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4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4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4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4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4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4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4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4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4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4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4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4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4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4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4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4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4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4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4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4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4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4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4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4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4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4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4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4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4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4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4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4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4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4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4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4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4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4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4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4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4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4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4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4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4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4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4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4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4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4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4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4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4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4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4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4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4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4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4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4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4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4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4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4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4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07" priority="62">
      <formula>F31&gt;0</formula>
    </cfRule>
    <cfRule type="expression" dxfId="106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5" priority="45">
      <formula>F30&gt;0</formula>
    </cfRule>
    <cfRule type="expression" dxfId="104" priority="46">
      <formula>F30&lt;0</formula>
    </cfRule>
  </conditionalFormatting>
  <conditionalFormatting sqref="H30:I30 H43:I43 H47:I47 H31:H32">
    <cfRule type="expression" dxfId="103" priority="43">
      <formula>H30&gt;0</formula>
    </cfRule>
    <cfRule type="expression" dxfId="102" priority="44">
      <formula>H30&lt;0</formula>
    </cfRule>
  </conditionalFormatting>
  <conditionalFormatting sqref="Q8">
    <cfRule type="expression" dxfId="101" priority="37">
      <formula>Q8&gt;0</formula>
    </cfRule>
    <cfRule type="expression" dxfId="100" priority="38">
      <formula>Q8&lt;0</formula>
    </cfRule>
  </conditionalFormatting>
  <conditionalFormatting sqref="Q7">
    <cfRule type="expression" dxfId="99" priority="39">
      <formula>Q7&gt;0</formula>
    </cfRule>
    <cfRule type="expression" dxfId="98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5">
      <formula>F115&gt;0</formula>
    </cfRule>
    <cfRule type="expression" dxfId="96" priority="26">
      <formula>F115&lt;0</formula>
    </cfRule>
  </conditionalFormatting>
  <conditionalFormatting sqref="F112:F114">
    <cfRule type="expression" dxfId="95" priority="23">
      <formula>F112&gt;0</formula>
    </cfRule>
    <cfRule type="expression" dxfId="94" priority="24">
      <formula>F112&lt;0</formula>
    </cfRule>
  </conditionalFormatting>
  <conditionalFormatting sqref="H112:I112">
    <cfRule type="expression" dxfId="93" priority="21">
      <formula>H112&gt;0</formula>
    </cfRule>
    <cfRule type="expression" dxfId="92" priority="22">
      <formula>H112&lt;0</formula>
    </cfRule>
  </conditionalFormatting>
  <conditionalFormatting sqref="H113:I113">
    <cfRule type="expression" dxfId="91" priority="19">
      <formula>H113&gt;0</formula>
    </cfRule>
    <cfRule type="expression" dxfId="90" priority="20">
      <formula>H113&lt;0</formula>
    </cfRule>
  </conditionalFormatting>
  <conditionalFormatting sqref="H114:I114">
    <cfRule type="expression" dxfId="89" priority="17">
      <formula>H114&gt;0</formula>
    </cfRule>
    <cfRule type="expression" dxfId="88" priority="18">
      <formula>H114&lt;0</formula>
    </cfRule>
  </conditionalFormatting>
  <conditionalFormatting sqref="F105:F111">
    <cfRule type="expression" dxfId="87" priority="15">
      <formula>F105&gt;0</formula>
    </cfRule>
    <cfRule type="expression" dxfId="86" priority="16">
      <formula>F105&lt;0</formula>
    </cfRule>
  </conditionalFormatting>
  <conditionalFormatting sqref="H105:I111">
    <cfRule type="expression" dxfId="85" priority="13">
      <formula>H105&gt;0</formula>
    </cfRule>
    <cfRule type="expression" dxfId="84" priority="14">
      <formula>H105&lt;0</formula>
    </cfRule>
  </conditionalFormatting>
  <conditionalFormatting sqref="I117 F117:F119">
    <cfRule type="expression" dxfId="83" priority="11">
      <formula>F117&gt;0</formula>
    </cfRule>
    <cfRule type="expression" dxfId="82" priority="12">
      <formula>F117&lt;0</formula>
    </cfRule>
  </conditionalFormatting>
  <conditionalFormatting sqref="F189:F196 H189:H196">
    <cfRule type="expression" dxfId="81" priority="9">
      <formula>F189&gt;0</formula>
    </cfRule>
    <cfRule type="expression" dxfId="80" priority="10">
      <formula>F189&lt;0</formula>
    </cfRule>
  </conditionalFormatting>
  <conditionalFormatting sqref="H202 F202">
    <cfRule type="expression" dxfId="79" priority="7">
      <formula>F202&gt;0</formula>
    </cfRule>
    <cfRule type="expression" dxfId="78" priority="8">
      <formula>F202&lt;0</formula>
    </cfRule>
  </conditionalFormatting>
  <conditionalFormatting sqref="I204">
    <cfRule type="expression" dxfId="77" priority="5">
      <formula>I204&gt;0</formula>
    </cfRule>
    <cfRule type="expression" dxfId="76" priority="6">
      <formula>I204&lt;0</formula>
    </cfRule>
  </conditionalFormatting>
  <conditionalFormatting sqref="H204 F204">
    <cfRule type="expression" dxfId="75" priority="3">
      <formula>F204&gt;0</formula>
    </cfRule>
    <cfRule type="expression" dxfId="74" priority="4">
      <formula>F204&lt;0</formula>
    </cfRule>
  </conditionalFormatting>
  <conditionalFormatting sqref="M54">
    <cfRule type="expression" dxfId="73" priority="1">
      <formula>M54&gt;0</formula>
    </cfRule>
    <cfRule type="expression" dxfId="72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77.89</v>
      </c>
      <c r="R4" s="490">
        <v>-1.0699999999999999E-2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1" t="s">
        <v>78</v>
      </c>
      <c r="P42" s="75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85.679000000000002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84.900100000000009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84.121200000000002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83.342300000000009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82.563400000000001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81.784500000000008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81.005600000000001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80.226700000000008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79.447800000000001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78.668900000000008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77.111099999999993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76.3322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75.553299999999993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74.7744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73.995499999999993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73.2166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72.437700000000007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71.658799999999999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70.879900000000006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70.100999999999999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52.26</v>
      </c>
      <c r="R4" s="490">
        <v>-3.2000000000000002E-3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10452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-1082.5300000000016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-1132.4800000000014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89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-9.7758380177617052E-2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1" t="s">
        <v>78</v>
      </c>
      <c r="P41" s="751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57.486000000000004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56.9634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56.440800000000003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55.918199999999999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55.395600000000002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54.872999999999998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54.3504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53.827799999999996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53.305199999999999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52.782599999999995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52.26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51.737400000000001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51.214799999999997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50.6922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50.169599999999996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49.646999999999998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49.124399999999994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48.601799999999997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48.0792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47.556600000000003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47.033999999999999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5" priority="15">
      <formula>F22&gt;0</formula>
    </cfRule>
    <cfRule type="expression" dxfId="64" priority="16">
      <formula>F22&lt;0</formula>
    </cfRule>
  </conditionalFormatting>
  <conditionalFormatting sqref="H22:H53">
    <cfRule type="expression" dxfId="63" priority="13">
      <formula>H22&gt;0</formula>
    </cfRule>
    <cfRule type="expression" dxfId="62" priority="14">
      <formula>H22&lt;0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56">
    <cfRule type="expression" dxfId="57" priority="7">
      <formula>M56&gt;0</formula>
    </cfRule>
    <cfRule type="expression" dxfId="56" priority="8">
      <formula>M56&lt;0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52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40.58</v>
      </c>
      <c r="R4" s="490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8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8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1" t="s">
        <v>78</v>
      </c>
      <c r="P41" s="75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44.638000000000005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44.232199999999999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43.8264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43.4206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43.014800000000001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42.609000000000002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42.203200000000002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41.797399999999996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41.391599999999997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40.985799999999998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40.58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40.174199999999999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39.7684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39.3626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38.956799999999994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38.550999999999995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38.145199999999996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37.739400000000003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37.333599999999997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36.927799999999998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36.521999999999998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186.45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186.45</v>
      </c>
      <c r="R4" s="490">
        <v>-1.0699999999999999E-2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1" t="s">
        <v>78</v>
      </c>
      <c r="P45" s="751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205.095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203.23050000000001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201.36600000000001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199.50149999999999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197.637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195.77250000000001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193.90799999999999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192.04349999999999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190.179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188.31449999999998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186.45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184.5855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182.72099999999998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180.85649999999998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178.99199999999999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177.12749999999997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175.26299999999998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173.39850000000001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171.53399999999999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169.6695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167.80500000000001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48.75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48.75</v>
      </c>
      <c r="R4" s="490">
        <v>8.3000000000000001E-3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53.625000000000007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53.137500000000003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52.650000000000006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52.162500000000001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51.675000000000004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51.1875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50.7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50.212499999999999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49.725000000000001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49.237499999999997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48.75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48.262500000000003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47.774999999999999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47.287500000000001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46.8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46.3125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45.824999999999996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45.337500000000006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44.85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44.362500000000004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43.875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115.84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115.84</v>
      </c>
      <c r="R4" s="490">
        <v>-1.14E-2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1" t="s">
        <v>78</v>
      </c>
      <c r="Q39" s="75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127.42400000000002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126.26560000000001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125.10720000000001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123.94880000000001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122.79040000000001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121.63200000000001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120.4736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119.3152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118.1568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116.9984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115.84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114.6816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113.5232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112.3648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111.2064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110.048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108.8896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107.73120000000002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106.5728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105.4144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104.256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196.1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196.1</v>
      </c>
      <c r="R4" s="490">
        <v>8.3000000000000001E-3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1" t="s">
        <v>78</v>
      </c>
      <c r="P41" s="75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215.71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213.74900000000002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211.78800000000001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209.827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207.86600000000001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205.905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203.94399999999999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201.983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200.02199999999999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198.06100000000001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196.1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194.13899999999998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192.178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190.21699999999998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188.256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186.29499999999999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184.33399999999997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182.37299999999999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180.41200000000001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178.45099999999999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176.49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2017-09-28T23:07:39Z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